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udos Econômicos\4_Comércio Exterior\Atividades de rotina\Resenhas\Resenha - EXPORTAÇÕES\2015\07\"/>
    </mc:Choice>
  </mc:AlternateContent>
  <bookViews>
    <workbookView xWindow="0" yWindow="0" windowWidth="24000" windowHeight="9735" firstSheet="2" activeTab="10"/>
  </bookViews>
  <sheets>
    <sheet name="Índice" sheetId="11" r:id="rId1"/>
    <sheet name="Gráficos&gt;&gt;" sheetId="10" r:id="rId2"/>
    <sheet name="Graf 1" sheetId="1" r:id="rId3"/>
    <sheet name="Graf 2" sheetId="2" r:id="rId4"/>
    <sheet name="Graf 3" sheetId="3" r:id="rId5"/>
    <sheet name="Graf 4" sheetId="8" r:id="rId6"/>
    <sheet name="Tabelas&gt;&gt;" sheetId="9" r:id="rId7"/>
    <sheet name="Tab 1" sheetId="4" r:id="rId8"/>
    <sheet name="Tab 2" sheetId="5" r:id="rId9"/>
    <sheet name="Tab 3" sheetId="6" r:id="rId10"/>
    <sheet name="Tab 4" sheetId="7" r:id="rId11"/>
  </sheets>
  <definedNames>
    <definedName name="_xlnm._FilterDatabase" localSheetId="5" hidden="1">'Graf 4'!#REF!</definedName>
    <definedName name="_xlnm._FilterDatabase" localSheetId="8" hidden="1">'Tab 2'!#REF!</definedName>
    <definedName name="_xlnm._FilterDatabase" localSheetId="10" hidden="1">'Tab 4'!#REF!</definedName>
  </definedNames>
  <calcPr calcId="152511"/>
</workbook>
</file>

<file path=xl/calcChain.xml><?xml version="1.0" encoding="utf-8"?>
<calcChain xmlns="http://schemas.openxmlformats.org/spreadsheetml/2006/main">
  <c r="F66" i="8" l="1"/>
  <c r="C66" i="8"/>
  <c r="F60" i="8"/>
  <c r="C60" i="8"/>
  <c r="F57" i="8"/>
  <c r="C57" i="8"/>
  <c r="C9" i="7"/>
  <c r="C13" i="7"/>
  <c r="C17" i="7"/>
  <c r="F18" i="7"/>
  <c r="E18" i="7"/>
  <c r="D18" i="7"/>
  <c r="C8" i="7" s="1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C11" i="5"/>
  <c r="C15" i="5"/>
  <c r="C7" i="5"/>
  <c r="F18" i="5"/>
  <c r="E18" i="5"/>
  <c r="D18" i="5"/>
  <c r="H18" i="5" s="1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G18" i="7" l="1"/>
  <c r="C16" i="7"/>
  <c r="C12" i="7"/>
  <c r="H18" i="7"/>
  <c r="C7" i="7"/>
  <c r="C15" i="7"/>
  <c r="C11" i="7"/>
  <c r="C18" i="7"/>
  <c r="C14" i="7"/>
  <c r="C10" i="7"/>
  <c r="C18" i="5"/>
  <c r="C14" i="5"/>
  <c r="C10" i="5"/>
  <c r="C17" i="5"/>
  <c r="C13" i="5"/>
  <c r="C9" i="5"/>
  <c r="C16" i="5"/>
  <c r="C12" i="5"/>
  <c r="C8" i="5"/>
  <c r="G18" i="5"/>
  <c r="I18" i="4" l="1"/>
  <c r="H18" i="4"/>
  <c r="J18" i="4" s="1"/>
  <c r="E18" i="4"/>
  <c r="D18" i="4"/>
  <c r="F18" i="4" s="1"/>
  <c r="C18" i="4"/>
  <c r="G18" i="4" s="1"/>
  <c r="J17" i="4"/>
  <c r="G17" i="4"/>
  <c r="F17" i="4"/>
  <c r="J16" i="4"/>
  <c r="G16" i="4"/>
  <c r="F16" i="4"/>
  <c r="J15" i="4"/>
  <c r="G15" i="4"/>
  <c r="F15" i="4"/>
  <c r="J14" i="4"/>
  <c r="G14" i="4"/>
  <c r="F14" i="4"/>
  <c r="J13" i="4"/>
  <c r="G13" i="4"/>
  <c r="F13" i="4"/>
  <c r="I11" i="4"/>
  <c r="H11" i="4"/>
  <c r="J11" i="4" s="1"/>
  <c r="E11" i="4"/>
  <c r="D11" i="4"/>
  <c r="C11" i="4"/>
  <c r="G11" i="4" s="1"/>
  <c r="J10" i="4"/>
  <c r="G10" i="4"/>
  <c r="F10" i="4"/>
  <c r="J9" i="4"/>
  <c r="G9" i="4"/>
  <c r="F9" i="4"/>
  <c r="J8" i="4"/>
  <c r="G8" i="4"/>
  <c r="F8" i="4"/>
  <c r="J7" i="4"/>
  <c r="G7" i="4"/>
  <c r="F7" i="4"/>
  <c r="F11" i="4" l="1"/>
  <c r="H51" i="3" l="1"/>
  <c r="J48" i="3"/>
  <c r="J36" i="3"/>
  <c r="H36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I48" i="3" l="1"/>
  <c r="I51" i="3" s="1"/>
  <c r="J51" i="3"/>
  <c r="J47" i="3"/>
  <c r="H47" i="3"/>
  <c r="I47" i="3"/>
  <c r="H46" i="3"/>
  <c r="J45" i="3"/>
  <c r="I45" i="3"/>
  <c r="H45" i="3"/>
  <c r="I44" i="3"/>
  <c r="J44" i="3"/>
  <c r="J43" i="3"/>
  <c r="H43" i="3"/>
  <c r="I43" i="3"/>
  <c r="H42" i="3"/>
  <c r="J41" i="3"/>
  <c r="I41" i="3"/>
  <c r="H41" i="3"/>
  <c r="I40" i="3"/>
  <c r="J40" i="3"/>
  <c r="J39" i="3"/>
  <c r="H39" i="3"/>
  <c r="I39" i="3"/>
  <c r="I38" i="3"/>
  <c r="J37" i="3"/>
  <c r="I37" i="3"/>
  <c r="H37" i="3"/>
  <c r="I36" i="3"/>
  <c r="D33" i="2"/>
  <c r="C33" i="2"/>
  <c r="L37" i="3" l="1"/>
  <c r="L41" i="3"/>
  <c r="L45" i="3"/>
  <c r="L39" i="3"/>
  <c r="L47" i="3"/>
  <c r="L43" i="3"/>
  <c r="I42" i="3"/>
  <c r="I46" i="3"/>
  <c r="L36" i="3"/>
  <c r="J38" i="3"/>
  <c r="H40" i="3"/>
  <c r="L40" i="3" s="1"/>
  <c r="J42" i="3"/>
  <c r="H44" i="3"/>
  <c r="L44" i="3" s="1"/>
  <c r="J46" i="3"/>
  <c r="H48" i="3"/>
  <c r="H38" i="3"/>
  <c r="L48" i="3" l="1"/>
  <c r="L42" i="3"/>
  <c r="L46" i="3"/>
  <c r="L38" i="3"/>
  <c r="C16" i="11" l="1"/>
  <c r="C15" i="11"/>
  <c r="C14" i="11"/>
  <c r="B16" i="11"/>
  <c r="B15" i="11"/>
  <c r="B14" i="11"/>
  <c r="B13" i="11"/>
  <c r="C13" i="11"/>
  <c r="C9" i="11"/>
  <c r="C8" i="11"/>
  <c r="C7" i="11"/>
  <c r="B9" i="11"/>
  <c r="B8" i="11"/>
  <c r="B7" i="11"/>
  <c r="C6" i="11"/>
  <c r="B6" i="11"/>
</calcChain>
</file>

<file path=xl/sharedStrings.xml><?xml version="1.0" encoding="utf-8"?>
<sst xmlns="http://schemas.openxmlformats.org/spreadsheetml/2006/main" count="239" uniqueCount="137">
  <si>
    <t>2014M07</t>
  </si>
  <si>
    <t>2014M08</t>
  </si>
  <si>
    <t>2014M09</t>
  </si>
  <si>
    <t>2014M10</t>
  </si>
  <si>
    <t>2014M11</t>
  </si>
  <si>
    <t>2014M12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</si>
  <si>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</si>
  <si>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</si>
  <si>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</si>
  <si>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</si>
  <si>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</si>
  <si>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</si>
  <si>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</si>
  <si>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</si>
  <si>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</si>
  <si>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</si>
  <si>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</si>
  <si>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</si>
  <si>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</si>
  <si>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</si>
  <si>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</si>
  <si>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</si>
  <si>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</si>
  <si>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</si>
  <si>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</si>
  <si>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</si>
  <si>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</si>
  <si>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</si>
  <si>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</si>
  <si>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</si>
  <si>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</si>
  <si>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</si>
  <si>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</si>
  <si>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Consumo de bordo</t>
  </si>
  <si>
    <t>Brasil</t>
  </si>
  <si>
    <t>Total</t>
  </si>
  <si>
    <t>PRODUTOS BASICOS</t>
  </si>
  <si>
    <t>PRODUTOS MANUFATURADOS</t>
  </si>
  <si>
    <t>PRODUTOS SEMIMANUFATURADOS</t>
  </si>
  <si>
    <t>Prod. básicos</t>
  </si>
  <si>
    <t>Prod. Manufaturados</t>
  </si>
  <si>
    <t>Prod. Semimanufaturados</t>
  </si>
  <si>
    <t>Tabela 1</t>
  </si>
  <si>
    <t xml:space="preserve">Exportação do Espírito Santo e Brasil - US$ milhões </t>
  </si>
  <si>
    <t>US$ milhões</t>
  </si>
  <si>
    <t>Variação %</t>
  </si>
  <si>
    <t>Espírito Santo</t>
  </si>
  <si>
    <t>Mensal</t>
  </si>
  <si>
    <t>Interanual</t>
  </si>
  <si>
    <t>Acumulado</t>
  </si>
  <si>
    <t>Básicos</t>
  </si>
  <si>
    <t>Semimanufaturados</t>
  </si>
  <si>
    <t>Manufaturados</t>
  </si>
  <si>
    <t>Transações especiais</t>
  </si>
  <si>
    <t>Fonte: Secretaria de Comércio Exterior (SECEX/MDIC)</t>
  </si>
  <si>
    <t>Elaboração: Coordenação de Estudos Econômicos (CEE/IJSN)</t>
  </si>
  <si>
    <t>Tabela 2</t>
  </si>
  <si>
    <t xml:space="preserve">Pauta de Exportação do Espírito Santo - US$ milhões </t>
  </si>
  <si>
    <t>Produtos*</t>
  </si>
  <si>
    <t>Partic. %</t>
  </si>
  <si>
    <t>Variações %</t>
  </si>
  <si>
    <t xml:space="preserve">Minérios de ferro </t>
  </si>
  <si>
    <t>Óleos de petróleo</t>
  </si>
  <si>
    <t>Pasta química de madeira (celulose)</t>
  </si>
  <si>
    <t>Café em grão</t>
  </si>
  <si>
    <t>Demais</t>
  </si>
  <si>
    <t>TOTAL</t>
  </si>
  <si>
    <t>Tabela 3</t>
  </si>
  <si>
    <t xml:space="preserve">Pauta de Exportação do Espírito Santo - mil toneladas Líquidas </t>
  </si>
  <si>
    <t>mil toneladas</t>
  </si>
  <si>
    <t>mensal</t>
  </si>
  <si>
    <t>Tabela 4</t>
  </si>
  <si>
    <t xml:space="preserve">Mercados de destino das Exportações do Espírito Santo - US$ milhões </t>
  </si>
  <si>
    <t>Países</t>
  </si>
  <si>
    <t>Estados Unidos</t>
  </si>
  <si>
    <t>Grafico 3</t>
  </si>
  <si>
    <t>2012</t>
  </si>
  <si>
    <t>2013</t>
  </si>
  <si>
    <t>2014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</si>
  <si>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</si>
  <si>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</si>
  <si>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</si>
  <si>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</si>
  <si>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</si>
  <si>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</si>
  <si>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</si>
  <si>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</si>
  <si>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</si>
  <si>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</si>
  <si>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</si>
  <si>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</si>
  <si>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Gráfico 1</t>
  </si>
  <si>
    <t>Gráfico 2</t>
  </si>
  <si>
    <r>
      <t>*O indicador em questão considera apenas as operações das UF´s. Estão fora do cálculo, portanto, valores contabilizados como “</t>
    </r>
    <r>
      <rPr>
        <i/>
        <sz val="9"/>
        <rFont val="Calibri"/>
        <family val="2"/>
      </rPr>
      <t>consumo de bordo</t>
    </r>
    <r>
      <rPr>
        <sz val="9"/>
        <rFont val="Calibri"/>
        <family val="2"/>
      </rPr>
      <t>”, “</t>
    </r>
    <r>
      <rPr>
        <i/>
        <sz val="9"/>
        <rFont val="Calibri"/>
        <family val="2"/>
      </rPr>
      <t>mercadoria nacionalizada</t>
    </r>
    <r>
      <rPr>
        <sz val="9"/>
        <rFont val="Calibri"/>
        <family val="2"/>
      </rPr>
      <t>”, “</t>
    </r>
    <r>
      <rPr>
        <i/>
        <sz val="9"/>
        <rFont val="Calibri"/>
        <family val="2"/>
      </rPr>
      <t>não declarada</t>
    </r>
    <r>
      <rPr>
        <sz val="9"/>
        <rFont val="Calibri"/>
        <family val="2"/>
      </rPr>
      <t>” e “</t>
    </r>
    <r>
      <rPr>
        <i/>
        <sz val="9"/>
        <rFont val="Calibri"/>
        <family val="2"/>
      </rPr>
      <t>reexportação</t>
    </r>
    <r>
      <rPr>
        <sz val="9"/>
        <rFont val="Calibri"/>
        <family val="2"/>
      </rPr>
      <t>”.</t>
    </r>
  </si>
  <si>
    <t xml:space="preserve">Exportações do Espírito Santo segundo Fator Agregado - Participação % 
</t>
  </si>
  <si>
    <t>Gráfico 4</t>
  </si>
  <si>
    <t>Lista de gráficos</t>
  </si>
  <si>
    <t>Lista de tabelas</t>
  </si>
  <si>
    <t>Gráficos e Tabelas - Resenha de Exportação</t>
  </si>
  <si>
    <t>Índice</t>
  </si>
  <si>
    <t>Países Baixos</t>
  </si>
  <si>
    <t>Posição</t>
  </si>
  <si>
    <t>Dados</t>
  </si>
  <si>
    <t>Participação %</t>
  </si>
  <si>
    <t>Valor - US$ milhões</t>
  </si>
  <si>
    <t>Exportações do Espírito Santo - Meses de 2012 a 2015 - US$ milhões</t>
  </si>
  <si>
    <t>2015M01</t>
  </si>
  <si>
    <t>Tubos e seus acessórios de plásticos</t>
  </si>
  <si>
    <t>2015</t>
  </si>
  <si>
    <t>2015M02</t>
  </si>
  <si>
    <t>*NCM Posição - 4 dígitos</t>
  </si>
  <si>
    <t>China</t>
  </si>
  <si>
    <t>2015M03</t>
  </si>
  <si>
    <t>Tubos flexíveis de metais comuns</t>
  </si>
  <si>
    <t>2015M04</t>
  </si>
  <si>
    <t xml:space="preserve">Participações % das UF´s nas exportações brasileiras* </t>
  </si>
  <si>
    <t>Alemanha</t>
  </si>
  <si>
    <t>2015M05</t>
  </si>
  <si>
    <t>Japão</t>
  </si>
  <si>
    <t>Rochas ornamentais trabalhadas</t>
  </si>
  <si>
    <t>2015M06</t>
  </si>
  <si>
    <t>Jun</t>
  </si>
  <si>
    <t>Prods semimanuf. de ferro/aço não ligados</t>
  </si>
  <si>
    <t>Prods laminados, ferro/aço não ligados</t>
  </si>
  <si>
    <t>Itália</t>
  </si>
  <si>
    <t xml:space="preserve">Exportações do Espírito Santo para principais destinos x produtos </t>
  </si>
  <si>
    <t>2015M07</t>
  </si>
  <si>
    <t>Jul</t>
  </si>
  <si>
    <t>jan-jul/15</t>
  </si>
  <si>
    <t>jan-jul/14</t>
  </si>
  <si>
    <t>Rochas brutas, em blocos ou placas</t>
  </si>
  <si>
    <t>Bélgica</t>
  </si>
  <si>
    <t>Emirados Árabes Unidos</t>
  </si>
  <si>
    <t>França</t>
  </si>
  <si>
    <t>Indonésia</t>
  </si>
  <si>
    <t>Prods laminados ferro/aço não ligados</t>
  </si>
  <si>
    <t>Prods laminados de outras ligas de aço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</si>
</sst>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32" x14ac:knownFonts="1">
    <font>
      <sz val="10"/>
      <name val="Arial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rgb="FF222222"/>
      <name val="Tahoma"/>
      <family val="2"/>
    </font>
    <font>
      <sz val="8"/>
      <color rgb="FF222222"/>
      <name val="Tahoma"/>
      <family val="2"/>
    </font>
    <font>
      <b/>
      <sz val="9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b/>
      <sz val="10"/>
      <color theme="1"/>
      <name val="Calibri"/>
      <family val="2"/>
      <scheme val="minor"/>
    </font>
    <font>
      <u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70C0"/>
      <name val="Arial"/>
      <family val="2"/>
    </font>
    <font>
      <b/>
      <i/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theme="8" tint="0.59999389629810485"/>
      </patternFill>
    </fill>
    <fill>
      <patternFill patternType="solid">
        <fgColor theme="0" tint="-0.499984740745262"/>
        <bgColor theme="8" tint="-0.499984740745262"/>
      </patternFill>
    </fill>
    <fill>
      <patternFill patternType="solid">
        <fgColor theme="0"/>
        <bgColor theme="8" tint="0.59999389629810485"/>
      </patternFill>
    </fill>
  </fills>
  <borders count="29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thin">
        <color theme="3"/>
      </right>
      <top/>
      <bottom style="thick">
        <color theme="4" tint="0.499984740745262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 style="medium">
        <color indexed="64"/>
      </top>
      <bottom style="medium">
        <color theme="0"/>
      </bottom>
      <diagonal/>
    </border>
    <border>
      <left/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31"/>
      </left>
      <right style="medium">
        <color auto="1"/>
      </right>
      <top style="thin">
        <color indexed="31"/>
      </top>
      <bottom style="thin">
        <color indexed="31"/>
      </bottom>
      <diagonal/>
    </border>
  </borders>
  <cellStyleXfs count="9">
    <xf numFmtId="0" fontId="0" fillId="0" borderId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164" fontId="1" fillId="0" borderId="0" applyFont="0" applyFill="0" applyBorder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</cellStyleXfs>
  <cellXfs count="135">
    <xf numFmtId="0" fontId="0" fillId="0" borderId="0" xfId="0"/>
    <xf numFmtId="0" fontId="2" fillId="3" borderId="1" xfId="0" applyFont="1" applyFill="1" applyBorder="1" applyAlignment="1">
      <alignment horizontal="left"/>
    </xf>
    <xf numFmtId="164" fontId="0" fillId="0" borderId="0" xfId="6" applyFont="1"/>
    <xf numFmtId="2" fontId="0" fillId="0" borderId="0" xfId="0" applyNumberFormat="1"/>
    <xf numFmtId="0" fontId="12" fillId="0" borderId="0" xfId="0" applyFont="1"/>
    <xf numFmtId="17" fontId="4" fillId="2" borderId="0" xfId="0" applyNumberFormat="1" applyFont="1" applyFill="1" applyAlignment="1">
      <alignment vertical="center"/>
    </xf>
    <xf numFmtId="3" fontId="16" fillId="0" borderId="0" xfId="0" applyNumberFormat="1" applyFont="1"/>
    <xf numFmtId="43" fontId="0" fillId="0" borderId="0" xfId="0" applyNumberFormat="1"/>
    <xf numFmtId="3" fontId="17" fillId="0" borderId="0" xfId="0" applyNumberFormat="1" applyFont="1"/>
    <xf numFmtId="0" fontId="7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4" fontId="3" fillId="2" borderId="1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/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0" fontId="18" fillId="0" borderId="0" xfId="0" applyFont="1" applyBorder="1" applyAlignment="1"/>
    <xf numFmtId="0" fontId="18" fillId="0" borderId="0" xfId="0" applyFont="1" applyAlignment="1"/>
    <xf numFmtId="0" fontId="24" fillId="0" borderId="0" xfId="0" applyFont="1" applyAlignment="1"/>
    <xf numFmtId="0" fontId="24" fillId="0" borderId="0" xfId="0" applyFont="1" applyBorder="1" applyAlignment="1"/>
    <xf numFmtId="0" fontId="22" fillId="0" borderId="0" xfId="0" applyFont="1" applyAlignment="1">
      <alignment vertical="center"/>
    </xf>
    <xf numFmtId="0" fontId="11" fillId="0" borderId="11" xfId="5" applyBorder="1"/>
    <xf numFmtId="0" fontId="0" fillId="0" borderId="12" xfId="0" applyBorder="1"/>
    <xf numFmtId="0" fontId="9" fillId="0" borderId="12" xfId="2" applyBorder="1"/>
    <xf numFmtId="0" fontId="10" fillId="0" borderId="13" xfId="4" applyBorder="1"/>
    <xf numFmtId="0" fontId="0" fillId="0" borderId="0" xfId="0" applyBorder="1"/>
    <xf numFmtId="0" fontId="11" fillId="0" borderId="7" xfId="5" applyBorder="1"/>
    <xf numFmtId="0" fontId="22" fillId="0" borderId="14" xfId="0" applyFont="1" applyBorder="1" applyAlignment="1">
      <alignment vertical="center"/>
    </xf>
    <xf numFmtId="0" fontId="0" fillId="0" borderId="15" xfId="0" applyBorder="1"/>
    <xf numFmtId="0" fontId="8" fillId="5" borderId="0" xfId="1" applyFill="1"/>
    <xf numFmtId="0" fontId="0" fillId="5" borderId="0" xfId="0" applyFill="1"/>
    <xf numFmtId="0" fontId="10" fillId="0" borderId="13" xfId="4" applyFont="1" applyBorder="1"/>
    <xf numFmtId="0" fontId="25" fillId="5" borderId="0" xfId="2" applyFont="1" applyFill="1" applyAlignment="1">
      <alignment vertical="center"/>
    </xf>
    <xf numFmtId="0" fontId="26" fillId="0" borderId="0" xfId="0" applyFont="1" applyAlignment="1"/>
    <xf numFmtId="0" fontId="27" fillId="0" borderId="16" xfId="7"/>
    <xf numFmtId="0" fontId="27" fillId="0" borderId="0" xfId="8"/>
    <xf numFmtId="0" fontId="28" fillId="0" borderId="12" xfId="2" applyFont="1" applyBorder="1"/>
    <xf numFmtId="0" fontId="14" fillId="6" borderId="21" xfId="0" applyFont="1" applyFill="1" applyBorder="1" applyAlignment="1">
      <alignment horizontal="left"/>
    </xf>
    <xf numFmtId="4" fontId="14" fillId="6" borderId="0" xfId="0" applyNumberFormat="1" applyFont="1" applyFill="1" applyBorder="1" applyAlignment="1">
      <alignment horizontal="center"/>
    </xf>
    <xf numFmtId="4" fontId="14" fillId="6" borderId="0" xfId="0" applyNumberFormat="1" applyFont="1" applyFill="1" applyBorder="1" applyAlignment="1">
      <alignment horizontal="center" wrapText="1"/>
    </xf>
    <xf numFmtId="2" fontId="14" fillId="6" borderId="0" xfId="0" applyNumberFormat="1" applyFont="1" applyFill="1" applyBorder="1" applyAlignment="1">
      <alignment horizontal="center"/>
    </xf>
    <xf numFmtId="4" fontId="14" fillId="6" borderId="22" xfId="0" applyNumberFormat="1" applyFont="1" applyFill="1" applyBorder="1" applyAlignment="1">
      <alignment horizontal="center" wrapText="1"/>
    </xf>
    <xf numFmtId="0" fontId="13" fillId="7" borderId="8" xfId="0" applyFont="1" applyFill="1" applyBorder="1" applyAlignment="1">
      <alignment vertical="center"/>
    </xf>
    <xf numFmtId="0" fontId="13" fillId="7" borderId="18" xfId="0" applyFont="1" applyFill="1" applyBorder="1" applyAlignment="1">
      <alignment vertical="center"/>
    </xf>
    <xf numFmtId="17" fontId="13" fillId="7" borderId="19" xfId="0" applyNumberFormat="1" applyFont="1" applyFill="1" applyBorder="1" applyAlignment="1">
      <alignment horizontal="center" vertical="center"/>
    </xf>
    <xf numFmtId="17" fontId="13" fillId="7" borderId="19" xfId="0" applyNumberFormat="1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/>
    </xf>
    <xf numFmtId="0" fontId="13" fillId="7" borderId="21" xfId="0" applyFont="1" applyFill="1" applyBorder="1" applyAlignment="1">
      <alignment vertical="center"/>
    </xf>
    <xf numFmtId="17" fontId="13" fillId="7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2" xfId="0" applyFont="1" applyFill="1" applyBorder="1" applyAlignment="1">
      <alignment horizontal="center"/>
    </xf>
    <xf numFmtId="0" fontId="14" fillId="8" borderId="21" xfId="0" applyFont="1" applyFill="1" applyBorder="1" applyAlignment="1">
      <alignment horizontal="left"/>
    </xf>
    <xf numFmtId="4" fontId="14" fillId="8" borderId="0" xfId="0" applyNumberFormat="1" applyFont="1" applyFill="1" applyBorder="1" applyAlignment="1">
      <alignment horizontal="center"/>
    </xf>
    <xf numFmtId="4" fontId="14" fillId="8" borderId="0" xfId="0" applyNumberFormat="1" applyFont="1" applyFill="1" applyBorder="1" applyAlignment="1">
      <alignment horizontal="center" wrapText="1"/>
    </xf>
    <xf numFmtId="2" fontId="14" fillId="8" borderId="0" xfId="0" applyNumberFormat="1" applyFont="1" applyFill="1" applyBorder="1" applyAlignment="1">
      <alignment horizontal="center"/>
    </xf>
    <xf numFmtId="4" fontId="14" fillId="8" borderId="22" xfId="0" applyNumberFormat="1" applyFont="1" applyFill="1" applyBorder="1" applyAlignment="1">
      <alignment horizontal="center" wrapText="1"/>
    </xf>
    <xf numFmtId="17" fontId="13" fillId="7" borderId="0" xfId="0" applyNumberFormat="1" applyFont="1" applyFill="1" applyBorder="1" applyAlignment="1">
      <alignment horizontal="center" vertical="center"/>
    </xf>
    <xf numFmtId="4" fontId="14" fillId="6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9" fillId="6" borderId="21" xfId="0" applyFont="1" applyFill="1" applyBorder="1" applyAlignment="1">
      <alignment horizontal="left"/>
    </xf>
    <xf numFmtId="4" fontId="29" fillId="6" borderId="0" xfId="0" applyNumberFormat="1" applyFont="1" applyFill="1" applyBorder="1" applyAlignment="1">
      <alignment horizontal="center"/>
    </xf>
    <xf numFmtId="4" fontId="29" fillId="6" borderId="0" xfId="0" applyNumberFormat="1" applyFont="1" applyFill="1" applyBorder="1" applyAlignment="1">
      <alignment horizontal="center" wrapText="1"/>
    </xf>
    <xf numFmtId="2" fontId="29" fillId="6" borderId="0" xfId="0" applyNumberFormat="1" applyFont="1" applyFill="1" applyBorder="1" applyAlignment="1">
      <alignment horizontal="center"/>
    </xf>
    <xf numFmtId="4" fontId="29" fillId="6" borderId="22" xfId="0" applyNumberFormat="1" applyFont="1" applyFill="1" applyBorder="1" applyAlignment="1">
      <alignment horizontal="center" wrapText="1"/>
    </xf>
    <xf numFmtId="0" fontId="29" fillId="8" borderId="21" xfId="0" applyFont="1" applyFill="1" applyBorder="1" applyAlignment="1">
      <alignment horizontal="left"/>
    </xf>
    <xf numFmtId="4" fontId="29" fillId="8" borderId="0" xfId="0" applyNumberFormat="1" applyFont="1" applyFill="1" applyBorder="1" applyAlignment="1">
      <alignment horizontal="center"/>
    </xf>
    <xf numFmtId="4" fontId="29" fillId="8" borderId="0" xfId="0" applyNumberFormat="1" applyFont="1" applyFill="1" applyBorder="1" applyAlignment="1">
      <alignment horizontal="center" wrapText="1"/>
    </xf>
    <xf numFmtId="2" fontId="29" fillId="8" borderId="0" xfId="0" applyNumberFormat="1" applyFont="1" applyFill="1" applyBorder="1" applyAlignment="1">
      <alignment horizontal="center"/>
    </xf>
    <xf numFmtId="4" fontId="29" fillId="8" borderId="22" xfId="0" applyNumberFormat="1" applyFont="1" applyFill="1" applyBorder="1" applyAlignment="1">
      <alignment horizontal="center" wrapText="1"/>
    </xf>
    <xf numFmtId="0" fontId="29" fillId="6" borderId="2" xfId="0" applyFont="1" applyFill="1" applyBorder="1" applyAlignment="1">
      <alignment horizontal="left"/>
    </xf>
    <xf numFmtId="4" fontId="29" fillId="6" borderId="3" xfId="0" applyNumberFormat="1" applyFont="1" applyFill="1" applyBorder="1" applyAlignment="1">
      <alignment horizontal="center" wrapText="1"/>
    </xf>
    <xf numFmtId="4" fontId="29" fillId="6" borderId="4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2" fontId="12" fillId="0" borderId="0" xfId="0" applyNumberFormat="1" applyFont="1"/>
    <xf numFmtId="2" fontId="30" fillId="2" borderId="1" xfId="0" applyNumberFormat="1" applyFont="1" applyFill="1" applyBorder="1" applyAlignment="1">
      <alignment horizontal="right"/>
    </xf>
    <xf numFmtId="17" fontId="31" fillId="0" borderId="17" xfId="0" applyNumberFormat="1" applyFont="1" applyFill="1" applyBorder="1" applyAlignment="1"/>
    <xf numFmtId="0" fontId="5" fillId="0" borderId="0" xfId="0" applyFont="1"/>
    <xf numFmtId="2" fontId="0" fillId="0" borderId="0" xfId="0" applyNumberFormat="1" applyAlignment="1">
      <alignment horizontal="left"/>
    </xf>
    <xf numFmtId="17" fontId="0" fillId="0" borderId="17" xfId="0" applyNumberFormat="1" applyFont="1" applyFill="1" applyBorder="1" applyAlignment="1"/>
    <xf numFmtId="164" fontId="0" fillId="0" borderId="0" xfId="6" applyFont="1" applyFill="1" applyBorder="1" applyAlignment="1"/>
    <xf numFmtId="0" fontId="12" fillId="0" borderId="0" xfId="0" applyFont="1" applyAlignment="1">
      <alignment horizontal="left"/>
    </xf>
    <xf numFmtId="0" fontId="3" fillId="2" borderId="1" xfId="0" applyFont="1" applyFill="1" applyBorder="1" applyAlignment="1">
      <alignment horizontal="right"/>
    </xf>
    <xf numFmtId="43" fontId="3" fillId="2" borderId="0" xfId="0" applyNumberFormat="1" applyFont="1" applyFill="1" applyBorder="1" applyAlignment="1"/>
    <xf numFmtId="43" fontId="3" fillId="2" borderId="0" xfId="0" applyNumberFormat="1" applyFont="1" applyFill="1" applyBorder="1" applyAlignment="1">
      <alignment horizontal="right"/>
    </xf>
    <xf numFmtId="43" fontId="3" fillId="2" borderId="0" xfId="0" applyNumberFormat="1" applyFont="1" applyFill="1" applyBorder="1" applyAlignment="1">
      <alignment horizontal="left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/>
    <xf numFmtId="4" fontId="12" fillId="0" borderId="17" xfId="0" applyNumberFormat="1" applyFont="1" applyFill="1" applyBorder="1" applyAlignment="1"/>
    <xf numFmtId="0" fontId="5" fillId="0" borderId="0" xfId="0" applyFont="1" applyAlignment="1">
      <alignment horizontal="left"/>
    </xf>
    <xf numFmtId="4" fontId="0" fillId="0" borderId="0" xfId="0" applyNumberFormat="1"/>
    <xf numFmtId="164" fontId="3" fillId="2" borderId="1" xfId="6" applyFont="1" applyFill="1" applyBorder="1" applyAlignment="1">
      <alignment horizontal="right"/>
    </xf>
    <xf numFmtId="0" fontId="13" fillId="7" borderId="25" xfId="0" applyFont="1" applyFill="1" applyBorder="1" applyAlignment="1">
      <alignment horizontal="center"/>
    </xf>
    <xf numFmtId="0" fontId="13" fillId="7" borderId="26" xfId="0" applyFont="1" applyFill="1" applyBorder="1" applyAlignment="1">
      <alignment horizontal="center"/>
    </xf>
    <xf numFmtId="4" fontId="29" fillId="6" borderId="3" xfId="0" applyNumberFormat="1" applyFont="1" applyFill="1" applyBorder="1" applyAlignment="1">
      <alignment horizontal="center"/>
    </xf>
    <xf numFmtId="0" fontId="13" fillId="7" borderId="25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0" fillId="0" borderId="6" xfId="0" applyBorder="1"/>
    <xf numFmtId="0" fontId="4" fillId="2" borderId="5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0" fillId="0" borderId="21" xfId="0" applyBorder="1"/>
    <xf numFmtId="0" fontId="4" fillId="2" borderId="0" xfId="0" applyFont="1" applyFill="1" applyBorder="1" applyAlignment="1">
      <alignment vertical="center"/>
    </xf>
    <xf numFmtId="0" fontId="2" fillId="3" borderId="28" xfId="0" applyFont="1" applyFill="1" applyBorder="1" applyAlignment="1">
      <alignment horizontal="left"/>
    </xf>
    <xf numFmtId="43" fontId="3" fillId="2" borderId="22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0" fillId="0" borderId="2" xfId="0" applyBorder="1"/>
    <xf numFmtId="0" fontId="0" fillId="0" borderId="3" xfId="0" applyBorder="1"/>
    <xf numFmtId="2" fontId="4" fillId="2" borderId="3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3" fillId="7" borderId="9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3" fillId="7" borderId="9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left"/>
    </xf>
    <xf numFmtId="0" fontId="13" fillId="7" borderId="21" xfId="0" applyFont="1" applyFill="1" applyBorder="1" applyAlignment="1">
      <alignment horizontal="left"/>
    </xf>
    <xf numFmtId="0" fontId="13" fillId="7" borderId="10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/>
    </xf>
    <xf numFmtId="0" fontId="13" fillId="7" borderId="24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left" vertical="center"/>
    </xf>
    <xf numFmtId="0" fontId="13" fillId="7" borderId="21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/>
    </xf>
  </cellXfs>
  <cellStyles count="9">
    <cellStyle name="Ênfase5" xfId="1" builtinId="45"/>
    <cellStyle name="Hiperlink" xfId="2" builtinId="8"/>
    <cellStyle name="Normal" xfId="0" builtinId="0"/>
    <cellStyle name="Normal 2" xfId="3"/>
    <cellStyle name="Título" xfId="4" builtinId="15"/>
    <cellStyle name="Título 2" xfId="5" builtinId="17"/>
    <cellStyle name="Título 3" xfId="7" builtinId="18"/>
    <cellStyle name="Título 4" xfId="8" builtinId="19"/>
    <cellStyle name="Vírgula" xfId="6" builtinId="3"/>
  </cellStyles>
  <dxfs count="0"/>
  <tableStyles count="0" defaultTableStyle="TableStyleMedium2" defaultPivotStyle="PivotStyleLight16"/>
  <colors>
    <mruColors>
      <color rgb="FF1E36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0539215686273"/>
          <c:y val="0.13278209876543212"/>
          <c:w val="0.85979330065359472"/>
          <c:h val="0.77628641975308643"/>
        </c:manualLayout>
      </c:layout>
      <c:lineChart>
        <c:grouping val="standard"/>
        <c:varyColors val="0"/>
        <c:ser>
          <c:idx val="0"/>
          <c:order val="0"/>
          <c:tx>
            <c:strRef>
              <c:f>'Graf 1'!$C$28</c:f>
              <c:strCache>
                <c:ptCount val="1"/>
                <c:pt idx="0">
                  <c:v>2012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'Graf 1'!$B$29:$B$40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1'!$C$29:$C$40</c:f>
              <c:numCache>
                <c:formatCode>#,##0.00</c:formatCode>
                <c:ptCount val="12"/>
                <c:pt idx="0">
                  <c:v>864.80536400000005</c:v>
                </c:pt>
                <c:pt idx="1">
                  <c:v>907.10850900000003</c:v>
                </c:pt>
                <c:pt idx="2">
                  <c:v>1348.7229279999999</c:v>
                </c:pt>
                <c:pt idx="3">
                  <c:v>992.71299199999999</c:v>
                </c:pt>
                <c:pt idx="4">
                  <c:v>1130.2430019999999</c:v>
                </c:pt>
                <c:pt idx="5">
                  <c:v>987.24354900000003</c:v>
                </c:pt>
                <c:pt idx="6">
                  <c:v>891.51150399999995</c:v>
                </c:pt>
                <c:pt idx="7">
                  <c:v>1069.663184</c:v>
                </c:pt>
                <c:pt idx="8">
                  <c:v>767.75501999999994</c:v>
                </c:pt>
                <c:pt idx="9">
                  <c:v>951.76621399999999</c:v>
                </c:pt>
                <c:pt idx="10">
                  <c:v>962.94197799999995</c:v>
                </c:pt>
                <c:pt idx="11">
                  <c:v>1286.2071120000001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1'!$D$28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'Graf 1'!$B$29:$B$40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1'!$D$29:$D$40</c:f>
              <c:numCache>
                <c:formatCode>#,##0.00</c:formatCode>
                <c:ptCount val="12"/>
                <c:pt idx="0">
                  <c:v>1021.407613</c:v>
                </c:pt>
                <c:pt idx="1">
                  <c:v>701.07516699999996</c:v>
                </c:pt>
                <c:pt idx="2">
                  <c:v>856.85289799999998</c:v>
                </c:pt>
                <c:pt idx="3">
                  <c:v>923.91158199999995</c:v>
                </c:pt>
                <c:pt idx="4">
                  <c:v>773.81033300000001</c:v>
                </c:pt>
                <c:pt idx="5">
                  <c:v>854.25219300000003</c:v>
                </c:pt>
                <c:pt idx="6">
                  <c:v>854.04523400000005</c:v>
                </c:pt>
                <c:pt idx="7">
                  <c:v>922.17119500000001</c:v>
                </c:pt>
                <c:pt idx="8">
                  <c:v>917.52944300000001</c:v>
                </c:pt>
                <c:pt idx="9">
                  <c:v>951.60689400000001</c:v>
                </c:pt>
                <c:pt idx="10">
                  <c:v>915.23766499999999</c:v>
                </c:pt>
                <c:pt idx="11">
                  <c:v>1216.5547409999999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1'!$E$28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6"/>
              <c:layout>
                <c:manualLayout>
                  <c:x val="-4.7728758169934563E-2"/>
                  <c:y val="-1.95987654320987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1'!$B$29:$B$40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1'!$E$29:$E$40</c:f>
              <c:numCache>
                <c:formatCode>#,##0.00</c:formatCode>
                <c:ptCount val="12"/>
                <c:pt idx="0">
                  <c:v>981.74777900000004</c:v>
                </c:pt>
                <c:pt idx="1">
                  <c:v>861.77980500000001</c:v>
                </c:pt>
                <c:pt idx="2">
                  <c:v>1079.8354139999999</c:v>
                </c:pt>
                <c:pt idx="3">
                  <c:v>929.37566300000003</c:v>
                </c:pt>
                <c:pt idx="4">
                  <c:v>1142.6751939999999</c:v>
                </c:pt>
                <c:pt idx="5">
                  <c:v>934.97094900000002</c:v>
                </c:pt>
                <c:pt idx="6">
                  <c:v>1239.3351190000001</c:v>
                </c:pt>
                <c:pt idx="7">
                  <c:v>964.94367</c:v>
                </c:pt>
                <c:pt idx="8">
                  <c:v>1100.193426</c:v>
                </c:pt>
                <c:pt idx="9">
                  <c:v>1233.0892329999999</c:v>
                </c:pt>
                <c:pt idx="10">
                  <c:v>1150.7878040000001</c:v>
                </c:pt>
                <c:pt idx="11">
                  <c:v>1070.806853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1'!$F$28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dLbl>
              <c:idx val="5"/>
              <c:layout>
                <c:manualLayout>
                  <c:x val="-4.9803921568627452E-2"/>
                  <c:y val="-0.109753086419753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375816993464052E-2"/>
                  <c:y val="3.13580246913580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1'!$B$29:$B$40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'Graf 1'!$F$29:$F$40</c:f>
              <c:numCache>
                <c:formatCode>#,##0.00</c:formatCode>
                <c:ptCount val="12"/>
                <c:pt idx="0">
                  <c:v>912.39006800000004</c:v>
                </c:pt>
                <c:pt idx="1">
                  <c:v>724.68569200000002</c:v>
                </c:pt>
                <c:pt idx="2">
                  <c:v>946.368966</c:v>
                </c:pt>
                <c:pt idx="3" formatCode="0.00">
                  <c:v>798.13131899999996</c:v>
                </c:pt>
                <c:pt idx="4" formatCode="0.00">
                  <c:v>972.86053800000002</c:v>
                </c:pt>
                <c:pt idx="5" formatCode="0.00">
                  <c:v>968.40892699999995</c:v>
                </c:pt>
                <c:pt idx="6" formatCode="0.00">
                  <c:v>828.54297299999996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547184"/>
        <c:axId val="319546624"/>
      </c:lineChart>
      <c:catAx>
        <c:axId val="31954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9546624"/>
        <c:crosses val="autoZero"/>
        <c:auto val="1"/>
        <c:lblAlgn val="ctr"/>
        <c:lblOffset val="100"/>
        <c:noMultiLvlLbl val="0"/>
      </c:catAx>
      <c:valAx>
        <c:axId val="319546624"/>
        <c:scaling>
          <c:orientation val="minMax"/>
          <c:max val="15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US$ milhões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954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2'!$C$34</c:f>
              <c:strCache>
                <c:ptCount val="1"/>
                <c:pt idx="0">
                  <c:v>jun/15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4.3349584876524912E-3"/>
                  <c:y val="-1.430755119615600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2'!$B$35:$B$61</c:f>
              <c:strCache>
                <c:ptCount val="27"/>
                <c:pt idx="0">
                  <c:v>SP</c:v>
                </c:pt>
                <c:pt idx="1">
                  <c:v>MG</c:v>
                </c:pt>
                <c:pt idx="2">
                  <c:v>RS</c:v>
                </c:pt>
                <c:pt idx="3">
                  <c:v>PR</c:v>
                </c:pt>
                <c:pt idx="4">
                  <c:v>RJ</c:v>
                </c:pt>
                <c:pt idx="5">
                  <c:v>MT</c:v>
                </c:pt>
                <c:pt idx="6">
                  <c:v>PA</c:v>
                </c:pt>
                <c:pt idx="7">
                  <c:v>ES</c:v>
                </c:pt>
                <c:pt idx="8">
                  <c:v>BA</c:v>
                </c:pt>
                <c:pt idx="9">
                  <c:v>SC</c:v>
                </c:pt>
                <c:pt idx="10">
                  <c:v>GO</c:v>
                </c:pt>
                <c:pt idx="11">
                  <c:v>MS</c:v>
                </c:pt>
                <c:pt idx="12">
                  <c:v>MA</c:v>
                </c:pt>
                <c:pt idx="13">
                  <c:v>RO</c:v>
                </c:pt>
                <c:pt idx="14">
                  <c:v>PE</c:v>
                </c:pt>
                <c:pt idx="15">
                  <c:v>TO</c:v>
                </c:pt>
                <c:pt idx="16">
                  <c:v>CE</c:v>
                </c:pt>
                <c:pt idx="17">
                  <c:v>AM</c:v>
                </c:pt>
                <c:pt idx="18">
                  <c:v>PI</c:v>
                </c:pt>
                <c:pt idx="19">
                  <c:v>AL</c:v>
                </c:pt>
                <c:pt idx="20">
                  <c:v>DF</c:v>
                </c:pt>
                <c:pt idx="21">
                  <c:v>AP</c:v>
                </c:pt>
                <c:pt idx="22">
                  <c:v>RN</c:v>
                </c:pt>
                <c:pt idx="23">
                  <c:v>PB</c:v>
                </c:pt>
                <c:pt idx="24">
                  <c:v>SE</c:v>
                </c:pt>
                <c:pt idx="25">
                  <c:v>AC</c:v>
                </c:pt>
                <c:pt idx="26">
                  <c:v>RR</c:v>
                </c:pt>
              </c:strCache>
            </c:strRef>
          </c:cat>
          <c:val>
            <c:numRef>
              <c:f>'Graf 2'!$C$35:$C$61</c:f>
              <c:numCache>
                <c:formatCode>#,##0.00</c:formatCode>
                <c:ptCount val="27"/>
                <c:pt idx="0">
                  <c:v>23.216848487413312</c:v>
                </c:pt>
                <c:pt idx="1">
                  <c:v>9.8653783682980887</c:v>
                </c:pt>
                <c:pt idx="2">
                  <c:v>8.9900777938330485</c:v>
                </c:pt>
                <c:pt idx="3">
                  <c:v>8.8737961434925552</c:v>
                </c:pt>
                <c:pt idx="4">
                  <c:v>12.578626815937326</c:v>
                </c:pt>
                <c:pt idx="5">
                  <c:v>7.7541438254795407</c:v>
                </c:pt>
                <c:pt idx="6">
                  <c:v>5.0085729445174687</c:v>
                </c:pt>
                <c:pt idx="7">
                  <c:v>5.0431481715651509</c:v>
                </c:pt>
                <c:pt idx="8">
                  <c:v>3.3997020129223898</c:v>
                </c:pt>
                <c:pt idx="9">
                  <c:v>3.7951676112394122</c:v>
                </c:pt>
                <c:pt idx="10">
                  <c:v>3.4214556070084368</c:v>
                </c:pt>
                <c:pt idx="11">
                  <c:v>2.790075013888341</c:v>
                </c:pt>
                <c:pt idx="12">
                  <c:v>1.7607775073723373</c:v>
                </c:pt>
                <c:pt idx="13">
                  <c:v>0.64344484948814362</c:v>
                </c:pt>
                <c:pt idx="14">
                  <c:v>0.37473934611910464</c:v>
                </c:pt>
                <c:pt idx="15">
                  <c:v>0.66652197134440039</c:v>
                </c:pt>
                <c:pt idx="16">
                  <c:v>0.42315914754059025</c:v>
                </c:pt>
                <c:pt idx="17">
                  <c:v>0.31512121346867306</c:v>
                </c:pt>
                <c:pt idx="18">
                  <c:v>0.3568499115250276</c:v>
                </c:pt>
                <c:pt idx="19">
                  <c:v>7.6042281656345662E-2</c:v>
                </c:pt>
                <c:pt idx="20">
                  <c:v>0.14839846426344785</c:v>
                </c:pt>
                <c:pt idx="21">
                  <c:v>8.8641323441581293E-2</c:v>
                </c:pt>
                <c:pt idx="22">
                  <c:v>0.31403944107787113</c:v>
                </c:pt>
                <c:pt idx="23">
                  <c:v>5.074842914747521E-2</c:v>
                </c:pt>
                <c:pt idx="24">
                  <c:v>3.1574440939522511E-2</c:v>
                </c:pt>
                <c:pt idx="25">
                  <c:v>7.9706472063726958E-3</c:v>
                </c:pt>
                <c:pt idx="26">
                  <c:v>4.978229814036509E-3</c:v>
                </c:pt>
              </c:numCache>
            </c:numRef>
          </c:val>
        </c:ser>
        <c:ser>
          <c:idx val="1"/>
          <c:order val="1"/>
          <c:tx>
            <c:strRef>
              <c:f>'Graf 2'!$D$34</c:f>
              <c:strCache>
                <c:ptCount val="1"/>
                <c:pt idx="0">
                  <c:v>jul/15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2'!$B$35:$B$61</c:f>
              <c:strCache>
                <c:ptCount val="27"/>
                <c:pt idx="0">
                  <c:v>SP</c:v>
                </c:pt>
                <c:pt idx="1">
                  <c:v>MG</c:v>
                </c:pt>
                <c:pt idx="2">
                  <c:v>RS</c:v>
                </c:pt>
                <c:pt idx="3">
                  <c:v>PR</c:v>
                </c:pt>
                <c:pt idx="4">
                  <c:v>RJ</c:v>
                </c:pt>
                <c:pt idx="5">
                  <c:v>MT</c:v>
                </c:pt>
                <c:pt idx="6">
                  <c:v>PA</c:v>
                </c:pt>
                <c:pt idx="7">
                  <c:v>ES</c:v>
                </c:pt>
                <c:pt idx="8">
                  <c:v>BA</c:v>
                </c:pt>
                <c:pt idx="9">
                  <c:v>SC</c:v>
                </c:pt>
                <c:pt idx="10">
                  <c:v>GO</c:v>
                </c:pt>
                <c:pt idx="11">
                  <c:v>MS</c:v>
                </c:pt>
                <c:pt idx="12">
                  <c:v>MA</c:v>
                </c:pt>
                <c:pt idx="13">
                  <c:v>RO</c:v>
                </c:pt>
                <c:pt idx="14">
                  <c:v>PE</c:v>
                </c:pt>
                <c:pt idx="15">
                  <c:v>TO</c:v>
                </c:pt>
                <c:pt idx="16">
                  <c:v>CE</c:v>
                </c:pt>
                <c:pt idx="17">
                  <c:v>AM</c:v>
                </c:pt>
                <c:pt idx="18">
                  <c:v>PI</c:v>
                </c:pt>
                <c:pt idx="19">
                  <c:v>AL</c:v>
                </c:pt>
                <c:pt idx="20">
                  <c:v>DF</c:v>
                </c:pt>
                <c:pt idx="21">
                  <c:v>AP</c:v>
                </c:pt>
                <c:pt idx="22">
                  <c:v>RN</c:v>
                </c:pt>
                <c:pt idx="23">
                  <c:v>PB</c:v>
                </c:pt>
                <c:pt idx="24">
                  <c:v>SE</c:v>
                </c:pt>
                <c:pt idx="25">
                  <c:v>AC</c:v>
                </c:pt>
                <c:pt idx="26">
                  <c:v>RR</c:v>
                </c:pt>
              </c:strCache>
            </c:strRef>
          </c:cat>
          <c:val>
            <c:numRef>
              <c:f>'Graf 2'!$D$35:$D$61</c:f>
              <c:numCache>
                <c:formatCode>#,##0.00</c:formatCode>
                <c:ptCount val="27"/>
                <c:pt idx="0">
                  <c:v>23.74136682484243</c:v>
                </c:pt>
                <c:pt idx="1">
                  <c:v>11.236040501926134</c:v>
                </c:pt>
                <c:pt idx="2">
                  <c:v>10.060240807801399</c:v>
                </c:pt>
                <c:pt idx="3">
                  <c:v>8.4711832516769388</c:v>
                </c:pt>
                <c:pt idx="4">
                  <c:v>8.1006307108598516</c:v>
                </c:pt>
                <c:pt idx="5">
                  <c:v>7.8429410693909638</c:v>
                </c:pt>
                <c:pt idx="6">
                  <c:v>5.9314061292075078</c:v>
                </c:pt>
                <c:pt idx="7">
                  <c:v>4.5652193649996216</c:v>
                </c:pt>
                <c:pt idx="8">
                  <c:v>4.4503550692907456</c:v>
                </c:pt>
                <c:pt idx="9">
                  <c:v>3.7515748752572158</c:v>
                </c:pt>
                <c:pt idx="10">
                  <c:v>3.1293135695109364</c:v>
                </c:pt>
                <c:pt idx="11">
                  <c:v>3.0124790967429349</c:v>
                </c:pt>
                <c:pt idx="12">
                  <c:v>1.9998938890873279</c:v>
                </c:pt>
                <c:pt idx="13">
                  <c:v>0.59669144702033239</c:v>
                </c:pt>
                <c:pt idx="14">
                  <c:v>0.56079636907489261</c:v>
                </c:pt>
                <c:pt idx="15">
                  <c:v>0.50431144546476159</c:v>
                </c:pt>
                <c:pt idx="16">
                  <c:v>0.4938201843017031</c:v>
                </c:pt>
                <c:pt idx="17">
                  <c:v>0.45684038715062464</c:v>
                </c:pt>
                <c:pt idx="18">
                  <c:v>0.41446151318983215</c:v>
                </c:pt>
                <c:pt idx="19">
                  <c:v>0.24611513225329928</c:v>
                </c:pt>
                <c:pt idx="20">
                  <c:v>0.16220502748937604</c:v>
                </c:pt>
                <c:pt idx="21">
                  <c:v>9.2483996101542343E-2</c:v>
                </c:pt>
                <c:pt idx="22">
                  <c:v>7.8963779455876945E-2</c:v>
                </c:pt>
                <c:pt idx="23">
                  <c:v>5.2924595338558089E-2</c:v>
                </c:pt>
                <c:pt idx="24">
                  <c:v>3.8010182870554889E-2</c:v>
                </c:pt>
                <c:pt idx="25">
                  <c:v>7.7493568546317419E-3</c:v>
                </c:pt>
                <c:pt idx="26">
                  <c:v>1.9814228400053657E-3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4919568"/>
        <c:axId val="364918448"/>
      </c:barChart>
      <c:catAx>
        <c:axId val="36491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4918448"/>
        <c:crosses val="autoZero"/>
        <c:auto val="1"/>
        <c:lblAlgn val="ctr"/>
        <c:lblOffset val="100"/>
        <c:noMultiLvlLbl val="0"/>
      </c:catAx>
      <c:valAx>
        <c:axId val="36491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Participação</a:t>
                </a:r>
                <a:r>
                  <a:rPr lang="pt-BR" baseline="0"/>
                  <a:t> %</a:t>
                </a:r>
                <a:endParaRPr lang="pt-B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491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 3'!$H$35</c:f>
              <c:strCache>
                <c:ptCount val="1"/>
                <c:pt idx="0">
                  <c:v>Prod. básicos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 3'!$G$36:$G$48</c:f>
              <c:numCache>
                <c:formatCode>mmm\-yy</c:formatCode>
                <c:ptCount val="13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</c:numCache>
            </c:numRef>
          </c:cat>
          <c:val>
            <c:numRef>
              <c:f>'Graf 3'!$H$36:$H$48</c:f>
              <c:numCache>
                <c:formatCode>0.00</c:formatCode>
                <c:ptCount val="13"/>
                <c:pt idx="0">
                  <c:v>72.188055494904546</c:v>
                </c:pt>
                <c:pt idx="1">
                  <c:v>72.610292407841342</c:v>
                </c:pt>
                <c:pt idx="2">
                  <c:v>56.671626920112658</c:v>
                </c:pt>
                <c:pt idx="3">
                  <c:v>63.836884247592586</c:v>
                </c:pt>
                <c:pt idx="4">
                  <c:v>65.880271152219521</c:v>
                </c:pt>
                <c:pt idx="5">
                  <c:v>68.165088816249437</c:v>
                </c:pt>
                <c:pt idx="6">
                  <c:v>64.268833870352282</c:v>
                </c:pt>
                <c:pt idx="7">
                  <c:v>63.10428272768511</c:v>
                </c:pt>
                <c:pt idx="8">
                  <c:v>59.451111186792922</c:v>
                </c:pt>
                <c:pt idx="9">
                  <c:v>59.990248930415319</c:v>
                </c:pt>
                <c:pt idx="10">
                  <c:v>61.400005624524823</c:v>
                </c:pt>
                <c:pt idx="11">
                  <c:v>62.81276490390502</c:v>
                </c:pt>
                <c:pt idx="12">
                  <c:v>49.629450501660251</c:v>
                </c:pt>
              </c:numCache>
            </c:numRef>
          </c:val>
        </c:ser>
        <c:ser>
          <c:idx val="1"/>
          <c:order val="1"/>
          <c:tx>
            <c:strRef>
              <c:f>'Graf 3'!$I$35</c:f>
              <c:strCache>
                <c:ptCount val="1"/>
                <c:pt idx="0">
                  <c:v>Prod. Manufaturados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 3'!$G$36:$G$48</c:f>
              <c:numCache>
                <c:formatCode>mmm\-yy</c:formatCode>
                <c:ptCount val="13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</c:numCache>
            </c:numRef>
          </c:cat>
          <c:val>
            <c:numRef>
              <c:f>'Graf 3'!$I$36:$I$48</c:f>
              <c:numCache>
                <c:formatCode>0.00</c:formatCode>
                <c:ptCount val="13"/>
                <c:pt idx="0">
                  <c:v>14.929129901724586</c:v>
                </c:pt>
                <c:pt idx="1">
                  <c:v>18.61639516693003</c:v>
                </c:pt>
                <c:pt idx="2">
                  <c:v>21.568621780401411</c:v>
                </c:pt>
                <c:pt idx="3">
                  <c:v>14.905065748770385</c:v>
                </c:pt>
                <c:pt idx="4">
                  <c:v>18.382043304433829</c:v>
                </c:pt>
                <c:pt idx="5">
                  <c:v>17.571202523463231</c:v>
                </c:pt>
                <c:pt idx="6">
                  <c:v>12.82634351081018</c:v>
                </c:pt>
                <c:pt idx="7">
                  <c:v>17.739368136089368</c:v>
                </c:pt>
                <c:pt idx="8">
                  <c:v>22.829979628375735</c:v>
                </c:pt>
                <c:pt idx="9">
                  <c:v>17.528474987572245</c:v>
                </c:pt>
                <c:pt idx="10">
                  <c:v>20.887996920416846</c:v>
                </c:pt>
                <c:pt idx="11">
                  <c:v>16.998218304321291</c:v>
                </c:pt>
                <c:pt idx="12">
                  <c:v>27.663153566477444</c:v>
                </c:pt>
              </c:numCache>
            </c:numRef>
          </c:val>
        </c:ser>
        <c:ser>
          <c:idx val="2"/>
          <c:order val="2"/>
          <c:tx>
            <c:strRef>
              <c:f>'Graf 3'!$J$35</c:f>
              <c:strCache>
                <c:ptCount val="1"/>
                <c:pt idx="0">
                  <c:v>Prod. Semimanufaturados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'Graf 3'!$G$36:$G$48</c:f>
              <c:numCache>
                <c:formatCode>mmm\-yy</c:formatCode>
                <c:ptCount val="13"/>
                <c:pt idx="0">
                  <c:v>41821</c:v>
                </c:pt>
                <c:pt idx="1">
                  <c:v>41852</c:v>
                </c:pt>
                <c:pt idx="2">
                  <c:v>41883</c:v>
                </c:pt>
                <c:pt idx="3">
                  <c:v>41913</c:v>
                </c:pt>
                <c:pt idx="4">
                  <c:v>41944</c:v>
                </c:pt>
                <c:pt idx="5">
                  <c:v>41974</c:v>
                </c:pt>
                <c:pt idx="6">
                  <c:v>42005</c:v>
                </c:pt>
                <c:pt idx="7">
                  <c:v>42036</c:v>
                </c:pt>
                <c:pt idx="8">
                  <c:v>42064</c:v>
                </c:pt>
                <c:pt idx="9">
                  <c:v>42095</c:v>
                </c:pt>
                <c:pt idx="10">
                  <c:v>42125</c:v>
                </c:pt>
                <c:pt idx="11">
                  <c:v>42156</c:v>
                </c:pt>
                <c:pt idx="12">
                  <c:v>42186</c:v>
                </c:pt>
              </c:numCache>
            </c:numRef>
          </c:cat>
          <c:val>
            <c:numRef>
              <c:f>'Graf 3'!$J$36:$J$48</c:f>
              <c:numCache>
                <c:formatCode>0.00</c:formatCode>
                <c:ptCount val="13"/>
                <c:pt idx="0">
                  <c:v>12.882814603370864</c:v>
                </c:pt>
                <c:pt idx="1">
                  <c:v>8.7733124252286281</c:v>
                </c:pt>
                <c:pt idx="2">
                  <c:v>21.759751299485931</c:v>
                </c:pt>
                <c:pt idx="3">
                  <c:v>21.258050003637027</c:v>
                </c:pt>
                <c:pt idx="4">
                  <c:v>15.737685543346656</c:v>
                </c:pt>
                <c:pt idx="5">
                  <c:v>14.263708660287334</c:v>
                </c:pt>
                <c:pt idx="6">
                  <c:v>22.904822618837542</c:v>
                </c:pt>
                <c:pt idx="7">
                  <c:v>19.156349136225522</c:v>
                </c:pt>
                <c:pt idx="8">
                  <c:v>17.718909184831343</c:v>
                </c:pt>
                <c:pt idx="9">
                  <c:v>22.481276082012432</c:v>
                </c:pt>
                <c:pt idx="10">
                  <c:v>17.711997455058331</c:v>
                </c:pt>
                <c:pt idx="11">
                  <c:v>20.189016791773689</c:v>
                </c:pt>
                <c:pt idx="12">
                  <c:v>22.707395931862301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64919008"/>
        <c:axId val="364921808"/>
      </c:barChart>
      <c:dateAx>
        <c:axId val="36491900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4921808"/>
        <c:crosses val="autoZero"/>
        <c:auto val="1"/>
        <c:lblOffset val="100"/>
        <c:baseTimeUnit val="months"/>
      </c:dateAx>
      <c:valAx>
        <c:axId val="36492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0">
                    <a:solidFill>
                      <a:schemeClr val="bg2">
                        <a:lumMod val="25000"/>
                      </a:schemeClr>
                    </a:solidFill>
                  </a:rPr>
                  <a:t>Participação 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2">
                      <a:lumMod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49190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4'!$B$52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4'!$C$51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4'!$C$52</c:f>
              <c:numCache>
                <c:formatCode>_(* #,##0.00_);_(* \(#,##0.00\);_(* "-"??_);_(@_)</c:formatCode>
                <c:ptCount val="1"/>
                <c:pt idx="0">
                  <c:v>12.071415854661009</c:v>
                </c:pt>
              </c:numCache>
            </c:numRef>
          </c:val>
        </c:ser>
        <c:ser>
          <c:idx val="1"/>
          <c:order val="1"/>
          <c:tx>
            <c:strRef>
              <c:f>'Graf 4'!$B$53</c:f>
              <c:strCache>
                <c:ptCount val="1"/>
                <c:pt idx="0">
                  <c:v>Prods laminados ferro/aço não ligados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4'!$C$51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4'!$C$53</c:f>
              <c:numCache>
                <c:formatCode>_(* #,##0.00_);_(* \(#,##0.00\);_(* "-"??_);_(@_)</c:formatCode>
                <c:ptCount val="1"/>
                <c:pt idx="0">
                  <c:v>12.861250556804773</c:v>
                </c:pt>
              </c:numCache>
            </c:numRef>
          </c:val>
        </c:ser>
        <c:ser>
          <c:idx val="2"/>
          <c:order val="2"/>
          <c:tx>
            <c:strRef>
              <c:f>'Graf 4'!$B$54</c:f>
              <c:strCache>
                <c:ptCount val="1"/>
                <c:pt idx="0">
                  <c:v>Café em grão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4'!$C$51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4'!$C$54</c:f>
              <c:numCache>
                <c:formatCode>_(* #,##0.00_);_(* \(#,##0.00\);_(* "-"??_);_(@_)</c:formatCode>
                <c:ptCount val="1"/>
                <c:pt idx="0">
                  <c:v>13.233789764138693</c:v>
                </c:pt>
              </c:numCache>
            </c:numRef>
          </c:val>
        </c:ser>
        <c:ser>
          <c:idx val="3"/>
          <c:order val="3"/>
          <c:tx>
            <c:strRef>
              <c:f>'Graf 4'!$B$55</c:f>
              <c:strCache>
                <c:ptCount val="1"/>
                <c:pt idx="0">
                  <c:v>Pasta química de madeira (celulose)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4'!$C$51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4'!$C$55</c:f>
              <c:numCache>
                <c:formatCode>_(* #,##0.00_);_(* \(#,##0.00\);_(* "-"??_);_(@_)</c:formatCode>
                <c:ptCount val="1"/>
                <c:pt idx="0">
                  <c:v>17.589929785457763</c:v>
                </c:pt>
              </c:numCache>
            </c:numRef>
          </c:val>
        </c:ser>
        <c:ser>
          <c:idx val="4"/>
          <c:order val="4"/>
          <c:tx>
            <c:strRef>
              <c:f>'Graf 4'!$B$56</c:f>
              <c:strCache>
                <c:ptCount val="1"/>
                <c:pt idx="0">
                  <c:v>Rochas ornamentais trabalhadas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4'!$C$51</c:f>
              <c:strCache>
                <c:ptCount val="1"/>
                <c:pt idx="0">
                  <c:v>Estados Unidos</c:v>
                </c:pt>
              </c:strCache>
            </c:strRef>
          </c:cat>
          <c:val>
            <c:numRef>
              <c:f>'Graf 4'!$C$56</c:f>
              <c:numCache>
                <c:formatCode>_(* #,##0.00_);_(* \(#,##0.00\);_(* "-"??_);_(@_)</c:formatCode>
                <c:ptCount val="1"/>
                <c:pt idx="0">
                  <c:v>44.243614038937764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321022768"/>
        <c:axId val="321026688"/>
      </c:barChart>
      <c:catAx>
        <c:axId val="32102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1026688"/>
        <c:crosses val="autoZero"/>
        <c:auto val="1"/>
        <c:lblAlgn val="ctr"/>
        <c:lblOffset val="100"/>
        <c:noMultiLvlLbl val="0"/>
      </c:catAx>
      <c:valAx>
        <c:axId val="3210266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102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166388888888876"/>
          <c:y val="1.4926388888888887E-2"/>
          <c:w val="0.41392638888888889"/>
          <c:h val="0.98507361111111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92222222222223"/>
          <c:y val="4.8506944444444443E-2"/>
          <c:w val="0.38353923611111113"/>
          <c:h val="0.849195138888888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4'!$B$61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 4'!$C$60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4'!$C$61</c:f>
              <c:numCache>
                <c:formatCode>_(* #,##0.00_);_(* \(#,##0.00\);_(* "-"??_);_(@_)</c:formatCode>
                <c:ptCount val="1"/>
                <c:pt idx="0">
                  <c:v>1.3813096933179252</c:v>
                </c:pt>
              </c:numCache>
            </c:numRef>
          </c:val>
        </c:ser>
        <c:ser>
          <c:idx val="1"/>
          <c:order val="1"/>
          <c:tx>
            <c:strRef>
              <c:f>'Graf 4'!$B$62</c:f>
              <c:strCache>
                <c:ptCount val="1"/>
                <c:pt idx="0">
                  <c:v>Rochas brutas, em blocos ou placas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4'!$C$60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4'!$C$62</c:f>
              <c:numCache>
                <c:formatCode>_(* #,##0.00_);_(* \(#,##0.00\);_(* "-"??_);_(@_)</c:formatCode>
                <c:ptCount val="1"/>
                <c:pt idx="0">
                  <c:v>2.7164460890762339</c:v>
                </c:pt>
              </c:numCache>
            </c:numRef>
          </c:val>
        </c:ser>
        <c:ser>
          <c:idx val="2"/>
          <c:order val="2"/>
          <c:tx>
            <c:strRef>
              <c:f>'Graf 4'!$B$63</c:f>
              <c:strCache>
                <c:ptCount val="1"/>
                <c:pt idx="0">
                  <c:v>Óleos de petróleo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4'!$C$60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4'!$C$63</c:f>
              <c:numCache>
                <c:formatCode>_(* #,##0.00_);_(* \(#,##0.00\);_(* "-"??_);_(@_)</c:formatCode>
                <c:ptCount val="1"/>
                <c:pt idx="0">
                  <c:v>11.129934435014622</c:v>
                </c:pt>
              </c:numCache>
            </c:numRef>
          </c:val>
        </c:ser>
        <c:ser>
          <c:idx val="3"/>
          <c:order val="3"/>
          <c:tx>
            <c:strRef>
              <c:f>'Graf 4'!$B$64</c:f>
              <c:strCache>
                <c:ptCount val="1"/>
                <c:pt idx="0">
                  <c:v>Pasta química de madeira (celulose)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4'!$C$60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4'!$C$64</c:f>
              <c:numCache>
                <c:formatCode>_(* #,##0.00_);_(* \(#,##0.00\);_(* "-"??_);_(@_)</c:formatCode>
                <c:ptCount val="1"/>
                <c:pt idx="0">
                  <c:v>13.612560539279801</c:v>
                </c:pt>
              </c:numCache>
            </c:numRef>
          </c:val>
        </c:ser>
        <c:ser>
          <c:idx val="4"/>
          <c:order val="4"/>
          <c:tx>
            <c:strRef>
              <c:f>'Graf 4'!$B$65</c:f>
              <c:strCache>
                <c:ptCount val="1"/>
                <c:pt idx="0">
                  <c:v>Minérios de ferro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4'!$C$60</c:f>
              <c:strCache>
                <c:ptCount val="1"/>
                <c:pt idx="0">
                  <c:v>China</c:v>
                </c:pt>
              </c:strCache>
            </c:strRef>
          </c:cat>
          <c:val>
            <c:numRef>
              <c:f>'Graf 4'!$C$65</c:f>
              <c:numCache>
                <c:formatCode>_(* #,##0.00_);_(* \(#,##0.00\);_(* "-"??_);_(@_)</c:formatCode>
                <c:ptCount val="1"/>
                <c:pt idx="0">
                  <c:v>71.159749243311424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4540624"/>
        <c:axId val="323183664"/>
      </c:barChart>
      <c:catAx>
        <c:axId val="36454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3183664"/>
        <c:crosses val="autoZero"/>
        <c:auto val="1"/>
        <c:lblAlgn val="ctr"/>
        <c:lblOffset val="100"/>
        <c:noMultiLvlLbl val="0"/>
      </c:catAx>
      <c:valAx>
        <c:axId val="323183664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454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847222222222217"/>
          <c:y val="6.1069444444444435E-3"/>
          <c:w val="0.3465625"/>
          <c:h val="0.98833680555555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4'!$E$52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4'!$F$51</c:f>
              <c:strCache>
                <c:ptCount val="1"/>
                <c:pt idx="0">
                  <c:v>Países Baixos</c:v>
                </c:pt>
              </c:strCache>
            </c:strRef>
          </c:cat>
          <c:val>
            <c:numRef>
              <c:f>'Graf 4'!$F$52</c:f>
              <c:numCache>
                <c:formatCode>_(* #,##0.00_);_(* \(#,##0.00\);_(* "-"??_);_(@_)</c:formatCode>
                <c:ptCount val="1"/>
                <c:pt idx="0">
                  <c:v>12.177489049915259</c:v>
                </c:pt>
              </c:numCache>
            </c:numRef>
          </c:val>
        </c:ser>
        <c:ser>
          <c:idx val="1"/>
          <c:order val="1"/>
          <c:tx>
            <c:strRef>
              <c:f>'Graf 4'!$E$53</c:f>
              <c:strCache>
                <c:ptCount val="1"/>
                <c:pt idx="0">
                  <c:v>Tubos e seus acessórios de plásticos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4'!$F$51</c:f>
              <c:strCache>
                <c:ptCount val="1"/>
                <c:pt idx="0">
                  <c:v>Países Baixos</c:v>
                </c:pt>
              </c:strCache>
            </c:strRef>
          </c:cat>
          <c:val>
            <c:numRef>
              <c:f>'Graf 4'!$F$53</c:f>
              <c:numCache>
                <c:formatCode>_(* #,##0.00_);_(* \(#,##0.00\);_(* "-"??_);_(@_)</c:formatCode>
                <c:ptCount val="1"/>
                <c:pt idx="0">
                  <c:v>14.330921325099279</c:v>
                </c:pt>
              </c:numCache>
            </c:numRef>
          </c:val>
        </c:ser>
        <c:ser>
          <c:idx val="2"/>
          <c:order val="2"/>
          <c:tx>
            <c:strRef>
              <c:f>'Graf 4'!$E$54</c:f>
              <c:strCache>
                <c:ptCount val="1"/>
                <c:pt idx="0">
                  <c:v>Pasta química de madeira (celulose)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4'!$F$51</c:f>
              <c:strCache>
                <c:ptCount val="1"/>
                <c:pt idx="0">
                  <c:v>Países Baixos</c:v>
                </c:pt>
              </c:strCache>
            </c:strRef>
          </c:cat>
          <c:val>
            <c:numRef>
              <c:f>'Graf 4'!$F$54</c:f>
              <c:numCache>
                <c:formatCode>_(* #,##0.00_);_(* \(#,##0.00\);_(* "-"??_);_(@_)</c:formatCode>
                <c:ptCount val="1"/>
                <c:pt idx="0">
                  <c:v>16.140511811185032</c:v>
                </c:pt>
              </c:numCache>
            </c:numRef>
          </c:val>
        </c:ser>
        <c:ser>
          <c:idx val="3"/>
          <c:order val="3"/>
          <c:tx>
            <c:strRef>
              <c:f>'Graf 4'!$E$55</c:f>
              <c:strCache>
                <c:ptCount val="1"/>
                <c:pt idx="0">
                  <c:v>Minérios de ferro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4'!$F$51</c:f>
              <c:strCache>
                <c:ptCount val="1"/>
                <c:pt idx="0">
                  <c:v>Países Baixos</c:v>
                </c:pt>
              </c:strCache>
            </c:strRef>
          </c:cat>
          <c:val>
            <c:numRef>
              <c:f>'Graf 4'!$F$55</c:f>
              <c:numCache>
                <c:formatCode>_(* #,##0.00_);_(* \(#,##0.00\);_(* "-"??_);_(@_)</c:formatCode>
                <c:ptCount val="1"/>
                <c:pt idx="0">
                  <c:v>18.759893639011437</c:v>
                </c:pt>
              </c:numCache>
            </c:numRef>
          </c:val>
        </c:ser>
        <c:ser>
          <c:idx val="4"/>
          <c:order val="4"/>
          <c:tx>
            <c:strRef>
              <c:f>'Graf 4'!$E$56</c:f>
              <c:strCache>
                <c:ptCount val="1"/>
                <c:pt idx="0">
                  <c:v>Tubos flexíveis de metais comuns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4'!$F$51</c:f>
              <c:strCache>
                <c:ptCount val="1"/>
                <c:pt idx="0">
                  <c:v>Países Baixos</c:v>
                </c:pt>
              </c:strCache>
            </c:strRef>
          </c:cat>
          <c:val>
            <c:numRef>
              <c:f>'Graf 4'!$F$56</c:f>
              <c:numCache>
                <c:formatCode>_(* #,##0.00_);_(* \(#,##0.00\);_(* "-"??_);_(@_)</c:formatCode>
                <c:ptCount val="1"/>
                <c:pt idx="0">
                  <c:v>38.591184174788992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318471056"/>
        <c:axId val="318471616"/>
      </c:barChart>
      <c:catAx>
        <c:axId val="31847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8471616"/>
        <c:crosses val="autoZero"/>
        <c:auto val="1"/>
        <c:lblAlgn val="ctr"/>
        <c:lblOffset val="100"/>
        <c:noMultiLvlLbl val="0"/>
      </c:catAx>
      <c:valAx>
        <c:axId val="3184716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847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083333333333329"/>
          <c:y val="3.3700000000000001E-2"/>
          <c:w val="0.41564826388888887"/>
          <c:h val="0.966300000000000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 4'!$E$61</c:f>
              <c:strCache>
                <c:ptCount val="1"/>
                <c:pt idx="0">
                  <c:v>Demais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4'!$F$60</c:f>
              <c:strCache>
                <c:ptCount val="1"/>
                <c:pt idx="0">
                  <c:v>Bélgica</c:v>
                </c:pt>
              </c:strCache>
            </c:strRef>
          </c:cat>
          <c:val>
            <c:numRef>
              <c:f>'Graf 4'!$F$61</c:f>
              <c:numCache>
                <c:formatCode>_(* #,##0.00_);_(* \(#,##0.00\);_(* "-"??_);_(@_)</c:formatCode>
                <c:ptCount val="1"/>
                <c:pt idx="0">
                  <c:v>4.085978806851239</c:v>
                </c:pt>
              </c:numCache>
            </c:numRef>
          </c:val>
        </c:ser>
        <c:ser>
          <c:idx val="1"/>
          <c:order val="1"/>
          <c:tx>
            <c:strRef>
              <c:f>'Graf 4'!$E$62</c:f>
              <c:strCache>
                <c:ptCount val="1"/>
                <c:pt idx="0">
                  <c:v>Prods laminados de outras ligas de aço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4'!$F$60</c:f>
              <c:strCache>
                <c:ptCount val="1"/>
                <c:pt idx="0">
                  <c:v>Bélgica</c:v>
                </c:pt>
              </c:strCache>
            </c:strRef>
          </c:cat>
          <c:val>
            <c:numRef>
              <c:f>'Graf 4'!$F$62</c:f>
              <c:numCache>
                <c:formatCode>_(* #,##0.00_);_(* \(#,##0.00\);_(* "-"??_);_(@_)</c:formatCode>
                <c:ptCount val="1"/>
                <c:pt idx="0">
                  <c:v>2.4822839915419586</c:v>
                </c:pt>
              </c:numCache>
            </c:numRef>
          </c:val>
        </c:ser>
        <c:ser>
          <c:idx val="2"/>
          <c:order val="2"/>
          <c:tx>
            <c:strRef>
              <c:f>'Graf 4'!$E$63</c:f>
              <c:strCache>
                <c:ptCount val="1"/>
                <c:pt idx="0">
                  <c:v>Prods laminados ferro/aço não ligados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223320105802088E-3"/>
                  <c:y val="-1.3266996031740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4'!$F$60</c:f>
              <c:strCache>
                <c:ptCount val="1"/>
                <c:pt idx="0">
                  <c:v>Bélgica</c:v>
                </c:pt>
              </c:strCache>
            </c:strRef>
          </c:cat>
          <c:val>
            <c:numRef>
              <c:f>'Graf 4'!$F$63</c:f>
              <c:numCache>
                <c:formatCode>_(* #,##0.00_);_(* \(#,##0.00\);_(* "-"??_);_(@_)</c:formatCode>
                <c:ptCount val="1"/>
                <c:pt idx="0">
                  <c:v>21.448404144287537</c:v>
                </c:pt>
              </c:numCache>
            </c:numRef>
          </c:val>
        </c:ser>
        <c:ser>
          <c:idx val="3"/>
          <c:order val="3"/>
          <c:tx>
            <c:strRef>
              <c:f>'Graf 4'!$E$64</c:f>
              <c:strCache>
                <c:ptCount val="1"/>
                <c:pt idx="0">
                  <c:v>Minérios de ferro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4'!$F$60</c:f>
              <c:strCache>
                <c:ptCount val="1"/>
                <c:pt idx="0">
                  <c:v>Bélgica</c:v>
                </c:pt>
              </c:strCache>
            </c:strRef>
          </c:cat>
          <c:val>
            <c:numRef>
              <c:f>'Graf 4'!$F$64</c:f>
              <c:numCache>
                <c:formatCode>_(* #,##0.00_);_(* \(#,##0.00\);_(* "-"??_);_(@_)</c:formatCode>
                <c:ptCount val="1"/>
                <c:pt idx="0">
                  <c:v>23.420656601677184</c:v>
                </c:pt>
              </c:numCache>
            </c:numRef>
          </c:val>
        </c:ser>
        <c:ser>
          <c:idx val="4"/>
          <c:order val="4"/>
          <c:tx>
            <c:strRef>
              <c:f>'Graf 4'!$E$65</c:f>
              <c:strCache>
                <c:ptCount val="1"/>
                <c:pt idx="0">
                  <c:v>Prods semimanuf. de ferro/aço não ligados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4'!$F$60</c:f>
              <c:strCache>
                <c:ptCount val="1"/>
                <c:pt idx="0">
                  <c:v>Bélgica</c:v>
                </c:pt>
              </c:strCache>
            </c:strRef>
          </c:cat>
          <c:val>
            <c:numRef>
              <c:f>'Graf 4'!$F$65</c:f>
              <c:numCache>
                <c:formatCode>_(* #,##0.00_);_(* \(#,##0.00\);_(* "-"??_);_(@_)</c:formatCode>
                <c:ptCount val="1"/>
                <c:pt idx="0">
                  <c:v>48.562676455642084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7263456"/>
        <c:axId val="367267936"/>
      </c:barChart>
      <c:catAx>
        <c:axId val="3672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7267936"/>
        <c:crosses val="autoZero"/>
        <c:auto val="1"/>
        <c:lblAlgn val="ctr"/>
        <c:lblOffset val="100"/>
        <c:noMultiLvlLbl val="0"/>
      </c:catAx>
      <c:valAx>
        <c:axId val="36726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726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359891468311722"/>
          <c:y val="3.7311946425014661E-2"/>
          <c:w val="0.34660009722166119"/>
          <c:h val="0.96268805357498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gif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3690938</xdr:colOff>
      <xdr:row>0</xdr:row>
      <xdr:rowOff>83344</xdr:rowOff>
    </xdr:from>
    <xdr:to>
      <xdr:col>2</xdr:col>
      <xdr:colOff>5298466</xdr:colOff>
      <xdr:row>1</xdr:row>
      <xdr:rowOff>262358</xdr:rowOff>
    </xdr:to>
    <xdr:pic>
      <xdr:nvPicPr>
        <xdr:cNvPr id="2" name="Imagem 1" descr="http://www.anipes.org.br/images/logo_ij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4907" y="83344"/>
          <a:ext cx="1607528" cy="3397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414702</xdr:colOff>
      <xdr:row>0</xdr:row>
      <xdr:rowOff>11468</xdr:rowOff>
    </xdr:from>
    <xdr:to>
      <xdr:col>8</xdr:col>
      <xdr:colOff>665202</xdr:colOff>
      <xdr:row>0</xdr:row>
      <xdr:rowOff>346243</xdr:rowOff>
    </xdr:to>
    <xdr:pic>
      <xdr:nvPicPr>
        <xdr:cNvPr id="5" name="Imagem 4" descr="http://www.anipes.org.br/images/logo_ij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2" y="11468"/>
          <a:ext cx="1584000" cy="3347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659423</xdr:colOff>
      <xdr:row>3</xdr:row>
      <xdr:rowOff>9523</xdr:rowOff>
    </xdr:from>
    <xdr:to>
      <xdr:col>10</xdr:col>
      <xdr:colOff>111923</xdr:colOff>
      <xdr:row>20</xdr:row>
      <xdr:rowOff>11023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414703</xdr:colOff>
      <xdr:row>0</xdr:row>
      <xdr:rowOff>11468</xdr:rowOff>
    </xdr:from>
    <xdr:to>
      <xdr:col>8</xdr:col>
      <xdr:colOff>79361</xdr:colOff>
      <xdr:row>0</xdr:row>
      <xdr:rowOff>349868</xdr:rowOff>
    </xdr:to>
    <xdr:pic>
      <xdr:nvPicPr>
        <xdr:cNvPr id="4" name="Imagem 3" descr="http://www.anipes.org.br/images/logo_ij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3" y="11468"/>
          <a:ext cx="1511043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10989</xdr:colOff>
      <xdr:row>3</xdr:row>
      <xdr:rowOff>2196</xdr:rowOff>
    </xdr:from>
    <xdr:to>
      <xdr:col>8</xdr:col>
      <xdr:colOff>688730</xdr:colOff>
      <xdr:row>23</xdr:row>
      <xdr:rowOff>18350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7</xdr:col>
      <xdr:colOff>361950</xdr:colOff>
      <xdr:row>23</xdr:row>
      <xdr:rowOff>20550</xdr:rowOff>
    </xdr:to>
    <xdr:graphicFrame macro="">
      <xdr:nvGraphicFramePr>
        <xdr:cNvPr id="1539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414702</xdr:colOff>
      <xdr:row>0</xdr:row>
      <xdr:rowOff>11467</xdr:rowOff>
    </xdr:from>
    <xdr:to>
      <xdr:col>8</xdr:col>
      <xdr:colOff>633310</xdr:colOff>
      <xdr:row>0</xdr:row>
      <xdr:rowOff>349867</xdr:rowOff>
    </xdr:to>
    <xdr:pic>
      <xdr:nvPicPr>
        <xdr:cNvPr id="3" name="Imagem 2" descr="http://www.anipes.org.br/images/logo_ijsn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202" y="11467"/>
          <a:ext cx="1552108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443277</xdr:colOff>
      <xdr:row>0</xdr:row>
      <xdr:rowOff>20992</xdr:rowOff>
    </xdr:from>
    <xdr:to>
      <xdr:col>10</xdr:col>
      <xdr:colOff>661885</xdr:colOff>
      <xdr:row>0</xdr:row>
      <xdr:rowOff>359392</xdr:rowOff>
    </xdr:to>
    <xdr:pic>
      <xdr:nvPicPr>
        <xdr:cNvPr id="6" name="Imagem 5" descr="http://www.anipes.org.br/images/logo_ij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7277" y="20992"/>
          <a:ext cx="1552108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371475</xdr:colOff>
      <xdr:row>4</xdr:row>
      <xdr:rowOff>19050</xdr:rowOff>
    </xdr:from>
    <xdr:to>
      <xdr:col>5</xdr:col>
      <xdr:colOff>584475</xdr:colOff>
      <xdr:row>21</xdr:row>
      <xdr:rowOff>146325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4</xdr:row>
      <xdr:rowOff>19050</xdr:rowOff>
    </xdr:from>
    <xdr:to>
      <xdr:col>10</xdr:col>
      <xdr:colOff>108225</xdr:colOff>
      <xdr:row>21</xdr:row>
      <xdr:rowOff>146325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361950</xdr:colOff>
      <xdr:row>21</xdr:row>
      <xdr:rowOff>133350</xdr:rowOff>
    </xdr:from>
    <xdr:to>
      <xdr:col>5</xdr:col>
      <xdr:colOff>574950</xdr:colOff>
      <xdr:row>39</xdr:row>
      <xdr:rowOff>98700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566737</xdr:colOff>
      <xdr:row>21</xdr:row>
      <xdr:rowOff>138112</xdr:rowOff>
    </xdr:from>
    <xdr:to>
      <xdr:col>10</xdr:col>
      <xdr:colOff>104775</xdr:colOff>
      <xdr:row>39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14652</xdr:colOff>
      <xdr:row>0</xdr:row>
      <xdr:rowOff>0</xdr:rowOff>
    </xdr:from>
    <xdr:to>
      <xdr:col>11</xdr:col>
      <xdr:colOff>627102</xdr:colOff>
      <xdr:row>0</xdr:row>
      <xdr:rowOff>350483</xdr:rowOff>
    </xdr:to>
    <xdr:pic>
      <xdr:nvPicPr>
        <xdr:cNvPr id="2" name="Imagem 1" descr="http://www.anipes.org.br/images/logo_ij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5852" y="0"/>
          <a:ext cx="1584000" cy="35048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119427</xdr:colOff>
      <xdr:row>0</xdr:row>
      <xdr:rowOff>0</xdr:rowOff>
    </xdr:from>
    <xdr:to>
      <xdr:col>7</xdr:col>
      <xdr:colOff>550902</xdr:colOff>
      <xdr:row>0</xdr:row>
      <xdr:rowOff>360008</xdr:rowOff>
    </xdr:to>
    <xdr:pic>
      <xdr:nvPicPr>
        <xdr:cNvPr id="2" name="Imagem 1" descr="http://www.anipes.org.br/images/logo_ij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502" y="0"/>
          <a:ext cx="1584000" cy="36000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386128</xdr:colOff>
      <xdr:row>0</xdr:row>
      <xdr:rowOff>11467</xdr:rowOff>
    </xdr:from>
    <xdr:to>
      <xdr:col>6</xdr:col>
      <xdr:colOff>531752</xdr:colOff>
      <xdr:row>0</xdr:row>
      <xdr:rowOff>349867</xdr:rowOff>
    </xdr:to>
    <xdr:pic>
      <xdr:nvPicPr>
        <xdr:cNvPr id="2" name="Imagem 1" descr="http://www.anipes.org.br/images/logo_ij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428" y="11467"/>
          <a:ext cx="1450549" cy="3384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381569</xdr:colOff>
      <xdr:row>0</xdr:row>
      <xdr:rowOff>3184</xdr:rowOff>
    </xdr:from>
    <xdr:to>
      <xdr:col>8</xdr:col>
      <xdr:colOff>56428</xdr:colOff>
      <xdr:row>1</xdr:row>
      <xdr:rowOff>0</xdr:rowOff>
    </xdr:to>
    <xdr:pic>
      <xdr:nvPicPr>
        <xdr:cNvPr id="2" name="Imagem 1" descr="http://www.anipes.org.br/images/logo_ijs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569" y="3184"/>
          <a:ext cx="1584000" cy="36125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showGridLines="0" zoomScale="160" zoomScaleNormal="160" workbookViewId="0">
      <selection activeCell="D5" sqref="D5"/>
    </sheetView>
  </sheetViews>
  <sheetFormatPr defaultRowHeight="12.75" x14ac:dyDescent="0.2"/>
  <cols>
    <col min="2" max="2" width="10" customWidth="1"/>
    <col min="3" max="3" width="80.7109375" customWidth="1"/>
  </cols>
  <sheetData>
    <row r="2" spans="1:3" ht="23.25" x14ac:dyDescent="0.35">
      <c r="B2" s="34" t="s">
        <v>98</v>
      </c>
      <c r="C2" s="27"/>
    </row>
    <row r="3" spans="1:3" x14ac:dyDescent="0.2">
      <c r="A3" s="25"/>
      <c r="B3" s="28"/>
      <c r="C3" s="25"/>
    </row>
    <row r="4" spans="1:3" ht="18" thickBot="1" x14ac:dyDescent="0.35">
      <c r="A4" s="25"/>
      <c r="B4" s="29" t="s">
        <v>96</v>
      </c>
      <c r="C4" s="24"/>
    </row>
    <row r="5" spans="1:3" ht="13.5" thickTop="1" x14ac:dyDescent="0.2">
      <c r="A5" s="25"/>
      <c r="B5" s="28"/>
      <c r="C5" s="25"/>
    </row>
    <row r="6" spans="1:3" x14ac:dyDescent="0.2">
      <c r="A6" s="25"/>
      <c r="B6" s="28" t="str">
        <f>'Graf 1'!$B$2</f>
        <v>Gráfico 1</v>
      </c>
      <c r="C6" s="39" t="str">
        <f>'Graf 1'!$B$3</f>
        <v>Exportações do Espírito Santo - Meses de 2012 a 2015 - US$ milhões</v>
      </c>
    </row>
    <row r="7" spans="1:3" x14ac:dyDescent="0.2">
      <c r="A7" s="25"/>
      <c r="B7" s="28" t="str">
        <f>'Graf 2'!$B$2</f>
        <v>Gráfico 2</v>
      </c>
      <c r="C7" s="26" t="str">
        <f>'Graf 2'!$B$3</f>
        <v xml:space="preserve">Participações % das UF´s nas exportações brasileiras* </v>
      </c>
    </row>
    <row r="8" spans="1:3" x14ac:dyDescent="0.2">
      <c r="A8" s="25"/>
      <c r="B8" s="28" t="str">
        <f>'Graf 3'!$B$2</f>
        <v>Grafico 3</v>
      </c>
      <c r="C8" s="26" t="str">
        <f>'Graf 3'!$B$3</f>
        <v xml:space="preserve">Exportações do Espírito Santo segundo Fator Agregado - Participação % 
</v>
      </c>
    </row>
    <row r="9" spans="1:3" x14ac:dyDescent="0.2">
      <c r="A9" s="25"/>
      <c r="B9" s="28" t="str">
        <f>'Graf 4'!$B$2</f>
        <v>Gráfico 4</v>
      </c>
      <c r="C9" s="26" t="str">
        <f>'Graf 4'!$B$3</f>
        <v xml:space="preserve">Exportações do Espírito Santo para principais destinos x produtos </v>
      </c>
    </row>
    <row r="10" spans="1:3" x14ac:dyDescent="0.2">
      <c r="A10" s="25"/>
      <c r="B10" s="28"/>
      <c r="C10" s="25"/>
    </row>
    <row r="11" spans="1:3" ht="18" thickBot="1" x14ac:dyDescent="0.35">
      <c r="A11" s="25"/>
      <c r="B11" s="29" t="s">
        <v>97</v>
      </c>
      <c r="C11" s="24"/>
    </row>
    <row r="12" spans="1:3" ht="13.5" thickTop="1" x14ac:dyDescent="0.2">
      <c r="A12" s="25"/>
      <c r="B12" s="28"/>
      <c r="C12" s="25"/>
    </row>
    <row r="13" spans="1:3" x14ac:dyDescent="0.2">
      <c r="A13" s="25"/>
      <c r="B13" s="28" t="str">
        <f>'Tab 1'!$B$2</f>
        <v>Tabela 1</v>
      </c>
      <c r="C13" s="26" t="str">
        <f>'Tab 1'!$B$3</f>
        <v xml:space="preserve">Exportação do Espírito Santo e Brasil - US$ milhões </v>
      </c>
    </row>
    <row r="14" spans="1:3" x14ac:dyDescent="0.2">
      <c r="A14" s="25"/>
      <c r="B14" s="28" t="str">
        <f>'Tab 2'!$B$2</f>
        <v>Tabela 2</v>
      </c>
      <c r="C14" s="26" t="str">
        <f>'Tab 2'!$B$3</f>
        <v xml:space="preserve">Pauta de Exportação do Espírito Santo - US$ milhões </v>
      </c>
    </row>
    <row r="15" spans="1:3" x14ac:dyDescent="0.2">
      <c r="A15" s="25"/>
      <c r="B15" s="28" t="str">
        <f>'Tab 3'!$B$2</f>
        <v>Tabela 3</v>
      </c>
      <c r="C15" s="26" t="str">
        <f>'Tab 3'!$B$3</f>
        <v xml:space="preserve">Pauta de Exportação do Espírito Santo - mil toneladas Líquidas </v>
      </c>
    </row>
    <row r="16" spans="1:3" x14ac:dyDescent="0.2">
      <c r="A16" s="25"/>
      <c r="B16" s="28" t="str">
        <f>'Tab 4'!$B$2</f>
        <v>Tabela 4</v>
      </c>
      <c r="C16" s="26" t="str">
        <f>'Tab 4'!$B$3</f>
        <v xml:space="preserve">Mercados de destino das Exportações do Espírito Santo - US$ milhões </v>
      </c>
    </row>
    <row r="17" spans="1:9" x14ac:dyDescent="0.2">
      <c r="A17" s="25"/>
      <c r="B17" s="28"/>
      <c r="C17" s="31"/>
    </row>
    <row r="18" spans="1:9" x14ac:dyDescent="0.2">
      <c r="B18" s="30" t="s">
        <v>54</v>
      </c>
      <c r="C18" s="23"/>
      <c r="D18" s="23"/>
      <c r="E18" s="23"/>
      <c r="F18" s="23"/>
      <c r="G18" s="23"/>
      <c r="H18" s="23"/>
      <c r="I18" s="23"/>
    </row>
    <row r="19" spans="1:9" x14ac:dyDescent="0.2">
      <c r="B19" s="23" t="s">
        <v>55</v>
      </c>
      <c r="C19" s="23"/>
      <c r="D19" s="23"/>
      <c r="E19" s="23"/>
      <c r="F19" s="23"/>
      <c r="G19" s="23"/>
      <c r="H19" s="23"/>
      <c r="I19" s="23"/>
    </row>
  </sheetData>
  <hyperlinks>
    <hyperlink ref="C6" location="'Graf 1'!B3" display="'Graf 1'!B3"/>
    <hyperlink ref="C7" location="'Graf 2'!B3" display="'Graf 2'!B3"/>
    <hyperlink ref="C8" location="'Graf 3'!B3" display="'Graf 3'!B3"/>
    <hyperlink ref="C9" location="'Graf 4'!B3" display="'Graf 4'!B3"/>
    <hyperlink ref="C13" location="'Tab 1'!B3" display="'Tab 1'!B3"/>
    <hyperlink ref="C14" location="'Tab 2'!B3" display="'Tab 2'!B3"/>
    <hyperlink ref="C15" location="'Tab 3'!B3" display="'Tab 3'!B3"/>
    <hyperlink ref="C16" location="'Tab 4'!B3" display="'Tab 4'!B3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>
      <selection activeCell="G24" sqref="G24"/>
    </sheetView>
  </sheetViews>
  <sheetFormatPr defaultRowHeight="16.5" customHeight="1" x14ac:dyDescent="0.2"/>
  <cols>
    <col min="2" max="2" width="36.42578125" customWidth="1"/>
    <col min="3" max="3" width="10.28515625" customWidth="1"/>
    <col min="4" max="4" width="8.7109375" customWidth="1"/>
    <col min="5" max="5" width="9.85546875" customWidth="1"/>
    <col min="6" max="6" width="9.7109375" customWidth="1"/>
    <col min="7" max="7" width="10.42578125" customWidth="1"/>
    <col min="8" max="8" width="13.7109375" customWidth="1"/>
    <col min="11" max="11" width="44.140625" bestFit="1" customWidth="1"/>
  </cols>
  <sheetData>
    <row r="1" spans="1:7" s="32" customFormat="1" ht="28.5" customHeight="1" x14ac:dyDescent="0.25">
      <c r="A1" s="35" t="s">
        <v>99</v>
      </c>
      <c r="B1" s="33"/>
    </row>
    <row r="2" spans="1:7" s="9" customFormat="1" ht="16.5" customHeight="1" x14ac:dyDescent="0.2">
      <c r="B2" s="21" t="s">
        <v>67</v>
      </c>
      <c r="C2" s="20"/>
      <c r="D2" s="20"/>
      <c r="E2" s="20"/>
      <c r="F2" s="20"/>
      <c r="G2" s="20"/>
    </row>
    <row r="3" spans="1:7" s="9" customFormat="1" ht="16.5" customHeight="1" x14ac:dyDescent="0.2">
      <c r="B3" s="21" t="s">
        <v>68</v>
      </c>
      <c r="C3" s="20"/>
      <c r="D3" s="20"/>
      <c r="E3" s="20"/>
      <c r="F3" s="20"/>
      <c r="G3" s="20"/>
    </row>
    <row r="4" spans="1:7" s="9" customFormat="1" ht="16.5" customHeight="1" thickBot="1" x14ac:dyDescent="0.25">
      <c r="B4" s="122" t="s">
        <v>69</v>
      </c>
      <c r="C4" s="122"/>
      <c r="D4" s="122"/>
      <c r="E4" s="122"/>
      <c r="F4" s="122"/>
      <c r="G4" s="122"/>
    </row>
    <row r="5" spans="1:7" s="9" customFormat="1" ht="16.5" customHeight="1" thickBot="1" x14ac:dyDescent="0.25">
      <c r="B5" s="132" t="s">
        <v>58</v>
      </c>
      <c r="C5" s="130">
        <v>2015</v>
      </c>
      <c r="D5" s="131"/>
      <c r="E5" s="91">
        <v>2014</v>
      </c>
      <c r="F5" s="123" t="s">
        <v>60</v>
      </c>
      <c r="G5" s="124"/>
    </row>
    <row r="6" spans="1:7" s="9" customFormat="1" ht="16.5" customHeight="1" x14ac:dyDescent="0.2">
      <c r="B6" s="133"/>
      <c r="C6" s="98" t="s">
        <v>127</v>
      </c>
      <c r="D6" s="99" t="s">
        <v>121</v>
      </c>
      <c r="E6" s="53" t="s">
        <v>127</v>
      </c>
      <c r="F6" s="53" t="s">
        <v>70</v>
      </c>
      <c r="G6" s="54" t="s">
        <v>48</v>
      </c>
    </row>
    <row r="7" spans="1:7" s="9" customFormat="1" ht="16.5" customHeight="1" x14ac:dyDescent="0.2">
      <c r="B7" s="55" t="s">
        <v>61</v>
      </c>
      <c r="C7" s="56">
        <v>4139.0504309999997</v>
      </c>
      <c r="D7" s="56">
        <v>5268.072795</v>
      </c>
      <c r="E7" s="56">
        <v>4886.173941</v>
      </c>
      <c r="F7" s="57">
        <f t="shared" ref="F7:F16" si="0">((C7/D7)-1)*100</f>
        <v>-21.431411598404082</v>
      </c>
      <c r="G7" s="59">
        <f t="shared" ref="G7:G16" si="1">((C7/E7)-1)*100</f>
        <v>-15.290563107687783</v>
      </c>
    </row>
    <row r="8" spans="1:7" s="9" customFormat="1" ht="16.5" customHeight="1" x14ac:dyDescent="0.2">
      <c r="B8" s="40" t="s">
        <v>122</v>
      </c>
      <c r="C8" s="41">
        <v>285.36214999999999</v>
      </c>
      <c r="D8" s="41">
        <v>190.8278</v>
      </c>
      <c r="E8" s="41">
        <v>41.748190000000001</v>
      </c>
      <c r="F8" s="42">
        <f t="shared" si="0"/>
        <v>49.539087072219033</v>
      </c>
      <c r="G8" s="44">
        <f t="shared" si="1"/>
        <v>583.53178904283038</v>
      </c>
    </row>
    <row r="9" spans="1:7" s="9" customFormat="1" ht="16.5" customHeight="1" x14ac:dyDescent="0.2">
      <c r="B9" s="55" t="s">
        <v>119</v>
      </c>
      <c r="C9" s="56">
        <v>116.979724</v>
      </c>
      <c r="D9" s="56">
        <v>110.06638100000001</v>
      </c>
      <c r="E9" s="56">
        <v>105.269963</v>
      </c>
      <c r="F9" s="57">
        <f t="shared" si="0"/>
        <v>6.2810668772692591</v>
      </c>
      <c r="G9" s="59">
        <f t="shared" si="1"/>
        <v>11.123553828930287</v>
      </c>
    </row>
    <row r="10" spans="1:7" s="9" customFormat="1" ht="16.5" customHeight="1" x14ac:dyDescent="0.2">
      <c r="B10" s="40" t="s">
        <v>63</v>
      </c>
      <c r="C10" s="41">
        <v>162.38399999999999</v>
      </c>
      <c r="D10" s="41">
        <v>262.63600000000002</v>
      </c>
      <c r="E10" s="41">
        <v>202.30799999999999</v>
      </c>
      <c r="F10" s="42">
        <f t="shared" si="0"/>
        <v>-38.171461642729874</v>
      </c>
      <c r="G10" s="44">
        <f t="shared" si="1"/>
        <v>-19.734266563853144</v>
      </c>
    </row>
    <row r="11" spans="1:7" s="9" customFormat="1" ht="16.5" customHeight="1" x14ac:dyDescent="0.2">
      <c r="B11" s="55" t="s">
        <v>64</v>
      </c>
      <c r="C11" s="56">
        <v>30.075953999999999</v>
      </c>
      <c r="D11" s="56">
        <v>31.087264999999999</v>
      </c>
      <c r="E11" s="56">
        <v>32.837859999999999</v>
      </c>
      <c r="F11" s="57">
        <f t="shared" si="0"/>
        <v>-3.2531359706297724</v>
      </c>
      <c r="G11" s="59">
        <f t="shared" si="1"/>
        <v>-8.4107368750582445</v>
      </c>
    </row>
    <row r="12" spans="1:7" s="9" customFormat="1" ht="16.5" customHeight="1" x14ac:dyDescent="0.2">
      <c r="B12" s="40" t="s">
        <v>135</v>
      </c>
      <c r="C12" s="41">
        <v>123.797877</v>
      </c>
      <c r="D12" s="41">
        <v>85.035430000000005</v>
      </c>
      <c r="E12" s="41">
        <v>21.2895</v>
      </c>
      <c r="F12" s="42">
        <f t="shared" si="0"/>
        <v>45.583878390454416</v>
      </c>
      <c r="G12" s="44">
        <f t="shared" si="1"/>
        <v>481.49734376100895</v>
      </c>
    </row>
    <row r="13" spans="1:7" s="9" customFormat="1" ht="16.5" customHeight="1" x14ac:dyDescent="0.2">
      <c r="B13" s="55" t="s">
        <v>113</v>
      </c>
      <c r="C13" s="56">
        <v>3.345062</v>
      </c>
      <c r="D13" s="56">
        <v>1.0314099999999999</v>
      </c>
      <c r="E13" s="56">
        <v>1.381694</v>
      </c>
      <c r="F13" s="57">
        <f t="shared" si="0"/>
        <v>224.31932984942944</v>
      </c>
      <c r="G13" s="59">
        <f t="shared" si="1"/>
        <v>142.09861228318283</v>
      </c>
    </row>
    <row r="14" spans="1:7" s="9" customFormat="1" ht="16.5" customHeight="1" x14ac:dyDescent="0.2">
      <c r="B14" s="40" t="s">
        <v>62</v>
      </c>
      <c r="C14" s="41">
        <v>47.421979999999998</v>
      </c>
      <c r="D14" s="41">
        <v>418.64122099999997</v>
      </c>
      <c r="E14" s="41">
        <v>317.74032</v>
      </c>
      <c r="F14" s="42">
        <f t="shared" si="0"/>
        <v>-88.672405482020139</v>
      </c>
      <c r="G14" s="44">
        <f t="shared" si="1"/>
        <v>-85.07524005766723</v>
      </c>
    </row>
    <row r="15" spans="1:7" s="9" customFormat="1" ht="16.5" customHeight="1" x14ac:dyDescent="0.2">
      <c r="B15" s="55" t="s">
        <v>107</v>
      </c>
      <c r="C15" s="56">
        <v>1.592382</v>
      </c>
      <c r="D15" s="56">
        <v>0.533385</v>
      </c>
      <c r="E15" s="56">
        <v>0.56828599999999996</v>
      </c>
      <c r="F15" s="57">
        <f t="shared" si="0"/>
        <v>198.54270367558144</v>
      </c>
      <c r="G15" s="59">
        <f t="shared" si="1"/>
        <v>180.20785308805779</v>
      </c>
    </row>
    <row r="16" spans="1:7" s="9" customFormat="1" ht="16.5" customHeight="1" thickBot="1" x14ac:dyDescent="0.25">
      <c r="B16" s="40" t="s">
        <v>130</v>
      </c>
      <c r="C16" s="61">
        <v>58.000303000000002</v>
      </c>
      <c r="D16" s="61">
        <v>58.803860999999998</v>
      </c>
      <c r="E16" s="61">
        <v>71.379219000000006</v>
      </c>
      <c r="F16" s="42">
        <f t="shared" si="0"/>
        <v>-1.3665055088814548</v>
      </c>
      <c r="G16" s="44">
        <f t="shared" si="1"/>
        <v>-18.743432875050093</v>
      </c>
    </row>
    <row r="17" spans="2:8" s="9" customFormat="1" ht="16.5" customHeight="1" x14ac:dyDescent="0.2">
      <c r="B17" s="125" t="s">
        <v>54</v>
      </c>
      <c r="C17" s="125"/>
      <c r="D17" s="125"/>
      <c r="E17" s="125"/>
      <c r="F17" s="125"/>
      <c r="G17" s="125"/>
    </row>
    <row r="18" spans="2:8" s="9" customFormat="1" ht="16.5" customHeight="1" x14ac:dyDescent="0.2">
      <c r="B18" s="121" t="s">
        <v>55</v>
      </c>
      <c r="C18" s="121"/>
      <c r="D18" s="121"/>
      <c r="E18" s="121"/>
      <c r="F18" s="121"/>
      <c r="G18" s="121"/>
    </row>
    <row r="19" spans="2:8" s="9" customFormat="1" ht="16.5" customHeight="1" x14ac:dyDescent="0.2">
      <c r="B19" s="121" t="s">
        <v>110</v>
      </c>
      <c r="C19" s="121"/>
      <c r="D19" s="121"/>
      <c r="E19" s="121"/>
      <c r="F19" s="121"/>
      <c r="G19" s="121"/>
      <c r="H19" s="121"/>
    </row>
    <row r="20" spans="2:8" s="9" customFormat="1" ht="16.5" customHeight="1" x14ac:dyDescent="0.2"/>
    <row r="21" spans="2:8" s="9" customFormat="1" ht="16.5" customHeight="1" x14ac:dyDescent="0.2"/>
    <row r="22" spans="2:8" s="9" customFormat="1" ht="16.5" customHeight="1" x14ac:dyDescent="0.2"/>
    <row r="23" spans="2:8" s="9" customFormat="1" ht="16.5" customHeight="1" x14ac:dyDescent="0.2"/>
    <row r="24" spans="2:8" s="9" customFormat="1" ht="16.5" customHeight="1" x14ac:dyDescent="0.2"/>
    <row r="25" spans="2:8" s="9" customFormat="1" ht="16.5" customHeight="1" x14ac:dyDescent="0.2"/>
    <row r="26" spans="2:8" s="9" customFormat="1" ht="16.5" customHeight="1" x14ac:dyDescent="0.2"/>
    <row r="27" spans="2:8" s="9" customFormat="1" ht="16.5" customHeight="1" x14ac:dyDescent="0.2"/>
    <row r="28" spans="2:8" s="9" customFormat="1" ht="16.5" customHeight="1" x14ac:dyDescent="0.2"/>
    <row r="29" spans="2:8" s="9" customFormat="1" ht="16.5" customHeight="1" x14ac:dyDescent="0.2"/>
    <row r="30" spans="2:8" s="9" customFormat="1" ht="16.5" customHeight="1" x14ac:dyDescent="0.2"/>
    <row r="31" spans="2:8" s="9" customFormat="1" ht="16.5" customHeight="1" x14ac:dyDescent="0.2"/>
    <row r="32" spans="2:8" s="9" customFormat="1" ht="16.5" customHeight="1" x14ac:dyDescent="0.2"/>
  </sheetData>
  <mergeCells count="7">
    <mergeCell ref="B19:H19"/>
    <mergeCell ref="C5:D5"/>
    <mergeCell ref="B18:G18"/>
    <mergeCell ref="B4:G4"/>
    <mergeCell ref="B5:B6"/>
    <mergeCell ref="F5:G5"/>
    <mergeCell ref="B17:G17"/>
  </mergeCells>
  <conditionalFormatting sqref="F7:G16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Normal="100" workbookViewId="0">
      <selection activeCell="N7" sqref="N7"/>
    </sheetView>
  </sheetViews>
  <sheetFormatPr defaultRowHeight="17.25" customHeight="1" x14ac:dyDescent="0.2"/>
  <cols>
    <col min="2" max="2" width="23.85546875" customWidth="1"/>
    <col min="3" max="3" width="11.85546875" customWidth="1"/>
    <col min="4" max="4" width="10.28515625" customWidth="1"/>
    <col min="5" max="5" width="10.42578125" customWidth="1"/>
    <col min="6" max="6" width="10.5703125" customWidth="1"/>
    <col min="7" max="7" width="9.42578125" customWidth="1"/>
    <col min="8" max="8" width="8.5703125" customWidth="1"/>
  </cols>
  <sheetData>
    <row r="1" spans="1:8" s="32" customFormat="1" ht="28.5" customHeight="1" x14ac:dyDescent="0.25">
      <c r="A1" s="35" t="s">
        <v>99</v>
      </c>
      <c r="B1" s="33"/>
    </row>
    <row r="2" spans="1:8" s="9" customFormat="1" ht="17.25" customHeight="1" x14ac:dyDescent="0.2">
      <c r="B2" s="22" t="s">
        <v>71</v>
      </c>
      <c r="C2" s="19"/>
      <c r="D2" s="19"/>
      <c r="E2" s="19"/>
      <c r="F2" s="19"/>
      <c r="G2" s="19"/>
      <c r="H2" s="19"/>
    </row>
    <row r="3" spans="1:8" s="9" customFormat="1" ht="17.25" customHeight="1" x14ac:dyDescent="0.2">
      <c r="B3" s="22" t="s">
        <v>72</v>
      </c>
      <c r="C3" s="19"/>
      <c r="D3" s="19"/>
      <c r="E3" s="19"/>
      <c r="F3" s="19"/>
      <c r="G3" s="19"/>
      <c r="H3" s="19"/>
    </row>
    <row r="4" spans="1:8" s="9" customFormat="1" ht="17.25" customHeight="1" thickBot="1" x14ac:dyDescent="0.25">
      <c r="B4" s="134" t="s">
        <v>44</v>
      </c>
      <c r="C4" s="134"/>
      <c r="D4" s="134"/>
      <c r="E4" s="134"/>
      <c r="F4" s="134"/>
      <c r="G4" s="134"/>
      <c r="H4" s="134"/>
    </row>
    <row r="5" spans="1:8" s="9" customFormat="1" ht="17.25" customHeight="1" thickBot="1" x14ac:dyDescent="0.25">
      <c r="B5" s="132" t="s">
        <v>73</v>
      </c>
      <c r="C5" s="92" t="s">
        <v>59</v>
      </c>
      <c r="D5" s="130">
        <v>2015</v>
      </c>
      <c r="E5" s="131"/>
      <c r="F5" s="91">
        <v>2014</v>
      </c>
      <c r="G5" s="123" t="s">
        <v>60</v>
      </c>
      <c r="H5" s="124"/>
    </row>
    <row r="6" spans="1:8" s="9" customFormat="1" ht="12" x14ac:dyDescent="0.2">
      <c r="B6" s="133"/>
      <c r="C6" s="60">
        <v>42186</v>
      </c>
      <c r="D6" s="98" t="s">
        <v>127</v>
      </c>
      <c r="E6" s="99" t="s">
        <v>121</v>
      </c>
      <c r="F6" s="53" t="s">
        <v>127</v>
      </c>
      <c r="G6" s="53" t="s">
        <v>47</v>
      </c>
      <c r="H6" s="54" t="s">
        <v>48</v>
      </c>
    </row>
    <row r="7" spans="1:8" s="9" customFormat="1" ht="16.5" customHeight="1" x14ac:dyDescent="0.2">
      <c r="B7" s="55" t="s">
        <v>74</v>
      </c>
      <c r="C7" s="57">
        <f>D7*100/$D$18</f>
        <v>21.301687872742356</v>
      </c>
      <c r="D7" s="57">
        <v>176.493638</v>
      </c>
      <c r="E7" s="57">
        <v>202.21002899999999</v>
      </c>
      <c r="F7" s="57">
        <v>309.13050199999998</v>
      </c>
      <c r="G7" s="57">
        <f t="shared" ref="G7:G18" si="0">((D7/E7)-1)*100</f>
        <v>-12.717663474545072</v>
      </c>
      <c r="H7" s="59">
        <f>((D7/F7)-1)*100</f>
        <v>-42.906430501639726</v>
      </c>
    </row>
    <row r="8" spans="1:8" s="9" customFormat="1" ht="16.5" customHeight="1" x14ac:dyDescent="0.2">
      <c r="B8" s="40" t="s">
        <v>111</v>
      </c>
      <c r="C8" s="42">
        <f t="shared" ref="C8:C18" si="1">D8*100/$D$18</f>
        <v>19.141030359085551</v>
      </c>
      <c r="D8" s="42">
        <v>158.59166200000001</v>
      </c>
      <c r="E8" s="42">
        <v>122.383554</v>
      </c>
      <c r="F8" s="42">
        <v>177.93224000000001</v>
      </c>
      <c r="G8" s="42">
        <f t="shared" si="0"/>
        <v>29.585762806005778</v>
      </c>
      <c r="H8" s="44">
        <f>((D8/F8)-1)*100</f>
        <v>-10.869631046065621</v>
      </c>
    </row>
    <row r="9" spans="1:8" s="9" customFormat="1" ht="16.5" customHeight="1" x14ac:dyDescent="0.2">
      <c r="B9" s="55" t="s">
        <v>100</v>
      </c>
      <c r="C9" s="57">
        <f t="shared" si="1"/>
        <v>13.777393776773964</v>
      </c>
      <c r="D9" s="57">
        <v>114.151628</v>
      </c>
      <c r="E9" s="57">
        <v>69.952860999999999</v>
      </c>
      <c r="F9" s="57">
        <v>126.04811599999999</v>
      </c>
      <c r="G9" s="57">
        <f t="shared" si="0"/>
        <v>63.183644483104139</v>
      </c>
      <c r="H9" s="59">
        <f>((D9/F9)-1)*100</f>
        <v>-9.438053005092117</v>
      </c>
    </row>
    <row r="10" spans="1:8" s="9" customFormat="1" ht="16.5" customHeight="1" x14ac:dyDescent="0.2">
      <c r="B10" s="40" t="s">
        <v>131</v>
      </c>
      <c r="C10" s="42">
        <f t="shared" si="1"/>
        <v>7.9583884178328557</v>
      </c>
      <c r="D10" s="42">
        <v>65.938668000000007</v>
      </c>
      <c r="E10" s="42">
        <v>27.397735000000001</v>
      </c>
      <c r="F10" s="42">
        <v>20.609034000000001</v>
      </c>
      <c r="G10" s="42">
        <f t="shared" si="0"/>
        <v>140.67196795647524</v>
      </c>
      <c r="H10" s="44">
        <f>((D10/F10)-1)*100</f>
        <v>219.95030917024062</v>
      </c>
    </row>
    <row r="11" spans="1:8" s="9" customFormat="1" ht="16.5" customHeight="1" x14ac:dyDescent="0.2">
      <c r="B11" s="55" t="s">
        <v>132</v>
      </c>
      <c r="C11" s="57">
        <f t="shared" si="1"/>
        <v>3.6364004018895946</v>
      </c>
      <c r="D11" s="57">
        <v>30.12914</v>
      </c>
      <c r="E11" s="57">
        <v>23.372368000000002</v>
      </c>
      <c r="F11" s="57">
        <v>24.207701</v>
      </c>
      <c r="G11" s="57">
        <f t="shared" si="0"/>
        <v>28.90923161914958</v>
      </c>
      <c r="H11" s="59">
        <f>((D11/F11)-1)*100</f>
        <v>24.460972150969653</v>
      </c>
    </row>
    <row r="12" spans="1:8" s="9" customFormat="1" ht="16.5" customHeight="1" x14ac:dyDescent="0.2">
      <c r="B12" s="40" t="s">
        <v>133</v>
      </c>
      <c r="C12" s="42">
        <f t="shared" si="1"/>
        <v>2.9232120468421376</v>
      </c>
      <c r="D12" s="42">
        <v>24.220068000000001</v>
      </c>
      <c r="E12" s="42">
        <v>17.325637</v>
      </c>
      <c r="F12" s="42">
        <v>31.333746999999999</v>
      </c>
      <c r="G12" s="42">
        <f t="shared" si="0"/>
        <v>39.793232421988293</v>
      </c>
      <c r="H12" s="44">
        <f t="shared" ref="H12:H18" si="2">((D12/F12)-1)*100</f>
        <v>-22.702931124068883</v>
      </c>
    </row>
    <row r="13" spans="1:8" s="9" customFormat="1" ht="16.5" customHeight="1" x14ac:dyDescent="0.2">
      <c r="B13" s="55" t="s">
        <v>134</v>
      </c>
      <c r="C13" s="57">
        <f t="shared" si="1"/>
        <v>2.6654076758430243</v>
      </c>
      <c r="D13" s="57">
        <v>22.084047999999999</v>
      </c>
      <c r="E13" s="57">
        <v>15.602126999999999</v>
      </c>
      <c r="F13" s="57">
        <v>1.669575</v>
      </c>
      <c r="G13" s="57">
        <f t="shared" si="0"/>
        <v>41.545111124912658</v>
      </c>
      <c r="H13" s="59">
        <f t="shared" si="2"/>
        <v>1222.7347079346539</v>
      </c>
    </row>
    <row r="14" spans="1:8" s="9" customFormat="1" ht="16.5" customHeight="1" x14ac:dyDescent="0.2">
      <c r="B14" s="40" t="s">
        <v>118</v>
      </c>
      <c r="C14" s="42">
        <f t="shared" si="1"/>
        <v>2.5791023153122552</v>
      </c>
      <c r="D14" s="42">
        <v>21.368970999999998</v>
      </c>
      <c r="E14" s="42">
        <v>39.701469000000003</v>
      </c>
      <c r="F14" s="42">
        <v>69.644845000000004</v>
      </c>
      <c r="G14" s="42">
        <f t="shared" si="0"/>
        <v>-46.175868202760974</v>
      </c>
      <c r="H14" s="44">
        <f t="shared" si="2"/>
        <v>-69.317225129871417</v>
      </c>
    </row>
    <row r="15" spans="1:8" s="9" customFormat="1" ht="16.5" customHeight="1" x14ac:dyDescent="0.2">
      <c r="B15" s="55" t="s">
        <v>124</v>
      </c>
      <c r="C15" s="57">
        <f t="shared" si="1"/>
        <v>2.5135795823109346</v>
      </c>
      <c r="D15" s="57">
        <v>20.826087000000001</v>
      </c>
      <c r="E15" s="57">
        <v>36.860514000000002</v>
      </c>
      <c r="F15" s="57">
        <v>28.289148000000001</v>
      </c>
      <c r="G15" s="57">
        <f t="shared" si="0"/>
        <v>-43.50028054410744</v>
      </c>
      <c r="H15" s="59">
        <f t="shared" si="2"/>
        <v>-26.381356554110425</v>
      </c>
    </row>
    <row r="16" spans="1:8" s="9" customFormat="1" ht="16.5" customHeight="1" x14ac:dyDescent="0.2">
      <c r="B16" s="40" t="s">
        <v>116</v>
      </c>
      <c r="C16" s="42">
        <f t="shared" si="1"/>
        <v>2.2946444082629376</v>
      </c>
      <c r="D16" s="42">
        <v>19.012115000000001</v>
      </c>
      <c r="E16" s="42">
        <v>29.778766999999998</v>
      </c>
      <c r="F16" s="42">
        <v>40.142418999999997</v>
      </c>
      <c r="G16" s="42">
        <f t="shared" si="0"/>
        <v>-36.155466074199772</v>
      </c>
      <c r="H16" s="44">
        <f t="shared" si="2"/>
        <v>-52.638342497496218</v>
      </c>
    </row>
    <row r="17" spans="2:8" s="9" customFormat="1" ht="16.5" customHeight="1" x14ac:dyDescent="0.2">
      <c r="B17" s="55" t="s">
        <v>65</v>
      </c>
      <c r="C17" s="57">
        <f t="shared" si="1"/>
        <v>21.209153143104377</v>
      </c>
      <c r="D17" s="57">
        <v>175.72694799999999</v>
      </c>
      <c r="E17" s="57">
        <v>383.82386600000012</v>
      </c>
      <c r="F17" s="57">
        <v>410.3277920000001</v>
      </c>
      <c r="G17" s="57">
        <f t="shared" si="0"/>
        <v>-54.216774003313297</v>
      </c>
      <c r="H17" s="59">
        <f t="shared" si="2"/>
        <v>-57.174007847852536</v>
      </c>
    </row>
    <row r="18" spans="2:8" s="9" customFormat="1" ht="16.5" customHeight="1" thickBot="1" x14ac:dyDescent="0.25">
      <c r="B18" s="74" t="s">
        <v>66</v>
      </c>
      <c r="C18" s="75">
        <f t="shared" si="1"/>
        <v>100</v>
      </c>
      <c r="D18" s="75">
        <f>SUM(D7:D17)</f>
        <v>828.54297300000007</v>
      </c>
      <c r="E18" s="75">
        <f t="shared" ref="E18:F18" si="3">SUM(E7:E17)</f>
        <v>968.40892699999995</v>
      </c>
      <c r="F18" s="75">
        <f t="shared" si="3"/>
        <v>1239.3351190000001</v>
      </c>
      <c r="G18" s="75">
        <f t="shared" si="0"/>
        <v>-14.442860872140628</v>
      </c>
      <c r="H18" s="76">
        <f t="shared" si="2"/>
        <v>-33.146171661096936</v>
      </c>
    </row>
    <row r="19" spans="2:8" s="9" customFormat="1" ht="12" x14ac:dyDescent="0.2">
      <c r="B19" s="125" t="s">
        <v>54</v>
      </c>
      <c r="C19" s="125"/>
      <c r="D19" s="125"/>
      <c r="E19" s="125"/>
      <c r="F19" s="125"/>
      <c r="G19" s="125"/>
      <c r="H19" s="125"/>
    </row>
    <row r="20" spans="2:8" s="9" customFormat="1" ht="12" x14ac:dyDescent="0.2">
      <c r="B20" s="121" t="s">
        <v>55</v>
      </c>
      <c r="C20" s="121"/>
      <c r="D20" s="121"/>
      <c r="E20" s="121"/>
      <c r="F20" s="121"/>
      <c r="G20" s="121"/>
      <c r="H20" s="121"/>
    </row>
    <row r="21" spans="2:8" s="9" customFormat="1" ht="17.25" customHeight="1" x14ac:dyDescent="0.2"/>
    <row r="22" spans="2:8" s="9" customFormat="1" ht="17.25" customHeight="1" x14ac:dyDescent="0.2"/>
    <row r="23" spans="2:8" s="9" customFormat="1" ht="17.25" customHeight="1" x14ac:dyDescent="0.2"/>
    <row r="24" spans="2:8" s="9" customFormat="1" ht="17.25" customHeight="1" x14ac:dyDescent="0.2"/>
    <row r="25" spans="2:8" s="9" customFormat="1" ht="17.25" customHeight="1" x14ac:dyDescent="0.2"/>
    <row r="26" spans="2:8" s="9" customFormat="1" ht="17.25" customHeight="1" x14ac:dyDescent="0.2"/>
    <row r="27" spans="2:8" s="9" customFormat="1" ht="17.25" customHeight="1" x14ac:dyDescent="0.2"/>
    <row r="28" spans="2:8" s="9" customFormat="1" ht="17.25" customHeight="1" x14ac:dyDescent="0.2"/>
    <row r="29" spans="2:8" s="9" customFormat="1" ht="17.25" customHeight="1" x14ac:dyDescent="0.2"/>
  </sheetData>
  <mergeCells count="6">
    <mergeCell ref="B19:H19"/>
    <mergeCell ref="B20:H20"/>
    <mergeCell ref="B4:H4"/>
    <mergeCell ref="B5:B6"/>
    <mergeCell ref="G5:H5"/>
    <mergeCell ref="D5:E5"/>
  </mergeCells>
  <conditionalFormatting sqref="G7:H12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G13:H14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G15:H16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G17:H18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"/>
  <sheetViews>
    <sheetView showGridLines="0" workbookViewId="0">
      <selection activeCell="H15" sqref="H15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>
      <selection activeCell="I27" sqref="I27"/>
    </sheetView>
  </sheetViews>
  <sheetFormatPr defaultRowHeight="15" customHeight="1" x14ac:dyDescent="0.2"/>
  <cols>
    <col min="1" max="256" width="10" customWidth="1"/>
  </cols>
  <sheetData>
    <row r="1" spans="1:9" s="32" customFormat="1" ht="28.5" customHeight="1" x14ac:dyDescent="0.25">
      <c r="A1" s="35" t="s">
        <v>99</v>
      </c>
      <c r="B1" s="33"/>
    </row>
    <row r="2" spans="1:9" ht="15" customHeight="1" x14ac:dyDescent="0.2">
      <c r="B2" s="15" t="s">
        <v>91</v>
      </c>
      <c r="C2" s="15"/>
      <c r="D2" s="15"/>
      <c r="E2" s="15"/>
      <c r="F2" s="15"/>
      <c r="G2" s="15"/>
      <c r="H2" s="15"/>
      <c r="I2" s="15"/>
    </row>
    <row r="3" spans="1:9" ht="15" customHeight="1" x14ac:dyDescent="0.2">
      <c r="B3" s="15" t="s">
        <v>105</v>
      </c>
      <c r="C3" s="15"/>
      <c r="D3" s="15"/>
      <c r="E3" s="15"/>
      <c r="F3" s="15"/>
      <c r="G3" s="15"/>
      <c r="H3" s="15"/>
      <c r="I3" s="15"/>
    </row>
    <row r="21" spans="1:12" ht="15" customHeight="1" x14ac:dyDescent="0.2">
      <c r="B21" s="119" t="s">
        <v>54</v>
      </c>
      <c r="C21" s="119"/>
      <c r="D21" s="119"/>
      <c r="E21" s="119"/>
      <c r="F21" s="119"/>
      <c r="G21" s="119"/>
      <c r="H21" s="119"/>
      <c r="I21" s="119"/>
    </row>
    <row r="22" spans="1:12" ht="15" customHeight="1" x14ac:dyDescent="0.2">
      <c r="B22" s="119" t="s">
        <v>55</v>
      </c>
      <c r="C22" s="119"/>
      <c r="D22" s="119"/>
      <c r="E22" s="119"/>
      <c r="F22" s="119"/>
      <c r="G22" s="119"/>
      <c r="H22" s="119"/>
      <c r="I22" s="119"/>
      <c r="L22" s="13"/>
    </row>
    <row r="23" spans="1:12" ht="15" customHeight="1" x14ac:dyDescent="0.2">
      <c r="L23" s="12"/>
    </row>
    <row r="25" spans="1:12" ht="15" customHeight="1" thickBot="1" x14ac:dyDescent="0.3">
      <c r="A25" s="37" t="s">
        <v>102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8" spans="1:12" ht="15" customHeight="1" x14ac:dyDescent="0.2">
      <c r="B28" s="10"/>
      <c r="C28" s="1" t="s">
        <v>76</v>
      </c>
      <c r="D28" s="1" t="s">
        <v>77</v>
      </c>
      <c r="E28" s="1" t="s">
        <v>78</v>
      </c>
      <c r="F28" s="1" t="s">
        <v>108</v>
      </c>
    </row>
    <row r="29" spans="1:12" ht="15" customHeight="1" x14ac:dyDescent="0.2">
      <c r="B29" s="1" t="s">
        <v>79</v>
      </c>
      <c r="C29" s="11">
        <v>864.80536400000005</v>
      </c>
      <c r="D29" s="11">
        <v>1021.407613</v>
      </c>
      <c r="E29" s="11">
        <v>981.74777900000004</v>
      </c>
      <c r="F29" s="11">
        <v>912.39006800000004</v>
      </c>
    </row>
    <row r="30" spans="1:12" ht="15" customHeight="1" x14ac:dyDescent="0.2">
      <c r="B30" s="1" t="s">
        <v>80</v>
      </c>
      <c r="C30" s="11">
        <v>907.10850900000003</v>
      </c>
      <c r="D30" s="11">
        <v>701.07516699999996</v>
      </c>
      <c r="E30" s="11">
        <v>861.77980500000001</v>
      </c>
      <c r="F30" s="11">
        <v>724.68569200000002</v>
      </c>
    </row>
    <row r="31" spans="1:12" ht="15" customHeight="1" x14ac:dyDescent="0.2">
      <c r="B31" s="1" t="s">
        <v>81</v>
      </c>
      <c r="C31" s="11">
        <v>1348.7229279999999</v>
      </c>
      <c r="D31" s="11">
        <v>856.85289799999998</v>
      </c>
      <c r="E31" s="11">
        <v>1079.8354139999999</v>
      </c>
      <c r="F31" s="11">
        <v>946.368966</v>
      </c>
    </row>
    <row r="32" spans="1:12" ht="15" customHeight="1" x14ac:dyDescent="0.2">
      <c r="B32" s="1" t="s">
        <v>82</v>
      </c>
      <c r="C32" s="11">
        <v>992.71299199999999</v>
      </c>
      <c r="D32" s="11">
        <v>923.91158199999995</v>
      </c>
      <c r="E32" s="11">
        <v>929.37566300000003</v>
      </c>
      <c r="F32" s="79">
        <v>798.13131899999996</v>
      </c>
    </row>
    <row r="33" spans="2:6" ht="15" customHeight="1" x14ac:dyDescent="0.2">
      <c r="B33" s="1" t="s">
        <v>83</v>
      </c>
      <c r="C33" s="11">
        <v>1130.2430019999999</v>
      </c>
      <c r="D33" s="11">
        <v>773.81033300000001</v>
      </c>
      <c r="E33" s="11">
        <v>1142.6751939999999</v>
      </c>
      <c r="F33" s="3">
        <v>972.86053800000002</v>
      </c>
    </row>
    <row r="34" spans="2:6" ht="15" customHeight="1" x14ac:dyDescent="0.2">
      <c r="B34" s="1" t="s">
        <v>84</v>
      </c>
      <c r="C34" s="11">
        <v>987.24354900000003</v>
      </c>
      <c r="D34" s="11">
        <v>854.25219300000003</v>
      </c>
      <c r="E34" s="11">
        <v>934.97094900000002</v>
      </c>
      <c r="F34" s="3">
        <v>968.40892699999995</v>
      </c>
    </row>
    <row r="35" spans="2:6" ht="15" customHeight="1" x14ac:dyDescent="0.2">
      <c r="B35" s="1" t="s">
        <v>85</v>
      </c>
      <c r="C35" s="11">
        <v>891.51150399999995</v>
      </c>
      <c r="D35" s="11">
        <v>854.04523400000005</v>
      </c>
      <c r="E35" s="11">
        <v>1239.3351190000001</v>
      </c>
      <c r="F35" s="3">
        <v>828.54297299999996</v>
      </c>
    </row>
    <row r="36" spans="2:6" ht="15" customHeight="1" x14ac:dyDescent="0.2">
      <c r="B36" s="1" t="s">
        <v>86</v>
      </c>
      <c r="C36" s="11">
        <v>1069.663184</v>
      </c>
      <c r="D36" s="11">
        <v>922.17119500000001</v>
      </c>
      <c r="E36" s="11">
        <v>964.94367</v>
      </c>
    </row>
    <row r="37" spans="2:6" ht="15" customHeight="1" x14ac:dyDescent="0.2">
      <c r="B37" s="1" t="s">
        <v>87</v>
      </c>
      <c r="C37" s="11">
        <v>767.75501999999994</v>
      </c>
      <c r="D37" s="11">
        <v>917.52944300000001</v>
      </c>
      <c r="E37" s="11">
        <v>1100.193426</v>
      </c>
    </row>
    <row r="38" spans="2:6" ht="15" customHeight="1" x14ac:dyDescent="0.2">
      <c r="B38" s="1" t="s">
        <v>88</v>
      </c>
      <c r="C38" s="11">
        <v>951.76621399999999</v>
      </c>
      <c r="D38" s="11">
        <v>951.60689400000001</v>
      </c>
      <c r="E38" s="11">
        <v>1233.0892329999999</v>
      </c>
    </row>
    <row r="39" spans="2:6" ht="15" customHeight="1" x14ac:dyDescent="0.2">
      <c r="B39" s="1" t="s">
        <v>89</v>
      </c>
      <c r="C39" s="11">
        <v>962.94197799999995</v>
      </c>
      <c r="D39" s="11">
        <v>915.23766499999999</v>
      </c>
      <c r="E39" s="11">
        <v>1150.7878040000001</v>
      </c>
    </row>
    <row r="40" spans="2:6" ht="15" customHeight="1" x14ac:dyDescent="0.2">
      <c r="B40" s="1" t="s">
        <v>90</v>
      </c>
      <c r="C40" s="11">
        <v>1286.2071120000001</v>
      </c>
      <c r="D40" s="11">
        <v>1216.5547409999999</v>
      </c>
      <c r="E40" s="11">
        <v>1070.806853</v>
      </c>
    </row>
  </sheetData>
  <mergeCells count="2">
    <mergeCell ref="B21:I21"/>
    <mergeCell ref="B22:I22"/>
  </mergeCells>
  <hyperlinks>
    <hyperlink ref="A1" location="Índice!B3" display="Índice"/>
  </hyperlinks>
  <pageMargins left="0.78431372549019618" right="0.78431372549019618" top="0.98039215686274517" bottom="0.98039215686274517" header="0.50980392156862753" footer="0.50980392156862753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Normal="100" workbookViewId="0">
      <selection activeCell="L18" sqref="L18"/>
    </sheetView>
  </sheetViews>
  <sheetFormatPr defaultRowHeight="12.75" x14ac:dyDescent="0.2"/>
  <cols>
    <col min="1" max="7" width="10" customWidth="1"/>
    <col min="8" max="9" width="17.7109375" bestFit="1" customWidth="1"/>
    <col min="10" max="11" width="10" customWidth="1"/>
    <col min="12" max="13" width="13.85546875" bestFit="1" customWidth="1"/>
    <col min="14" max="256" width="10" customWidth="1"/>
  </cols>
  <sheetData>
    <row r="1" spans="1:9" s="32" customFormat="1" ht="28.5" customHeight="1" x14ac:dyDescent="0.25">
      <c r="A1" s="35" t="s">
        <v>99</v>
      </c>
      <c r="B1" s="33"/>
    </row>
    <row r="2" spans="1:9" x14ac:dyDescent="0.2">
      <c r="B2" s="36" t="s">
        <v>92</v>
      </c>
      <c r="C2" s="15"/>
      <c r="D2" s="15"/>
      <c r="E2" s="15"/>
      <c r="F2" s="15"/>
      <c r="G2" s="15"/>
      <c r="H2" s="15"/>
      <c r="I2" s="15"/>
    </row>
    <row r="3" spans="1:9" x14ac:dyDescent="0.2">
      <c r="B3" s="36" t="s">
        <v>115</v>
      </c>
      <c r="C3" s="15"/>
      <c r="D3" s="15"/>
      <c r="E3" s="15"/>
      <c r="F3" s="15"/>
      <c r="G3" s="15"/>
      <c r="H3" s="15"/>
      <c r="I3" s="15"/>
    </row>
    <row r="24" spans="1:12" x14ac:dyDescent="0.2">
      <c r="B24" s="119" t="s">
        <v>54</v>
      </c>
      <c r="C24" s="119"/>
      <c r="D24" s="119"/>
      <c r="E24" s="119"/>
      <c r="F24" s="119"/>
      <c r="G24" s="119"/>
      <c r="H24" s="119"/>
      <c r="I24" s="119"/>
    </row>
    <row r="25" spans="1:12" x14ac:dyDescent="0.2">
      <c r="B25" s="119" t="s">
        <v>55</v>
      </c>
      <c r="C25" s="119"/>
      <c r="D25" s="119"/>
      <c r="E25" s="119"/>
      <c r="F25" s="119"/>
      <c r="G25" s="119"/>
      <c r="H25" s="119"/>
      <c r="I25" s="119"/>
    </row>
    <row r="26" spans="1:12" ht="42.75" customHeight="1" x14ac:dyDescent="0.2">
      <c r="B26" s="120" t="s">
        <v>93</v>
      </c>
      <c r="C26" s="120"/>
      <c r="D26" s="120"/>
      <c r="E26" s="120"/>
      <c r="F26" s="120"/>
      <c r="G26" s="120"/>
      <c r="H26" s="120"/>
      <c r="I26" s="120"/>
    </row>
    <row r="31" spans="1:12" ht="15.75" thickBot="1" x14ac:dyDescent="0.3">
      <c r="A31" s="37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3" spans="1:14" x14ac:dyDescent="0.2">
      <c r="C33" s="84">
        <f>SUM(C35:C61)</f>
        <v>100</v>
      </c>
      <c r="D33" s="84">
        <f>SUM(D35:D61)</f>
        <v>100</v>
      </c>
      <c r="M33" s="2"/>
      <c r="N33" s="2"/>
    </row>
    <row r="34" spans="1:14" x14ac:dyDescent="0.2">
      <c r="C34" s="83">
        <v>42156</v>
      </c>
      <c r="D34" s="83">
        <v>42186</v>
      </c>
      <c r="M34" s="80"/>
      <c r="N34" s="80"/>
    </row>
    <row r="35" spans="1:14" x14ac:dyDescent="0.2">
      <c r="A35" s="17">
        <v>1</v>
      </c>
      <c r="B35" t="s">
        <v>30</v>
      </c>
      <c r="C35" s="93">
        <v>23.216848487413312</v>
      </c>
      <c r="D35" s="93">
        <v>23.74136682484243</v>
      </c>
      <c r="L35" s="81"/>
      <c r="M35" s="3"/>
      <c r="N35" s="3"/>
    </row>
    <row r="36" spans="1:14" x14ac:dyDescent="0.2">
      <c r="A36" s="17">
        <v>2</v>
      </c>
      <c r="B36" t="s">
        <v>18</v>
      </c>
      <c r="C36" s="93">
        <v>9.8653783682980887</v>
      </c>
      <c r="D36" s="93">
        <v>11.236040501926134</v>
      </c>
      <c r="L36" s="81"/>
      <c r="M36" s="3"/>
      <c r="N36" s="3"/>
    </row>
    <row r="37" spans="1:14" x14ac:dyDescent="0.2">
      <c r="A37" s="17">
        <v>3</v>
      </c>
      <c r="B37" t="s">
        <v>26</v>
      </c>
      <c r="C37" s="93">
        <v>8.9900777938330485</v>
      </c>
      <c r="D37" s="93">
        <v>10.060240807801399</v>
      </c>
      <c r="L37" s="81"/>
      <c r="M37" s="3"/>
      <c r="N37" s="3"/>
    </row>
    <row r="38" spans="1:14" x14ac:dyDescent="0.2">
      <c r="A38" s="17">
        <v>4</v>
      </c>
      <c r="B38" t="s">
        <v>21</v>
      </c>
      <c r="C38" s="93">
        <v>8.8737961434925552</v>
      </c>
      <c r="D38" s="93">
        <v>8.4711832516769388</v>
      </c>
      <c r="H38" s="2"/>
      <c r="L38" s="81"/>
      <c r="M38" s="3"/>
      <c r="N38" s="3"/>
    </row>
    <row r="39" spans="1:14" x14ac:dyDescent="0.2">
      <c r="A39" s="17">
        <v>5</v>
      </c>
      <c r="B39" t="s">
        <v>24</v>
      </c>
      <c r="C39" s="93">
        <v>12.578626815937326</v>
      </c>
      <c r="D39" s="93">
        <v>8.1006307108598516</v>
      </c>
      <c r="H39" s="2"/>
      <c r="M39" s="3"/>
      <c r="N39" s="3"/>
    </row>
    <row r="40" spans="1:14" x14ac:dyDescent="0.2">
      <c r="A40" s="17">
        <v>6</v>
      </c>
      <c r="B40" t="s">
        <v>16</v>
      </c>
      <c r="C40" s="93">
        <v>7.7541438254795407</v>
      </c>
      <c r="D40" s="93">
        <v>7.8429410693909638</v>
      </c>
      <c r="H40" s="2"/>
      <c r="L40" s="81"/>
      <c r="M40" s="3"/>
      <c r="N40" s="3"/>
    </row>
    <row r="41" spans="1:14" x14ac:dyDescent="0.2">
      <c r="A41" s="95">
        <v>7</v>
      </c>
      <c r="B41" t="s">
        <v>19</v>
      </c>
      <c r="C41" s="93">
        <v>5.0085729445174687</v>
      </c>
      <c r="D41" s="93">
        <v>5.9314061292075078</v>
      </c>
      <c r="H41" s="2"/>
      <c r="M41" s="3"/>
      <c r="N41" s="3"/>
    </row>
    <row r="42" spans="1:14" x14ac:dyDescent="0.2">
      <c r="A42" s="85">
        <v>8</v>
      </c>
      <c r="B42" t="s">
        <v>13</v>
      </c>
      <c r="C42" s="94">
        <v>5.0431481715651509</v>
      </c>
      <c r="D42" s="94">
        <v>4.5652193649996216</v>
      </c>
      <c r="E42" s="96"/>
      <c r="H42" s="2"/>
      <c r="L42" s="4"/>
      <c r="M42" s="78"/>
      <c r="N42" s="78"/>
    </row>
    <row r="43" spans="1:14" x14ac:dyDescent="0.2">
      <c r="A43" s="17">
        <v>9</v>
      </c>
      <c r="B43" t="s">
        <v>10</v>
      </c>
      <c r="C43" s="93">
        <v>3.3997020129223898</v>
      </c>
      <c r="D43" s="93">
        <v>4.4503550692907456</v>
      </c>
      <c r="H43" s="2"/>
      <c r="M43" s="3"/>
      <c r="N43" s="3"/>
    </row>
    <row r="44" spans="1:14" x14ac:dyDescent="0.2">
      <c r="A44" s="17">
        <v>10</v>
      </c>
      <c r="B44" t="s">
        <v>29</v>
      </c>
      <c r="C44" s="93">
        <v>3.7951676112394122</v>
      </c>
      <c r="D44" s="93">
        <v>3.7515748752572158</v>
      </c>
      <c r="H44" s="2"/>
      <c r="M44" s="3"/>
      <c r="N44" s="3"/>
    </row>
    <row r="45" spans="1:14" x14ac:dyDescent="0.2">
      <c r="A45" s="17">
        <v>11</v>
      </c>
      <c r="B45" t="s">
        <v>14</v>
      </c>
      <c r="C45" s="93">
        <v>3.4214556070084368</v>
      </c>
      <c r="D45" s="93">
        <v>3.1293135695109364</v>
      </c>
      <c r="H45" s="2"/>
      <c r="M45" s="3"/>
      <c r="N45" s="3"/>
    </row>
    <row r="46" spans="1:14" x14ac:dyDescent="0.2">
      <c r="A46" s="17">
        <v>12</v>
      </c>
      <c r="B46" t="s">
        <v>17</v>
      </c>
      <c r="C46" s="93">
        <v>2.790075013888341</v>
      </c>
      <c r="D46" s="93">
        <v>3.0124790967429349</v>
      </c>
      <c r="H46" s="2"/>
      <c r="M46" s="3"/>
      <c r="N46" s="3"/>
    </row>
    <row r="47" spans="1:14" x14ac:dyDescent="0.2">
      <c r="A47" s="17">
        <v>13</v>
      </c>
      <c r="B47" t="s">
        <v>15</v>
      </c>
      <c r="C47" s="93">
        <v>1.7607775073723373</v>
      </c>
      <c r="D47" s="93">
        <v>1.9998938890873279</v>
      </c>
      <c r="H47" s="2"/>
      <c r="M47" s="3"/>
      <c r="N47" s="3"/>
    </row>
    <row r="48" spans="1:14" x14ac:dyDescent="0.2">
      <c r="A48" s="17">
        <v>14</v>
      </c>
      <c r="B48" t="s">
        <v>27</v>
      </c>
      <c r="C48" s="93">
        <v>0.64344484948814362</v>
      </c>
      <c r="D48" s="93">
        <v>0.59669144702033239</v>
      </c>
      <c r="H48" s="2"/>
      <c r="M48" s="3"/>
      <c r="N48" s="3"/>
    </row>
    <row r="49" spans="1:14" x14ac:dyDescent="0.2">
      <c r="A49" s="17">
        <v>15</v>
      </c>
      <c r="B49" t="s">
        <v>22</v>
      </c>
      <c r="C49" s="93">
        <v>0.37473934611910464</v>
      </c>
      <c r="D49" s="93">
        <v>0.56079636907489261</v>
      </c>
      <c r="H49" s="2"/>
      <c r="L49" s="81"/>
      <c r="M49" s="3"/>
      <c r="N49" s="3"/>
    </row>
    <row r="50" spans="1:14" x14ac:dyDescent="0.2">
      <c r="A50" s="17">
        <v>16</v>
      </c>
      <c r="B50" t="s">
        <v>32</v>
      </c>
      <c r="C50" s="93">
        <v>0.66652197134440039</v>
      </c>
      <c r="D50" s="93">
        <v>0.50431144546476159</v>
      </c>
      <c r="H50" s="2"/>
      <c r="M50" s="3"/>
      <c r="N50" s="3"/>
    </row>
    <row r="51" spans="1:14" x14ac:dyDescent="0.2">
      <c r="A51" s="17">
        <v>17</v>
      </c>
      <c r="B51" t="s">
        <v>11</v>
      </c>
      <c r="C51" s="93">
        <v>0.42315914754059025</v>
      </c>
      <c r="D51" s="93">
        <v>0.4938201843017031</v>
      </c>
      <c r="H51" s="2"/>
      <c r="L51" s="81"/>
      <c r="M51" s="3"/>
      <c r="N51" s="3"/>
    </row>
    <row r="52" spans="1:14" x14ac:dyDescent="0.2">
      <c r="A52" s="17">
        <v>18</v>
      </c>
      <c r="B52" t="s">
        <v>9</v>
      </c>
      <c r="C52" s="93">
        <v>0.31512121346867306</v>
      </c>
      <c r="D52" s="93">
        <v>0.45684038715062464</v>
      </c>
      <c r="H52" s="2"/>
      <c r="L52" s="81"/>
      <c r="M52" s="3"/>
      <c r="N52" s="3"/>
    </row>
    <row r="53" spans="1:14" x14ac:dyDescent="0.2">
      <c r="A53" s="17">
        <v>19</v>
      </c>
      <c r="B53" t="s">
        <v>23</v>
      </c>
      <c r="C53" s="93">
        <v>0.3568499115250276</v>
      </c>
      <c r="D53" s="93">
        <v>0.41446151318983215</v>
      </c>
      <c r="H53" s="2"/>
      <c r="L53" s="81"/>
      <c r="M53" s="3"/>
      <c r="N53" s="3"/>
    </row>
    <row r="54" spans="1:14" x14ac:dyDescent="0.2">
      <c r="A54" s="17">
        <v>20</v>
      </c>
      <c r="B54" t="s">
        <v>7</v>
      </c>
      <c r="C54" s="93">
        <v>7.6042281656345662E-2</v>
      </c>
      <c r="D54" s="93">
        <v>0.24611513225329928</v>
      </c>
      <c r="H54" s="2"/>
      <c r="M54" s="3"/>
      <c r="N54" s="3"/>
    </row>
    <row r="55" spans="1:14" x14ac:dyDescent="0.2">
      <c r="A55" s="17">
        <v>21</v>
      </c>
      <c r="B55" t="s">
        <v>12</v>
      </c>
      <c r="C55" s="93">
        <v>0.14839846426344785</v>
      </c>
      <c r="D55" s="93">
        <v>0.16220502748937604</v>
      </c>
      <c r="H55" s="2"/>
      <c r="M55" s="3"/>
      <c r="N55" s="3"/>
    </row>
    <row r="56" spans="1:14" x14ac:dyDescent="0.2">
      <c r="A56" s="17">
        <v>22</v>
      </c>
      <c r="B56" t="s">
        <v>8</v>
      </c>
      <c r="C56" s="93">
        <v>8.8641323441581293E-2</v>
      </c>
      <c r="D56" s="93">
        <v>9.2483996101542343E-2</v>
      </c>
      <c r="H56" s="2"/>
      <c r="M56" s="3"/>
      <c r="N56" s="3"/>
    </row>
    <row r="57" spans="1:14" x14ac:dyDescent="0.2">
      <c r="A57" s="17">
        <v>23</v>
      </c>
      <c r="B57" t="s">
        <v>25</v>
      </c>
      <c r="C57" s="93">
        <v>0.31403944107787113</v>
      </c>
      <c r="D57" s="93">
        <v>7.8963779455876945E-2</v>
      </c>
      <c r="H57" s="2"/>
      <c r="M57" s="3"/>
      <c r="N57" s="3"/>
    </row>
    <row r="58" spans="1:14" x14ac:dyDescent="0.2">
      <c r="A58" s="17">
        <v>24</v>
      </c>
      <c r="B58" t="s">
        <v>20</v>
      </c>
      <c r="C58" s="93">
        <v>5.074842914747521E-2</v>
      </c>
      <c r="D58" s="93">
        <v>5.2924595338558089E-2</v>
      </c>
      <c r="H58" s="2"/>
      <c r="M58" s="3"/>
      <c r="N58" s="3"/>
    </row>
    <row r="59" spans="1:14" x14ac:dyDescent="0.2">
      <c r="A59" s="17">
        <v>25</v>
      </c>
      <c r="B59" t="s">
        <v>31</v>
      </c>
      <c r="C59" s="93">
        <v>3.1574440939522511E-2</v>
      </c>
      <c r="D59" s="93">
        <v>3.8010182870554889E-2</v>
      </c>
      <c r="H59" s="2"/>
      <c r="L59" s="81"/>
      <c r="M59" s="3"/>
      <c r="N59" s="3"/>
    </row>
    <row r="60" spans="1:14" x14ac:dyDescent="0.2">
      <c r="A60" s="17">
        <v>26</v>
      </c>
      <c r="B60" t="s">
        <v>6</v>
      </c>
      <c r="C60" s="93">
        <v>7.9706472063726958E-3</v>
      </c>
      <c r="D60" s="93">
        <v>7.7493568546317419E-3</v>
      </c>
      <c r="L60" s="81"/>
      <c r="M60" s="3"/>
      <c r="N60" s="3"/>
    </row>
    <row r="61" spans="1:14" x14ac:dyDescent="0.2">
      <c r="A61" s="17">
        <v>27</v>
      </c>
      <c r="B61" t="s">
        <v>28</v>
      </c>
      <c r="C61" s="93">
        <v>4.978229814036509E-3</v>
      </c>
      <c r="D61" s="93">
        <v>1.9814228400053657E-3</v>
      </c>
      <c r="M61" s="3"/>
      <c r="N61" s="3"/>
    </row>
  </sheetData>
  <mergeCells count="3">
    <mergeCell ref="B24:I24"/>
    <mergeCell ref="B25:I25"/>
    <mergeCell ref="B26:I26"/>
  </mergeCells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workbookViewId="0">
      <selection activeCell="I55" sqref="I55"/>
    </sheetView>
  </sheetViews>
  <sheetFormatPr defaultRowHeight="12.75" x14ac:dyDescent="0.2"/>
  <cols>
    <col min="1" max="1" width="10" customWidth="1"/>
    <col min="2" max="2" width="14.85546875" customWidth="1"/>
    <col min="3" max="3" width="15.28515625" customWidth="1"/>
    <col min="4" max="5" width="16.85546875" customWidth="1"/>
    <col min="6" max="256" width="10" customWidth="1"/>
  </cols>
  <sheetData>
    <row r="1" spans="1:9" s="32" customFormat="1" ht="28.5" customHeight="1" x14ac:dyDescent="0.25">
      <c r="A1" s="35" t="s">
        <v>99</v>
      </c>
      <c r="B1" s="33"/>
    </row>
    <row r="2" spans="1:9" x14ac:dyDescent="0.2">
      <c r="B2" s="16" t="s">
        <v>75</v>
      </c>
      <c r="C2" s="16"/>
      <c r="D2" s="16"/>
      <c r="E2" s="16"/>
      <c r="F2" s="16"/>
      <c r="G2" s="16"/>
      <c r="H2" s="16"/>
      <c r="I2" s="16"/>
    </row>
    <row r="3" spans="1:9" ht="12.75" customHeight="1" x14ac:dyDescent="0.2">
      <c r="B3" s="16" t="s">
        <v>94</v>
      </c>
      <c r="C3" s="17"/>
      <c r="D3" s="17"/>
      <c r="E3" s="17"/>
      <c r="F3" s="17"/>
      <c r="G3" s="17"/>
      <c r="H3" s="17"/>
      <c r="I3" s="17"/>
    </row>
    <row r="24" spans="1:12" x14ac:dyDescent="0.2">
      <c r="B24" s="119" t="s">
        <v>54</v>
      </c>
      <c r="C24" s="119"/>
      <c r="D24" s="119"/>
      <c r="E24" s="119"/>
      <c r="F24" s="119"/>
      <c r="G24" s="119"/>
      <c r="H24" s="119"/>
      <c r="I24" s="119"/>
    </row>
    <row r="25" spans="1:12" x14ac:dyDescent="0.2">
      <c r="B25" s="119" t="s">
        <v>55</v>
      </c>
      <c r="C25" s="119"/>
      <c r="D25" s="119"/>
      <c r="E25" s="119"/>
      <c r="F25" s="119"/>
      <c r="G25" s="119"/>
      <c r="H25" s="119"/>
      <c r="I25" s="119"/>
    </row>
    <row r="31" spans="1:12" ht="15.75" thickBot="1" x14ac:dyDescent="0.3">
      <c r="A31" s="37" t="s">
        <v>102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3" spans="1:12" ht="15" x14ac:dyDescent="0.25">
      <c r="A33" s="38" t="s">
        <v>103</v>
      </c>
      <c r="B33" s="38"/>
      <c r="C33" s="38"/>
      <c r="D33" s="38"/>
      <c r="E33" s="38"/>
      <c r="H33" s="38" t="s">
        <v>104</v>
      </c>
    </row>
    <row r="35" spans="1:12" ht="15" x14ac:dyDescent="0.2">
      <c r="A35" s="62"/>
      <c r="B35" s="1" t="s">
        <v>36</v>
      </c>
      <c r="C35" s="1" t="s">
        <v>37</v>
      </c>
      <c r="D35" s="1" t="s">
        <v>38</v>
      </c>
      <c r="H35" s="63" t="s">
        <v>39</v>
      </c>
      <c r="I35" s="63" t="s">
        <v>40</v>
      </c>
      <c r="J35" s="63" t="s">
        <v>41</v>
      </c>
    </row>
    <row r="36" spans="1:12" x14ac:dyDescent="0.2">
      <c r="A36" s="1" t="s">
        <v>0</v>
      </c>
      <c r="B36" s="86">
        <v>889160651</v>
      </c>
      <c r="C36" s="86">
        <v>183886306</v>
      </c>
      <c r="D36" s="86">
        <v>158681263</v>
      </c>
      <c r="E36" s="2">
        <f t="shared" ref="E36:E48" si="0">SUM(B36:D36)</f>
        <v>1231728220</v>
      </c>
      <c r="G36" s="5">
        <v>41821</v>
      </c>
      <c r="H36" s="3">
        <f>B36*100/E36</f>
        <v>72.188055494904546</v>
      </c>
      <c r="I36" s="3">
        <f>C36*100/E36</f>
        <v>14.929129901724586</v>
      </c>
      <c r="J36" s="3">
        <f>D36*100/E36</f>
        <v>12.882814603370864</v>
      </c>
      <c r="L36" s="3">
        <f>SUM(H36:J36)</f>
        <v>100</v>
      </c>
    </row>
    <row r="37" spans="1:12" x14ac:dyDescent="0.2">
      <c r="A37" s="1" t="s">
        <v>1</v>
      </c>
      <c r="B37" s="86">
        <v>693757517</v>
      </c>
      <c r="C37" s="86">
        <v>177870983</v>
      </c>
      <c r="D37" s="86">
        <v>83824913</v>
      </c>
      <c r="E37" s="2">
        <f t="shared" si="0"/>
        <v>955453413</v>
      </c>
      <c r="G37" s="5">
        <v>41852</v>
      </c>
      <c r="H37" s="3">
        <f t="shared" ref="H37:H47" si="1">B37*100/E37</f>
        <v>72.610292407841342</v>
      </c>
      <c r="I37" s="3">
        <f t="shared" ref="I37:I47" si="2">C37*100/E37</f>
        <v>18.61639516693003</v>
      </c>
      <c r="J37" s="3">
        <f t="shared" ref="J37:J47" si="3">D37*100/E37</f>
        <v>8.7733124252286281</v>
      </c>
      <c r="L37" s="3">
        <f t="shared" ref="L37:L47" si="4">SUM(H37:J37)</f>
        <v>100</v>
      </c>
    </row>
    <row r="38" spans="1:12" x14ac:dyDescent="0.2">
      <c r="A38" s="1" t="s">
        <v>2</v>
      </c>
      <c r="B38" s="86">
        <v>617862833</v>
      </c>
      <c r="C38" s="86">
        <v>235152059</v>
      </c>
      <c r="D38" s="86">
        <v>237235850</v>
      </c>
      <c r="E38" s="2">
        <f t="shared" si="0"/>
        <v>1090250742</v>
      </c>
      <c r="G38" s="5">
        <v>41883</v>
      </c>
      <c r="H38" s="3">
        <f t="shared" si="1"/>
        <v>56.671626920112658</v>
      </c>
      <c r="I38" s="3">
        <f t="shared" si="2"/>
        <v>21.568621780401411</v>
      </c>
      <c r="J38" s="3">
        <f>D38*100/E38</f>
        <v>21.759751299485931</v>
      </c>
      <c r="L38" s="3">
        <f t="shared" si="4"/>
        <v>100</v>
      </c>
    </row>
    <row r="39" spans="1:12" x14ac:dyDescent="0.2">
      <c r="A39" s="1" t="s">
        <v>3</v>
      </c>
      <c r="B39" s="86">
        <v>782298558</v>
      </c>
      <c r="C39" s="86">
        <v>182656337</v>
      </c>
      <c r="D39" s="86">
        <v>260509924</v>
      </c>
      <c r="E39" s="2">
        <f t="shared" si="0"/>
        <v>1225464819</v>
      </c>
      <c r="G39" s="5">
        <v>41913</v>
      </c>
      <c r="H39" s="3">
        <f t="shared" si="1"/>
        <v>63.836884247592586</v>
      </c>
      <c r="I39" s="3">
        <f t="shared" si="2"/>
        <v>14.905065748770385</v>
      </c>
      <c r="J39" s="3">
        <f t="shared" si="3"/>
        <v>21.258050003637027</v>
      </c>
      <c r="L39" s="3">
        <f t="shared" si="4"/>
        <v>100</v>
      </c>
    </row>
    <row r="40" spans="1:12" x14ac:dyDescent="0.2">
      <c r="A40" s="1" t="s">
        <v>4</v>
      </c>
      <c r="B40" s="86">
        <v>753657427</v>
      </c>
      <c r="C40" s="86">
        <v>210286983</v>
      </c>
      <c r="D40" s="86">
        <v>180036047</v>
      </c>
      <c r="E40" s="2">
        <f t="shared" si="0"/>
        <v>1143980457</v>
      </c>
      <c r="G40" s="5">
        <v>41944</v>
      </c>
      <c r="H40" s="3">
        <f t="shared" si="1"/>
        <v>65.880271152219521</v>
      </c>
      <c r="I40" s="3">
        <f>C40*100/E40</f>
        <v>18.382043304433829</v>
      </c>
      <c r="J40" s="3">
        <f t="shared" si="3"/>
        <v>15.737685543346656</v>
      </c>
      <c r="L40" s="3">
        <f t="shared" si="4"/>
        <v>100</v>
      </c>
    </row>
    <row r="41" spans="1:12" x14ac:dyDescent="0.2">
      <c r="A41" s="1" t="s">
        <v>5</v>
      </c>
      <c r="B41" s="86">
        <v>725646055</v>
      </c>
      <c r="C41" s="86">
        <v>187052845</v>
      </c>
      <c r="D41" s="86">
        <v>151843181</v>
      </c>
      <c r="E41" s="2">
        <f t="shared" si="0"/>
        <v>1064542081</v>
      </c>
      <c r="G41" s="5">
        <v>41974</v>
      </c>
      <c r="H41" s="3">
        <f t="shared" si="1"/>
        <v>68.165088816249437</v>
      </c>
      <c r="I41" s="3">
        <f t="shared" si="2"/>
        <v>17.571202523463231</v>
      </c>
      <c r="J41" s="3">
        <f t="shared" si="3"/>
        <v>14.263708660287334</v>
      </c>
      <c r="L41" s="3">
        <f t="shared" si="4"/>
        <v>100</v>
      </c>
    </row>
    <row r="42" spans="1:12" x14ac:dyDescent="0.2">
      <c r="A42" s="1" t="s">
        <v>106</v>
      </c>
      <c r="B42" s="86">
        <v>583018634</v>
      </c>
      <c r="C42" s="86">
        <v>116354955</v>
      </c>
      <c r="D42" s="86">
        <v>207782491</v>
      </c>
      <c r="E42" s="2">
        <f t="shared" si="0"/>
        <v>907156080</v>
      </c>
      <c r="G42" s="5">
        <v>42005</v>
      </c>
      <c r="H42" s="3">
        <f t="shared" si="1"/>
        <v>64.268833870352282</v>
      </c>
      <c r="I42" s="3">
        <f t="shared" si="2"/>
        <v>12.82634351081018</v>
      </c>
      <c r="J42" s="3">
        <f t="shared" si="3"/>
        <v>22.904822618837542</v>
      </c>
      <c r="L42" s="3">
        <f t="shared" si="4"/>
        <v>100</v>
      </c>
    </row>
    <row r="43" spans="1:12" x14ac:dyDescent="0.2">
      <c r="A43" s="1" t="s">
        <v>109</v>
      </c>
      <c r="B43" s="86">
        <v>453249493</v>
      </c>
      <c r="C43" s="86">
        <v>127413850</v>
      </c>
      <c r="D43" s="86">
        <v>137591383</v>
      </c>
      <c r="E43" s="2">
        <f t="shared" si="0"/>
        <v>718254726</v>
      </c>
      <c r="G43" s="5">
        <v>42036</v>
      </c>
      <c r="H43" s="3">
        <f t="shared" si="1"/>
        <v>63.10428272768511</v>
      </c>
      <c r="I43" s="3">
        <f t="shared" si="2"/>
        <v>17.739368136089368</v>
      </c>
      <c r="J43" s="3">
        <f>D43*100/E43</f>
        <v>19.156349136225522</v>
      </c>
      <c r="L43" s="3">
        <f t="shared" si="4"/>
        <v>100</v>
      </c>
    </row>
    <row r="44" spans="1:12" x14ac:dyDescent="0.2">
      <c r="A44" s="1" t="s">
        <v>112</v>
      </c>
      <c r="B44" s="86">
        <v>560299703</v>
      </c>
      <c r="C44" s="86">
        <v>215162182</v>
      </c>
      <c r="D44" s="86">
        <v>166992666</v>
      </c>
      <c r="E44" s="2">
        <f t="shared" si="0"/>
        <v>942454551</v>
      </c>
      <c r="G44" s="5">
        <v>42064</v>
      </c>
      <c r="H44" s="3">
        <f t="shared" si="1"/>
        <v>59.451111186792922</v>
      </c>
      <c r="I44" s="3">
        <f>C44*100/E44</f>
        <v>22.829979628375735</v>
      </c>
      <c r="J44" s="3">
        <f t="shared" si="3"/>
        <v>17.718909184831343</v>
      </c>
      <c r="L44" s="3">
        <f t="shared" si="4"/>
        <v>100</v>
      </c>
    </row>
    <row r="45" spans="1:12" x14ac:dyDescent="0.2">
      <c r="A45" s="1" t="s">
        <v>114</v>
      </c>
      <c r="B45" s="86">
        <v>476573016</v>
      </c>
      <c r="C45" s="86">
        <v>139249267</v>
      </c>
      <c r="D45" s="86">
        <v>178595184</v>
      </c>
      <c r="E45" s="2">
        <f t="shared" si="0"/>
        <v>794417467</v>
      </c>
      <c r="G45" s="5">
        <v>42095</v>
      </c>
      <c r="H45" s="3">
        <f t="shared" si="1"/>
        <v>59.990248930415319</v>
      </c>
      <c r="I45" s="3">
        <f t="shared" si="2"/>
        <v>17.528474987572245</v>
      </c>
      <c r="J45" s="3">
        <f t="shared" si="3"/>
        <v>22.481276082012432</v>
      </c>
      <c r="L45" s="3">
        <f t="shared" si="4"/>
        <v>99.999999999999986</v>
      </c>
    </row>
    <row r="46" spans="1:12" x14ac:dyDescent="0.2">
      <c r="A46" s="1" t="s">
        <v>117</v>
      </c>
      <c r="B46" s="86">
        <v>595035423</v>
      </c>
      <c r="C46" s="86">
        <v>202428289</v>
      </c>
      <c r="D46" s="86">
        <v>171649266</v>
      </c>
      <c r="E46" s="2">
        <f t="shared" si="0"/>
        <v>969112978</v>
      </c>
      <c r="G46" s="5">
        <v>42125</v>
      </c>
      <c r="H46" s="3">
        <f>B46*100/E46</f>
        <v>61.400005624524823</v>
      </c>
      <c r="I46" s="3">
        <f t="shared" si="2"/>
        <v>20.887996920416846</v>
      </c>
      <c r="J46" s="3">
        <f t="shared" si="3"/>
        <v>17.711997455058331</v>
      </c>
      <c r="L46" s="3">
        <f t="shared" si="4"/>
        <v>100</v>
      </c>
    </row>
    <row r="47" spans="1:12" x14ac:dyDescent="0.2">
      <c r="A47" s="1" t="s">
        <v>120</v>
      </c>
      <c r="B47" s="97">
        <v>603459141</v>
      </c>
      <c r="C47" s="97">
        <v>163306459</v>
      </c>
      <c r="D47" s="97">
        <v>193961319</v>
      </c>
      <c r="E47" s="2">
        <f t="shared" si="0"/>
        <v>960726919</v>
      </c>
      <c r="G47" s="5">
        <v>42156</v>
      </c>
      <c r="H47" s="3">
        <f t="shared" si="1"/>
        <v>62.81276490390502</v>
      </c>
      <c r="I47" s="3">
        <f t="shared" si="2"/>
        <v>16.998218304321291</v>
      </c>
      <c r="J47" s="3">
        <f t="shared" si="3"/>
        <v>20.189016791773689</v>
      </c>
      <c r="L47" s="3">
        <f t="shared" si="4"/>
        <v>100</v>
      </c>
    </row>
    <row r="48" spans="1:12" x14ac:dyDescent="0.2">
      <c r="A48" s="1" t="s">
        <v>126</v>
      </c>
      <c r="B48" s="97">
        <v>408222304</v>
      </c>
      <c r="C48" s="97">
        <v>227540627</v>
      </c>
      <c r="D48" s="97">
        <v>186777516</v>
      </c>
      <c r="E48" s="2">
        <f t="shared" si="0"/>
        <v>822540447</v>
      </c>
      <c r="G48" s="5">
        <v>42186</v>
      </c>
      <c r="H48" s="3">
        <f>B48*100/E48</f>
        <v>49.629450501660251</v>
      </c>
      <c r="I48" s="3">
        <f>C48*100/E48</f>
        <v>27.663153566477444</v>
      </c>
      <c r="J48" s="3">
        <f>D48*100/E48</f>
        <v>22.707395931862301</v>
      </c>
      <c r="L48" s="3">
        <f>SUM(H48:J48)</f>
        <v>100</v>
      </c>
    </row>
    <row r="51" spans="8:10" x14ac:dyDescent="0.2">
      <c r="H51" s="82">
        <f>H48-H47</f>
        <v>-13.183314402244768</v>
      </c>
      <c r="I51" s="82">
        <f>I48-I47</f>
        <v>10.664935262156153</v>
      </c>
      <c r="J51" s="82">
        <f>J48-J47</f>
        <v>2.5183791400886122</v>
      </c>
    </row>
  </sheetData>
  <mergeCells count="2">
    <mergeCell ref="B24:I24"/>
    <mergeCell ref="B25:I25"/>
  </mergeCells>
  <conditionalFormatting sqref="H51:J51">
    <cfRule type="iconSet" priority="1">
      <iconSet iconSet="3Arrows">
        <cfvo type="percent" val="0"/>
        <cfvo type="percent" val="33"/>
        <cfvo type="percent" val="67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topLeftCell="A10" workbookViewId="0">
      <selection activeCell="Q23" sqref="Q23"/>
    </sheetView>
  </sheetViews>
  <sheetFormatPr defaultRowHeight="12.75" x14ac:dyDescent="0.2"/>
  <cols>
    <col min="1" max="256" width="10" customWidth="1"/>
  </cols>
  <sheetData>
    <row r="1" spans="1:9" s="32" customFormat="1" ht="28.5" customHeight="1" x14ac:dyDescent="0.25">
      <c r="A1" s="35" t="s">
        <v>99</v>
      </c>
      <c r="B1" s="33"/>
    </row>
    <row r="2" spans="1:9" ht="15" x14ac:dyDescent="0.2">
      <c r="B2" s="18" t="s">
        <v>95</v>
      </c>
      <c r="C2" s="18"/>
      <c r="D2" s="18"/>
      <c r="E2" s="18"/>
      <c r="F2" s="18"/>
      <c r="G2" s="18"/>
      <c r="H2" s="18"/>
      <c r="I2" s="18"/>
    </row>
    <row r="3" spans="1:9" ht="15" x14ac:dyDescent="0.2">
      <c r="B3" s="18" t="s">
        <v>125</v>
      </c>
      <c r="C3" s="18"/>
      <c r="D3" s="18"/>
      <c r="E3" s="18"/>
      <c r="F3" s="18"/>
      <c r="G3" s="18"/>
      <c r="H3" s="18"/>
      <c r="I3" s="18"/>
    </row>
    <row r="42" spans="1:12" x14ac:dyDescent="0.2">
      <c r="B42" s="119" t="s">
        <v>54</v>
      </c>
      <c r="C42" s="119"/>
      <c r="D42" s="119"/>
      <c r="E42" s="119"/>
      <c r="F42" s="119"/>
      <c r="G42" s="119"/>
      <c r="H42" s="119"/>
      <c r="I42" s="119"/>
    </row>
    <row r="43" spans="1:12" x14ac:dyDescent="0.2">
      <c r="B43" s="14" t="s">
        <v>55</v>
      </c>
      <c r="C43" s="14"/>
      <c r="D43" s="14"/>
      <c r="E43" s="14"/>
      <c r="F43" s="14"/>
      <c r="G43" s="14"/>
      <c r="H43" s="14"/>
      <c r="I43" s="14"/>
    </row>
    <row r="44" spans="1:12" x14ac:dyDescent="0.2">
      <c r="B44" s="77" t="s">
        <v>110</v>
      </c>
      <c r="C44" s="77"/>
      <c r="D44" s="77"/>
      <c r="E44" s="77"/>
      <c r="F44" s="77"/>
      <c r="G44" s="77"/>
      <c r="H44" s="77"/>
    </row>
    <row r="46" spans="1:12" ht="15.75" thickBot="1" x14ac:dyDescent="0.3">
      <c r="A46" s="37" t="s">
        <v>102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</row>
    <row r="48" spans="1:12" ht="15" x14ac:dyDescent="0.25">
      <c r="B48" s="38" t="s">
        <v>103</v>
      </c>
      <c r="C48" s="38"/>
      <c r="D48" s="38"/>
      <c r="E48" s="38"/>
      <c r="F48" s="38"/>
    </row>
    <row r="49" spans="1:6" ht="13.5" thickBot="1" x14ac:dyDescent="0.25"/>
    <row r="50" spans="1:6" x14ac:dyDescent="0.2">
      <c r="A50" s="105">
        <v>1</v>
      </c>
      <c r="B50" s="106" t="s">
        <v>74</v>
      </c>
      <c r="C50" s="106"/>
      <c r="D50" s="106">
        <v>3</v>
      </c>
      <c r="E50" s="106" t="s">
        <v>100</v>
      </c>
      <c r="F50" s="107"/>
    </row>
    <row r="51" spans="1:6" x14ac:dyDescent="0.2">
      <c r="A51" s="108"/>
      <c r="B51" s="1" t="s">
        <v>101</v>
      </c>
      <c r="C51" s="1" t="s">
        <v>74</v>
      </c>
      <c r="D51" s="109"/>
      <c r="E51" s="1" t="s">
        <v>101</v>
      </c>
      <c r="F51" s="110" t="s">
        <v>100</v>
      </c>
    </row>
    <row r="52" spans="1:6" x14ac:dyDescent="0.2">
      <c r="A52" s="108"/>
      <c r="B52" s="87" t="s">
        <v>65</v>
      </c>
      <c r="C52" s="88">
        <v>12.071415854661009</v>
      </c>
      <c r="D52" s="109"/>
      <c r="E52" s="87" t="s">
        <v>65</v>
      </c>
      <c r="F52" s="111">
        <v>12.177489049915259</v>
      </c>
    </row>
    <row r="53" spans="1:6" x14ac:dyDescent="0.2">
      <c r="A53" s="108"/>
      <c r="B53" s="87" t="s">
        <v>135</v>
      </c>
      <c r="C53" s="88">
        <v>12.861250556804773</v>
      </c>
      <c r="D53" s="109"/>
      <c r="E53" s="89" t="s">
        <v>107</v>
      </c>
      <c r="F53" s="111">
        <v>14.330921325099279</v>
      </c>
    </row>
    <row r="54" spans="1:6" x14ac:dyDescent="0.2">
      <c r="A54" s="108"/>
      <c r="B54" s="87" t="s">
        <v>64</v>
      </c>
      <c r="C54" s="88">
        <v>13.233789764138693</v>
      </c>
      <c r="D54" s="109"/>
      <c r="E54" s="87" t="s">
        <v>63</v>
      </c>
      <c r="F54" s="111">
        <v>16.140511811185032</v>
      </c>
    </row>
    <row r="55" spans="1:6" x14ac:dyDescent="0.2">
      <c r="A55" s="108"/>
      <c r="B55" s="87" t="s">
        <v>63</v>
      </c>
      <c r="C55" s="88">
        <v>17.589929785457763</v>
      </c>
      <c r="D55" s="109"/>
      <c r="E55" s="89" t="s">
        <v>61</v>
      </c>
      <c r="F55" s="111">
        <v>18.759893639011437</v>
      </c>
    </row>
    <row r="56" spans="1:6" x14ac:dyDescent="0.2">
      <c r="A56" s="108"/>
      <c r="B56" s="87" t="s">
        <v>119</v>
      </c>
      <c r="C56" s="88">
        <v>44.243614038937764</v>
      </c>
      <c r="D56" s="109"/>
      <c r="E56" s="87" t="s">
        <v>113</v>
      </c>
      <c r="F56" s="111">
        <v>38.591184174788992</v>
      </c>
    </row>
    <row r="57" spans="1:6" x14ac:dyDescent="0.2">
      <c r="A57" s="108"/>
      <c r="B57" s="109"/>
      <c r="C57" s="112">
        <f>SUM(C52:C56)</f>
        <v>100</v>
      </c>
      <c r="D57" s="109"/>
      <c r="E57" s="109"/>
      <c r="F57" s="113">
        <f>SUM(F52:F56)</f>
        <v>100</v>
      </c>
    </row>
    <row r="58" spans="1:6" x14ac:dyDescent="0.2">
      <c r="A58" s="108"/>
      <c r="B58" s="109"/>
      <c r="C58" s="109"/>
      <c r="D58" s="109"/>
      <c r="E58" s="109"/>
      <c r="F58" s="114"/>
    </row>
    <row r="59" spans="1:6" x14ac:dyDescent="0.2">
      <c r="A59" s="108">
        <v>2</v>
      </c>
      <c r="B59" s="109" t="s">
        <v>111</v>
      </c>
      <c r="C59" s="109"/>
      <c r="D59" s="109"/>
      <c r="E59" s="109" t="s">
        <v>131</v>
      </c>
      <c r="F59" s="114"/>
    </row>
    <row r="60" spans="1:6" x14ac:dyDescent="0.2">
      <c r="A60" s="108"/>
      <c r="B60" s="1" t="s">
        <v>101</v>
      </c>
      <c r="C60" s="1" t="str">
        <f>B59</f>
        <v>China</v>
      </c>
      <c r="D60" s="109">
        <v>4</v>
      </c>
      <c r="E60" s="1" t="s">
        <v>101</v>
      </c>
      <c r="F60" s="110" t="str">
        <f>E59</f>
        <v>Bélgica</v>
      </c>
    </row>
    <row r="61" spans="1:6" x14ac:dyDescent="0.2">
      <c r="A61" s="108"/>
      <c r="B61" s="89" t="s">
        <v>65</v>
      </c>
      <c r="C61" s="89">
        <v>1.3813096933179252</v>
      </c>
      <c r="D61" s="109"/>
      <c r="E61" s="87" t="s">
        <v>65</v>
      </c>
      <c r="F61" s="111">
        <v>4.085978806851239</v>
      </c>
    </row>
    <row r="62" spans="1:6" x14ac:dyDescent="0.2">
      <c r="A62" s="108"/>
      <c r="B62" s="89" t="s">
        <v>130</v>
      </c>
      <c r="C62" s="89">
        <v>2.7164460890762339</v>
      </c>
      <c r="D62" s="109"/>
      <c r="E62" s="89" t="s">
        <v>136</v>
      </c>
      <c r="F62" s="111">
        <v>2.4822839915419586</v>
      </c>
    </row>
    <row r="63" spans="1:6" x14ac:dyDescent="0.2">
      <c r="A63" s="108"/>
      <c r="B63" s="89" t="s">
        <v>62</v>
      </c>
      <c r="C63" s="89">
        <v>11.129934435014622</v>
      </c>
      <c r="D63" s="109"/>
      <c r="E63" s="89" t="s">
        <v>135</v>
      </c>
      <c r="F63" s="111">
        <v>21.448404144287537</v>
      </c>
    </row>
    <row r="64" spans="1:6" x14ac:dyDescent="0.2">
      <c r="A64" s="108"/>
      <c r="B64" s="89" t="s">
        <v>63</v>
      </c>
      <c r="C64" s="89">
        <v>13.612560539279801</v>
      </c>
      <c r="D64" s="109"/>
      <c r="E64" s="89" t="s">
        <v>61</v>
      </c>
      <c r="F64" s="111">
        <v>23.420656601677184</v>
      </c>
    </row>
    <row r="65" spans="1:6" x14ac:dyDescent="0.2">
      <c r="A65" s="108"/>
      <c r="B65" s="89" t="s">
        <v>61</v>
      </c>
      <c r="C65" s="89">
        <v>71.159749243311424</v>
      </c>
      <c r="D65" s="109"/>
      <c r="E65" s="89" t="s">
        <v>122</v>
      </c>
      <c r="F65" s="111">
        <v>48.562676455642084</v>
      </c>
    </row>
    <row r="66" spans="1:6" ht="13.5" thickBot="1" x14ac:dyDescent="0.25">
      <c r="A66" s="115"/>
      <c r="B66" s="116"/>
      <c r="C66" s="117">
        <f>SUM(C61:C65)</f>
        <v>100</v>
      </c>
      <c r="D66" s="116"/>
      <c r="E66" s="116"/>
      <c r="F66" s="118">
        <f>SUM(F61:F65)</f>
        <v>100</v>
      </c>
    </row>
    <row r="68" spans="1:6" x14ac:dyDescent="0.2">
      <c r="C68" s="3"/>
    </row>
  </sheetData>
  <mergeCells count="1">
    <mergeCell ref="B42:I42"/>
  </mergeCells>
  <hyperlinks>
    <hyperlink ref="A1" location="Índice!B3" display="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"/>
  <sheetViews>
    <sheetView showGridLines="0" workbookViewId="0">
      <selection activeCell="F32" sqref="F32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F22" sqref="F22"/>
    </sheetView>
  </sheetViews>
  <sheetFormatPr defaultRowHeight="15" customHeight="1" x14ac:dyDescent="0.2"/>
  <cols>
    <col min="1" max="1" width="9.42578125" customWidth="1"/>
    <col min="2" max="2" width="19.7109375" customWidth="1"/>
    <col min="3" max="3" width="11.42578125" customWidth="1"/>
    <col min="4" max="4" width="11.140625" customWidth="1"/>
    <col min="5" max="5" width="10.5703125" customWidth="1"/>
    <col min="6" max="6" width="11" customWidth="1"/>
    <col min="7" max="7" width="9.5703125" customWidth="1"/>
    <col min="8" max="9" width="8.85546875" hidden="1" customWidth="1"/>
    <col min="10" max="10" width="12" customWidth="1"/>
    <col min="11" max="11" width="14.5703125" bestFit="1" customWidth="1"/>
    <col min="12" max="12" width="10" bestFit="1" customWidth="1"/>
    <col min="13" max="13" width="18.7109375" bestFit="1" customWidth="1"/>
    <col min="14" max="22" width="14.5703125" bestFit="1" customWidth="1"/>
    <col min="25" max="25" width="10.28515625" bestFit="1" customWidth="1"/>
  </cols>
  <sheetData>
    <row r="1" spans="1:10" s="32" customFormat="1" ht="28.5" customHeight="1" x14ac:dyDescent="0.25">
      <c r="A1" s="35" t="s">
        <v>99</v>
      </c>
      <c r="B1" s="33"/>
    </row>
    <row r="2" spans="1:10" ht="15" customHeight="1" x14ac:dyDescent="0.2">
      <c r="B2" s="22" t="s">
        <v>42</v>
      </c>
      <c r="C2" s="19"/>
      <c r="D2" s="19"/>
      <c r="E2" s="19"/>
      <c r="F2" s="19"/>
      <c r="G2" s="19"/>
      <c r="H2" s="19"/>
      <c r="I2" s="19"/>
      <c r="J2" s="19"/>
    </row>
    <row r="3" spans="1:10" ht="15" customHeight="1" x14ac:dyDescent="0.2">
      <c r="B3" s="22" t="s">
        <v>43</v>
      </c>
      <c r="C3" s="19"/>
      <c r="D3" s="19"/>
      <c r="E3" s="19"/>
      <c r="F3" s="19"/>
      <c r="G3" s="19"/>
      <c r="H3" s="19"/>
      <c r="I3" s="19"/>
      <c r="J3" s="19"/>
    </row>
    <row r="4" spans="1:10" ht="15" customHeight="1" thickBot="1" x14ac:dyDescent="0.25">
      <c r="B4" s="122" t="s">
        <v>44</v>
      </c>
      <c r="C4" s="122"/>
      <c r="D4" s="122"/>
      <c r="E4" s="122"/>
      <c r="F4" s="122"/>
      <c r="G4" s="122"/>
      <c r="H4" s="122"/>
      <c r="I4" s="122"/>
      <c r="J4" s="122"/>
    </row>
    <row r="5" spans="1:10" ht="15" customHeight="1" thickBot="1" x14ac:dyDescent="0.25">
      <c r="B5" s="45"/>
      <c r="C5" s="126">
        <v>2015</v>
      </c>
      <c r="D5" s="126"/>
      <c r="E5" s="90">
        <v>2014</v>
      </c>
      <c r="F5" s="123" t="s">
        <v>45</v>
      </c>
      <c r="G5" s="123"/>
      <c r="H5" s="123"/>
      <c r="I5" s="123"/>
      <c r="J5" s="124"/>
    </row>
    <row r="6" spans="1:10" ht="15" customHeight="1" x14ac:dyDescent="0.2">
      <c r="B6" s="46" t="s">
        <v>46</v>
      </c>
      <c r="C6" s="47" t="s">
        <v>127</v>
      </c>
      <c r="D6" s="47" t="s">
        <v>121</v>
      </c>
      <c r="E6" s="47" t="s">
        <v>127</v>
      </c>
      <c r="F6" s="48" t="s">
        <v>47</v>
      </c>
      <c r="G6" s="48" t="s">
        <v>48</v>
      </c>
      <c r="H6" s="49" t="s">
        <v>128</v>
      </c>
      <c r="I6" s="49" t="s">
        <v>129</v>
      </c>
      <c r="J6" s="50" t="s">
        <v>49</v>
      </c>
    </row>
    <row r="7" spans="1:10" ht="15" customHeight="1" x14ac:dyDescent="0.2">
      <c r="B7" s="55" t="s">
        <v>50</v>
      </c>
      <c r="C7" s="56">
        <v>408.22230400000001</v>
      </c>
      <c r="D7" s="56">
        <v>603.45914100000005</v>
      </c>
      <c r="E7" s="56">
        <v>889.16065100000003</v>
      </c>
      <c r="F7" s="57">
        <f>(C7/D7-1)*100</f>
        <v>-32.352950470925087</v>
      </c>
      <c r="G7" s="57">
        <f>(C7/E7-1)*100</f>
        <v>-54.08902727073108</v>
      </c>
      <c r="H7" s="58">
        <v>3679.8577139999998</v>
      </c>
      <c r="I7" s="58">
        <v>4830.517965</v>
      </c>
      <c r="J7" s="59">
        <f>(H7/I7-1)*100</f>
        <v>-23.820639097861218</v>
      </c>
    </row>
    <row r="8" spans="1:10" ht="15" customHeight="1" x14ac:dyDescent="0.2">
      <c r="B8" s="40" t="s">
        <v>51</v>
      </c>
      <c r="C8" s="41">
        <v>186.77751599999999</v>
      </c>
      <c r="D8" s="41">
        <v>193.961319</v>
      </c>
      <c r="E8" s="41">
        <v>158.681263</v>
      </c>
      <c r="F8" s="42">
        <f>(C8/D8-1)*100</f>
        <v>-3.7037297111802037</v>
      </c>
      <c r="G8" s="42">
        <f>(C8/E8-1)*100</f>
        <v>17.706093629970667</v>
      </c>
      <c r="H8" s="43">
        <v>1243.3498250000002</v>
      </c>
      <c r="I8" s="43">
        <v>912.46401500000002</v>
      </c>
      <c r="J8" s="44">
        <f>(H8/I8-1)*100</f>
        <v>36.262888679505913</v>
      </c>
    </row>
    <row r="9" spans="1:10" ht="15" customHeight="1" x14ac:dyDescent="0.2">
      <c r="B9" s="55" t="s">
        <v>52</v>
      </c>
      <c r="C9" s="56">
        <v>227.540627</v>
      </c>
      <c r="D9" s="56">
        <v>163.30645899999999</v>
      </c>
      <c r="E9" s="56">
        <v>183.88630599999999</v>
      </c>
      <c r="F9" s="57">
        <f>(C9/D9-1)*100</f>
        <v>39.333513440518608</v>
      </c>
      <c r="G9" s="57">
        <f>(C9/E9-1)*100</f>
        <v>23.739843357340607</v>
      </c>
      <c r="H9" s="58">
        <v>1191.455629</v>
      </c>
      <c r="I9" s="58">
        <v>1380.1524519999998</v>
      </c>
      <c r="J9" s="59">
        <f>(H9/I9-1)*100</f>
        <v>-13.672172427513807</v>
      </c>
    </row>
    <row r="10" spans="1:10" ht="15" customHeight="1" x14ac:dyDescent="0.2">
      <c r="B10" s="40" t="s">
        <v>33</v>
      </c>
      <c r="C10" s="41">
        <v>6.0025259999999996</v>
      </c>
      <c r="D10" s="41">
        <v>7.6820079999999997</v>
      </c>
      <c r="E10" s="41">
        <v>7.6068990000000003</v>
      </c>
      <c r="F10" s="42">
        <f>(C10/D10-1)*100</f>
        <v>-21.862539065306883</v>
      </c>
      <c r="G10" s="42">
        <f>(C10/E10-1)*100</f>
        <v>-21.091025396814132</v>
      </c>
      <c r="H10" s="43">
        <v>36.725314999999995</v>
      </c>
      <c r="I10" s="43">
        <v>46.585490999999998</v>
      </c>
      <c r="J10" s="44">
        <f>(H10/I10-1)*100</f>
        <v>-21.165765967777396</v>
      </c>
    </row>
    <row r="11" spans="1:10" ht="15" customHeight="1" x14ac:dyDescent="0.2">
      <c r="B11" s="69" t="s">
        <v>35</v>
      </c>
      <c r="C11" s="70">
        <f>SUM(C7:C10)</f>
        <v>828.54297299999996</v>
      </c>
      <c r="D11" s="70">
        <f>SUM(D7:D10)</f>
        <v>968.40892700000006</v>
      </c>
      <c r="E11" s="70">
        <f>SUM(E7:E10)</f>
        <v>1239.3351190000001</v>
      </c>
      <c r="F11" s="71">
        <f>(C11/D11-1)*100</f>
        <v>-14.442860872140651</v>
      </c>
      <c r="G11" s="71">
        <f>(C11/E11-1)*100</f>
        <v>-33.146171661096943</v>
      </c>
      <c r="H11" s="72">
        <f>SUM(H7:H10)</f>
        <v>6151.3884829999997</v>
      </c>
      <c r="I11" s="72">
        <f>SUM(I7:I10)</f>
        <v>7169.7199230000006</v>
      </c>
      <c r="J11" s="73">
        <f>(H11/I11-1)*100</f>
        <v>-14.20322482518821</v>
      </c>
    </row>
    <row r="12" spans="1:10" ht="15" customHeight="1" x14ac:dyDescent="0.2">
      <c r="B12" s="51" t="s">
        <v>34</v>
      </c>
      <c r="C12" s="52" t="s">
        <v>127</v>
      </c>
      <c r="D12" s="52" t="s">
        <v>121</v>
      </c>
      <c r="E12" s="52" t="s">
        <v>127</v>
      </c>
      <c r="F12" s="52" t="s">
        <v>47</v>
      </c>
      <c r="G12" s="52" t="s">
        <v>48</v>
      </c>
      <c r="H12" s="53" t="s">
        <v>128</v>
      </c>
      <c r="I12" s="53" t="s">
        <v>129</v>
      </c>
      <c r="J12" s="54" t="s">
        <v>49</v>
      </c>
    </row>
    <row r="13" spans="1:10" ht="15" customHeight="1" x14ac:dyDescent="0.2">
      <c r="B13" s="55" t="s">
        <v>50</v>
      </c>
      <c r="C13" s="56">
        <v>9021.4455190000008</v>
      </c>
      <c r="D13" s="56">
        <v>9536.5973099999992</v>
      </c>
      <c r="E13" s="56">
        <v>11628.369121</v>
      </c>
      <c r="F13" s="57">
        <f t="shared" ref="F13:F18" si="0">(C13/D13-1)*100</f>
        <v>-5.4018406592445167</v>
      </c>
      <c r="G13" s="57">
        <f t="shared" ref="G13:G18" si="1">(C13/E13-1)*100</f>
        <v>-22.41865196119447</v>
      </c>
      <c r="H13" s="58">
        <v>53061.972258000002</v>
      </c>
      <c r="I13" s="58">
        <v>67794.095375999997</v>
      </c>
      <c r="J13" s="59">
        <f t="shared" ref="J13:J18" si="2">(H13/I13-1)*100</f>
        <v>-21.73068765988042</v>
      </c>
    </row>
    <row r="14" spans="1:10" ht="15" customHeight="1" x14ac:dyDescent="0.2">
      <c r="B14" s="40" t="s">
        <v>51</v>
      </c>
      <c r="C14" s="41">
        <v>2387.4184719999998</v>
      </c>
      <c r="D14" s="41">
        <v>2249.6030059999998</v>
      </c>
      <c r="E14" s="41">
        <v>2834.3381159999999</v>
      </c>
      <c r="F14" s="42">
        <f t="shared" si="0"/>
        <v>6.1262127420894874</v>
      </c>
      <c r="G14" s="42">
        <f t="shared" si="1"/>
        <v>-15.768042686125316</v>
      </c>
      <c r="H14" s="43">
        <v>15177.288632999998</v>
      </c>
      <c r="I14" s="43">
        <v>16136.224399000002</v>
      </c>
      <c r="J14" s="44">
        <f t="shared" si="2"/>
        <v>-5.9427518004734221</v>
      </c>
    </row>
    <row r="15" spans="1:10" ht="15" customHeight="1" x14ac:dyDescent="0.2">
      <c r="B15" s="55" t="s">
        <v>52</v>
      </c>
      <c r="C15" s="56">
        <v>6824.6402980000003</v>
      </c>
      <c r="D15" s="56">
        <v>7537.2796879999996</v>
      </c>
      <c r="E15" s="56">
        <v>8109.2261570000001</v>
      </c>
      <c r="F15" s="57">
        <f t="shared" si="0"/>
        <v>-9.4548619594756804</v>
      </c>
      <c r="G15" s="57">
        <f t="shared" si="1"/>
        <v>-15.841041230440055</v>
      </c>
      <c r="H15" s="58">
        <v>42693.29967</v>
      </c>
      <c r="I15" s="58">
        <v>46800.749931999999</v>
      </c>
      <c r="J15" s="59">
        <f t="shared" si="2"/>
        <v>-8.7764624882464393</v>
      </c>
    </row>
    <row r="16" spans="1:10" ht="15" customHeight="1" x14ac:dyDescent="0.2">
      <c r="B16" s="40" t="s">
        <v>33</v>
      </c>
      <c r="C16" s="41">
        <v>295.55475999999999</v>
      </c>
      <c r="D16" s="41">
        <v>300.463751</v>
      </c>
      <c r="E16" s="41">
        <v>436.90619299999997</v>
      </c>
      <c r="F16" s="42">
        <f t="shared" si="0"/>
        <v>-1.6338047380630716</v>
      </c>
      <c r="G16" s="42">
        <f t="shared" si="1"/>
        <v>-32.352810572314318</v>
      </c>
      <c r="H16" s="43">
        <v>1893.8314240000002</v>
      </c>
      <c r="I16" s="43">
        <v>2774.7863579999998</v>
      </c>
      <c r="J16" s="44">
        <f t="shared" si="2"/>
        <v>-31.748568009933965</v>
      </c>
    </row>
    <row r="17" spans="2:13" ht="15" customHeight="1" x14ac:dyDescent="0.2">
      <c r="B17" s="55" t="s">
        <v>53</v>
      </c>
      <c r="C17" s="56">
        <v>4.0064989999999998</v>
      </c>
      <c r="D17" s="56">
        <v>4.4946570000000001</v>
      </c>
      <c r="E17" s="56">
        <v>15.232574</v>
      </c>
      <c r="F17" s="57">
        <f t="shared" si="0"/>
        <v>-10.86085100598333</v>
      </c>
      <c r="G17" s="57">
        <f t="shared" si="1"/>
        <v>-73.697820210819259</v>
      </c>
      <c r="H17" s="58">
        <v>35.813810000000004</v>
      </c>
      <c r="I17" s="58">
        <v>49.099289999999996</v>
      </c>
      <c r="J17" s="59">
        <f t="shared" si="2"/>
        <v>-27.058395345431663</v>
      </c>
    </row>
    <row r="18" spans="2:13" ht="15" customHeight="1" thickBot="1" x14ac:dyDescent="0.25">
      <c r="B18" s="64" t="s">
        <v>35</v>
      </c>
      <c r="C18" s="65">
        <f>SUM(C13:C17)</f>
        <v>18533.065547999999</v>
      </c>
      <c r="D18" s="65">
        <f>SUM(D13:D17)</f>
        <v>19628.438411999996</v>
      </c>
      <c r="E18" s="65">
        <f>SUM(E13:E17)</f>
        <v>23024.072161</v>
      </c>
      <c r="F18" s="66">
        <f t="shared" si="0"/>
        <v>-5.5805400358814765</v>
      </c>
      <c r="G18" s="66">
        <f t="shared" si="1"/>
        <v>-19.505700736150512</v>
      </c>
      <c r="H18" s="67">
        <f>SUM(H13:H17)</f>
        <v>112862.205795</v>
      </c>
      <c r="I18" s="67">
        <f>SUM(I13:I17)</f>
        <v>133554.95535500001</v>
      </c>
      <c r="J18" s="68">
        <f t="shared" si="2"/>
        <v>-15.493808900610983</v>
      </c>
      <c r="M18" s="7"/>
    </row>
    <row r="19" spans="2:13" ht="15" customHeight="1" x14ac:dyDescent="0.2">
      <c r="B19" s="125" t="s">
        <v>54</v>
      </c>
      <c r="C19" s="125"/>
      <c r="D19" s="125"/>
      <c r="E19" s="125"/>
      <c r="F19" s="125"/>
      <c r="G19" s="125"/>
      <c r="H19" s="125"/>
      <c r="I19" s="125"/>
      <c r="J19" s="125"/>
      <c r="K19" s="2"/>
    </row>
    <row r="20" spans="2:13" ht="15" customHeight="1" x14ac:dyDescent="0.2">
      <c r="B20" s="121" t="s">
        <v>55</v>
      </c>
      <c r="C20" s="121"/>
      <c r="D20" s="121"/>
      <c r="E20" s="121"/>
      <c r="F20" s="121"/>
      <c r="G20" s="121"/>
      <c r="H20" s="121"/>
      <c r="I20" s="121"/>
      <c r="J20" s="121"/>
    </row>
    <row r="21" spans="2:13" ht="15" customHeight="1" x14ac:dyDescent="0.2">
      <c r="K21" s="6"/>
      <c r="L21" s="2"/>
      <c r="M21" s="7"/>
    </row>
    <row r="22" spans="2:13" ht="15" customHeight="1" x14ac:dyDescent="0.2">
      <c r="I22" s="8"/>
      <c r="J22" s="8"/>
    </row>
    <row r="26" spans="2:13" ht="15" customHeight="1" x14ac:dyDescent="0.2">
      <c r="D26" s="3"/>
    </row>
  </sheetData>
  <mergeCells count="5">
    <mergeCell ref="B20:J20"/>
    <mergeCell ref="B4:J4"/>
    <mergeCell ref="F5:J5"/>
    <mergeCell ref="B19:J19"/>
    <mergeCell ref="C5:D5"/>
  </mergeCells>
  <conditionalFormatting sqref="F7:G8">
    <cfRule type="iconSet" priority="11">
      <iconSet iconSet="3Arrows">
        <cfvo type="percent" val="0"/>
        <cfvo type="num" val="0" gte="0"/>
        <cfvo type="num" val="0" gte="0"/>
      </iconSet>
    </cfRule>
  </conditionalFormatting>
  <conditionalFormatting sqref="J7:J8">
    <cfRule type="iconSet" priority="12">
      <iconSet iconSet="3Arrows">
        <cfvo type="percent" val="0"/>
        <cfvo type="num" val="0" gte="0"/>
        <cfvo type="num" val="0" gte="0"/>
      </iconSet>
    </cfRule>
  </conditionalFormatting>
  <conditionalFormatting sqref="F11:G11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J11">
    <cfRule type="iconSet" priority="10">
      <iconSet iconSet="3Arrows">
        <cfvo type="percent" val="0"/>
        <cfvo type="num" val="0" gte="0"/>
        <cfvo type="num" val="0" gte="0"/>
      </iconSet>
    </cfRule>
  </conditionalFormatting>
  <conditionalFormatting sqref="F9:G10">
    <cfRule type="iconSet" priority="7">
      <iconSet iconSet="3Arrows">
        <cfvo type="percent" val="0"/>
        <cfvo type="num" val="0" gte="0"/>
        <cfvo type="num" val="0" gte="0"/>
      </iconSet>
    </cfRule>
  </conditionalFormatting>
  <conditionalFormatting sqref="J9:J10">
    <cfRule type="iconSet" priority="8">
      <iconSet iconSet="3Arrows">
        <cfvo type="percent" val="0"/>
        <cfvo type="num" val="0" gte="0"/>
        <cfvo type="num" val="0" gte="0"/>
      </iconSet>
    </cfRule>
  </conditionalFormatting>
  <conditionalFormatting sqref="F13:G14">
    <cfRule type="iconSet" priority="5">
      <iconSet iconSet="3Arrows">
        <cfvo type="percent" val="0"/>
        <cfvo type="num" val="0" gte="0"/>
        <cfvo type="num" val="0" gte="0"/>
      </iconSet>
    </cfRule>
  </conditionalFormatting>
  <conditionalFormatting sqref="J13:J14">
    <cfRule type="iconSet" priority="6">
      <iconSet iconSet="3Arrows">
        <cfvo type="percent" val="0"/>
        <cfvo type="num" val="0" gte="0"/>
        <cfvo type="num" val="0" gte="0"/>
      </iconSet>
    </cfRule>
  </conditionalFormatting>
  <conditionalFormatting sqref="F15:G16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J15:J16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F17:G18">
    <cfRule type="iconSet" priority="1">
      <iconSet iconSet="3Arrows">
        <cfvo type="percent" val="0"/>
        <cfvo type="num" val="0" gte="0"/>
        <cfvo type="num" val="0" gte="0"/>
      </iconSet>
    </cfRule>
  </conditionalFormatting>
  <conditionalFormatting sqref="J17:J18">
    <cfRule type="iconSet" priority="2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pageSetup paperSize="13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K15" sqref="K15"/>
    </sheetView>
  </sheetViews>
  <sheetFormatPr defaultRowHeight="15.75" customHeight="1" x14ac:dyDescent="0.2"/>
  <cols>
    <col min="2" max="2" width="35.5703125" customWidth="1"/>
    <col min="3" max="3" width="11.140625" bestFit="1" customWidth="1"/>
    <col min="4" max="5" width="6.28515625" bestFit="1" customWidth="1"/>
    <col min="6" max="6" width="8.7109375" bestFit="1" customWidth="1"/>
    <col min="7" max="7" width="8.5703125" customWidth="1"/>
    <col min="8" max="8" width="9.140625" customWidth="1"/>
  </cols>
  <sheetData>
    <row r="1" spans="1:8" s="32" customFormat="1" ht="28.5" customHeight="1" x14ac:dyDescent="0.25">
      <c r="A1" s="35" t="s">
        <v>99</v>
      </c>
      <c r="B1" s="33"/>
    </row>
    <row r="2" spans="1:8" s="9" customFormat="1" ht="15.75" customHeight="1" x14ac:dyDescent="0.2">
      <c r="B2" s="22" t="s">
        <v>56</v>
      </c>
      <c r="C2" s="19"/>
      <c r="D2" s="19"/>
      <c r="E2" s="19"/>
      <c r="F2" s="19"/>
      <c r="G2" s="19"/>
      <c r="H2" s="19"/>
    </row>
    <row r="3" spans="1:8" s="9" customFormat="1" ht="15.75" customHeight="1" x14ac:dyDescent="0.2">
      <c r="B3" s="22" t="s">
        <v>57</v>
      </c>
      <c r="C3" s="19"/>
      <c r="D3" s="19"/>
      <c r="E3" s="19"/>
      <c r="F3" s="19"/>
      <c r="G3" s="19"/>
      <c r="H3" s="19"/>
    </row>
    <row r="4" spans="1:8" s="9" customFormat="1" ht="15.75" customHeight="1" thickBot="1" x14ac:dyDescent="0.25">
      <c r="B4" s="122" t="s">
        <v>44</v>
      </c>
      <c r="C4" s="122"/>
      <c r="D4" s="122"/>
      <c r="E4" s="122"/>
      <c r="F4" s="122"/>
      <c r="G4" s="122"/>
      <c r="H4" s="122"/>
    </row>
    <row r="5" spans="1:8" s="9" customFormat="1" ht="15.75" customHeight="1" thickBot="1" x14ac:dyDescent="0.25">
      <c r="B5" s="127" t="s">
        <v>58</v>
      </c>
      <c r="C5" s="92" t="s">
        <v>59</v>
      </c>
      <c r="D5" s="130">
        <v>2015</v>
      </c>
      <c r="E5" s="131"/>
      <c r="F5" s="91">
        <v>2014</v>
      </c>
      <c r="G5" s="126" t="s">
        <v>60</v>
      </c>
      <c r="H5" s="129"/>
    </row>
    <row r="6" spans="1:8" s="9" customFormat="1" ht="15.75" customHeight="1" x14ac:dyDescent="0.2">
      <c r="B6" s="128"/>
      <c r="C6" s="60">
        <v>42186</v>
      </c>
      <c r="D6" s="101" t="s">
        <v>127</v>
      </c>
      <c r="E6" s="102" t="s">
        <v>121</v>
      </c>
      <c r="F6" s="103" t="s">
        <v>127</v>
      </c>
      <c r="G6" s="103" t="s">
        <v>47</v>
      </c>
      <c r="H6" s="104" t="s">
        <v>48</v>
      </c>
    </row>
    <row r="7" spans="1:8" s="9" customFormat="1" ht="15.75" customHeight="1" x14ac:dyDescent="0.2">
      <c r="B7" s="55" t="s">
        <v>61</v>
      </c>
      <c r="C7" s="56">
        <f>D7*100/$D$18</f>
        <v>36.378036604264345</v>
      </c>
      <c r="D7" s="56">
        <v>301.40766600000001</v>
      </c>
      <c r="E7" s="56">
        <v>380.15225600000002</v>
      </c>
      <c r="F7" s="56">
        <v>579.68242199999997</v>
      </c>
      <c r="G7" s="57">
        <f t="shared" ref="G7:G18" si="0">((D7/E7)-1)*100</f>
        <v>-20.713960987252435</v>
      </c>
      <c r="H7" s="59">
        <f t="shared" ref="H7:H18" si="1">((D7/F7)-1)*100</f>
        <v>-48.004691092737673</v>
      </c>
    </row>
    <row r="8" spans="1:8" s="9" customFormat="1" ht="15.75" customHeight="1" x14ac:dyDescent="0.2">
      <c r="B8" s="40" t="s">
        <v>122</v>
      </c>
      <c r="C8" s="41">
        <f t="shared" ref="C8:C18" si="2">D8*100/$D$18</f>
        <v>11.278854573062684</v>
      </c>
      <c r="D8" s="41">
        <v>93.450157000000004</v>
      </c>
      <c r="E8" s="41">
        <v>58.954889000000001</v>
      </c>
      <c r="F8" s="41">
        <v>23.136431999999999</v>
      </c>
      <c r="G8" s="42">
        <f t="shared" si="0"/>
        <v>58.51129327035116</v>
      </c>
      <c r="H8" s="44">
        <f t="shared" si="1"/>
        <v>303.90911182847901</v>
      </c>
    </row>
    <row r="9" spans="1:8" s="9" customFormat="1" ht="15.75" customHeight="1" x14ac:dyDescent="0.2">
      <c r="B9" s="55" t="s">
        <v>119</v>
      </c>
      <c r="C9" s="56">
        <f t="shared" si="2"/>
        <v>11.038960196455617</v>
      </c>
      <c r="D9" s="56">
        <v>91.462529000000004</v>
      </c>
      <c r="E9" s="56">
        <v>85.355461000000005</v>
      </c>
      <c r="F9" s="56">
        <v>86.167276000000001</v>
      </c>
      <c r="G9" s="57">
        <f t="shared" si="0"/>
        <v>7.1548649945198051</v>
      </c>
      <c r="H9" s="59">
        <f t="shared" si="1"/>
        <v>6.1453178582551393</v>
      </c>
    </row>
    <row r="10" spans="1:8" s="9" customFormat="1" ht="15.75" customHeight="1" x14ac:dyDescent="0.2">
      <c r="B10" s="40" t="s">
        <v>63</v>
      </c>
      <c r="C10" s="41">
        <f t="shared" si="2"/>
        <v>9.8616963347295226</v>
      </c>
      <c r="D10" s="41">
        <v>81.708392000000003</v>
      </c>
      <c r="E10" s="41">
        <v>119.790851</v>
      </c>
      <c r="F10" s="41">
        <v>98.893135999999998</v>
      </c>
      <c r="G10" s="42">
        <f t="shared" si="0"/>
        <v>-31.790790934442903</v>
      </c>
      <c r="H10" s="44">
        <f t="shared" si="1"/>
        <v>-17.377084694735533</v>
      </c>
    </row>
    <row r="11" spans="1:8" s="9" customFormat="1" ht="15.75" customHeight="1" x14ac:dyDescent="0.2">
      <c r="B11" s="55" t="s">
        <v>64</v>
      </c>
      <c r="C11" s="56">
        <f t="shared" si="2"/>
        <v>6.9625261307961157</v>
      </c>
      <c r="D11" s="56">
        <v>57.687520999999997</v>
      </c>
      <c r="E11" s="56">
        <v>60.952813999999996</v>
      </c>
      <c r="F11" s="56">
        <v>72.299560999999997</v>
      </c>
      <c r="G11" s="57">
        <f t="shared" si="0"/>
        <v>-5.3570832677224729</v>
      </c>
      <c r="H11" s="59">
        <f t="shared" si="1"/>
        <v>-20.210413172494924</v>
      </c>
    </row>
    <row r="12" spans="1:8" s="9" customFormat="1" ht="15.75" customHeight="1" x14ac:dyDescent="0.2">
      <c r="B12" s="40" t="s">
        <v>123</v>
      </c>
      <c r="C12" s="41">
        <f t="shared" si="2"/>
        <v>5.3434982182873458</v>
      </c>
      <c r="D12" s="41">
        <v>44.273178999999999</v>
      </c>
      <c r="E12" s="41">
        <v>30.306215999999999</v>
      </c>
      <c r="F12" s="41">
        <v>10.213487000000001</v>
      </c>
      <c r="G12" s="42">
        <f t="shared" si="0"/>
        <v>46.086132957014492</v>
      </c>
      <c r="H12" s="44">
        <f t="shared" si="1"/>
        <v>333.47760661956096</v>
      </c>
    </row>
    <row r="13" spans="1:8" s="9" customFormat="1" ht="15.75" customHeight="1" x14ac:dyDescent="0.2">
      <c r="B13" s="55" t="s">
        <v>113</v>
      </c>
      <c r="C13" s="56">
        <f t="shared" si="2"/>
        <v>5.3168594068807593</v>
      </c>
      <c r="D13" s="56">
        <v>44.052464999999998</v>
      </c>
      <c r="E13" s="56">
        <v>17.534451000000001</v>
      </c>
      <c r="F13" s="56">
        <v>28.072226000000001</v>
      </c>
      <c r="G13" s="57">
        <f t="shared" si="0"/>
        <v>151.23378542048448</v>
      </c>
      <c r="H13" s="59">
        <f t="shared" si="1"/>
        <v>56.925442962734763</v>
      </c>
    </row>
    <row r="14" spans="1:8" s="9" customFormat="1" ht="15.75" customHeight="1" x14ac:dyDescent="0.2">
      <c r="B14" s="40" t="s">
        <v>62</v>
      </c>
      <c r="C14" s="41">
        <f t="shared" si="2"/>
        <v>2.1303841291524659</v>
      </c>
      <c r="D14" s="41">
        <v>17.651147999999999</v>
      </c>
      <c r="E14" s="41">
        <v>140.09599900000001</v>
      </c>
      <c r="F14" s="41">
        <v>205.77588900000001</v>
      </c>
      <c r="G14" s="42">
        <f t="shared" si="0"/>
        <v>-87.400676588915289</v>
      </c>
      <c r="H14" s="44">
        <f t="shared" si="1"/>
        <v>-91.422149560000193</v>
      </c>
    </row>
    <row r="15" spans="1:8" s="9" customFormat="1" ht="15.75" customHeight="1" x14ac:dyDescent="0.2">
      <c r="B15" s="55" t="s">
        <v>107</v>
      </c>
      <c r="C15" s="56">
        <f t="shared" si="2"/>
        <v>1.9744274627986016</v>
      </c>
      <c r="D15" s="56">
        <v>16.358979999999999</v>
      </c>
      <c r="E15" s="56">
        <v>5.1960709999999999</v>
      </c>
      <c r="F15" s="56">
        <v>7.005344</v>
      </c>
      <c r="G15" s="57">
        <f t="shared" si="0"/>
        <v>214.83365027152246</v>
      </c>
      <c r="H15" s="59">
        <f t="shared" si="1"/>
        <v>133.52143734840146</v>
      </c>
    </row>
    <row r="16" spans="1:8" s="9" customFormat="1" ht="15.75" customHeight="1" x14ac:dyDescent="0.2">
      <c r="B16" s="40" t="s">
        <v>130</v>
      </c>
      <c r="C16" s="41">
        <f t="shared" si="2"/>
        <v>1.2325046898925303</v>
      </c>
      <c r="D16" s="41">
        <v>10.211831</v>
      </c>
      <c r="E16" s="41">
        <v>9.4662570000000006</v>
      </c>
      <c r="F16" s="41">
        <v>13.675215</v>
      </c>
      <c r="G16" s="42">
        <f t="shared" si="0"/>
        <v>7.8761225265698842</v>
      </c>
      <c r="H16" s="44">
        <f t="shared" si="1"/>
        <v>-25.325993046544426</v>
      </c>
    </row>
    <row r="17" spans="2:8" s="9" customFormat="1" ht="15.75" customHeight="1" x14ac:dyDescent="0.2">
      <c r="B17" s="55" t="s">
        <v>65</v>
      </c>
      <c r="C17" s="56">
        <f t="shared" si="2"/>
        <v>8.4822522536800271</v>
      </c>
      <c r="D17" s="56">
        <v>70.279104999999987</v>
      </c>
      <c r="E17" s="56">
        <v>60.603661999999993</v>
      </c>
      <c r="F17" s="56">
        <v>114.41413099999997</v>
      </c>
      <c r="G17" s="57">
        <f t="shared" si="0"/>
        <v>15.965112801269331</v>
      </c>
      <c r="H17" s="59">
        <f t="shared" si="1"/>
        <v>-38.574803316908465</v>
      </c>
    </row>
    <row r="18" spans="2:8" s="9" customFormat="1" ht="15.75" customHeight="1" thickBot="1" x14ac:dyDescent="0.25">
      <c r="B18" s="74" t="s">
        <v>66</v>
      </c>
      <c r="C18" s="100">
        <f t="shared" si="2"/>
        <v>100.00000000000001</v>
      </c>
      <c r="D18" s="100">
        <f>SUM(D7:D17)</f>
        <v>828.54297299999985</v>
      </c>
      <c r="E18" s="100">
        <f t="shared" ref="E18:F18" si="3">SUM(E7:E17)</f>
        <v>968.40892699999995</v>
      </c>
      <c r="F18" s="100">
        <f t="shared" si="3"/>
        <v>1239.3351189999998</v>
      </c>
      <c r="G18" s="75">
        <f t="shared" si="0"/>
        <v>-14.442860872140651</v>
      </c>
      <c r="H18" s="76">
        <f t="shared" si="1"/>
        <v>-33.146171661096943</v>
      </c>
    </row>
    <row r="19" spans="2:8" s="9" customFormat="1" ht="15.75" customHeight="1" x14ac:dyDescent="0.2">
      <c r="B19" s="125" t="s">
        <v>54</v>
      </c>
      <c r="C19" s="125"/>
      <c r="D19" s="125"/>
      <c r="E19" s="125"/>
      <c r="F19" s="125"/>
      <c r="G19" s="125"/>
      <c r="H19" s="125"/>
    </row>
    <row r="20" spans="2:8" s="9" customFormat="1" ht="15.75" customHeight="1" x14ac:dyDescent="0.2">
      <c r="B20" s="121" t="s">
        <v>55</v>
      </c>
      <c r="C20" s="121"/>
      <c r="D20" s="121"/>
      <c r="E20" s="121"/>
      <c r="F20" s="121"/>
      <c r="G20" s="121"/>
      <c r="H20" s="121"/>
    </row>
    <row r="21" spans="2:8" s="9" customFormat="1" ht="15.75" customHeight="1" x14ac:dyDescent="0.2">
      <c r="B21" s="121" t="s">
        <v>110</v>
      </c>
      <c r="C21" s="121"/>
      <c r="D21" s="121"/>
      <c r="E21" s="121"/>
      <c r="F21" s="121"/>
      <c r="G21" s="121"/>
      <c r="H21" s="121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</sheetData>
  <mergeCells count="7">
    <mergeCell ref="B4:H4"/>
    <mergeCell ref="B5:B6"/>
    <mergeCell ref="G5:H5"/>
    <mergeCell ref="B21:H21"/>
    <mergeCell ref="D5:E5"/>
    <mergeCell ref="B19:H19"/>
    <mergeCell ref="B20:H20"/>
  </mergeCells>
  <conditionalFormatting sqref="G7:H12">
    <cfRule type="iconSet" priority="4">
      <iconSet iconSet="3Arrows">
        <cfvo type="percent" val="0"/>
        <cfvo type="num" val="0" gte="0"/>
        <cfvo type="num" val="0" gte="0"/>
      </iconSet>
    </cfRule>
  </conditionalFormatting>
  <conditionalFormatting sqref="G13:H14">
    <cfRule type="iconSet" priority="3">
      <iconSet iconSet="3Arrows">
        <cfvo type="percent" val="0"/>
        <cfvo type="num" val="0" gte="0"/>
        <cfvo type="num" val="0" gte="0"/>
      </iconSet>
    </cfRule>
  </conditionalFormatting>
  <conditionalFormatting sqref="G15:H16">
    <cfRule type="iconSet" priority="2">
      <iconSet iconSet="3Arrows">
        <cfvo type="percent" val="0"/>
        <cfvo type="num" val="0" gte="0"/>
        <cfvo type="num" val="0" gte="0"/>
      </iconSet>
    </cfRule>
  </conditionalFormatting>
  <conditionalFormatting sqref="G17:H18">
    <cfRule type="iconSet" priority="1">
      <iconSet iconSet="3Arrows">
        <cfvo type="percent" val="0"/>
        <cfvo type="num" val="0" gte="0"/>
        <cfvo type="num" val="0" gte="0"/>
      </iconSet>
    </cfRule>
  </conditionalFormatting>
  <hyperlinks>
    <hyperlink ref="A1" location="Índice!B3" display="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Índice</vt:lpstr>
      <vt:lpstr>Gráficos&gt;&gt;</vt:lpstr>
      <vt:lpstr>Graf 1</vt:lpstr>
      <vt:lpstr>Graf 2</vt:lpstr>
      <vt:lpstr>Graf 3</vt:lpstr>
      <vt:lpstr>Graf 4</vt:lpstr>
      <vt:lpstr>Tabelas&gt;&gt;</vt:lpstr>
      <vt:lpstr>Tab 1</vt:lpstr>
      <vt:lpstr>Tab 2</vt:lpstr>
      <vt:lpstr>Tab 3</vt:lpstr>
      <vt:lpstr>Tab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Rubia Simões Beiral</dc:creator>
  <cp:lastModifiedBy>Paula Rubia Simões Beiral</cp:lastModifiedBy>
  <dcterms:created xsi:type="dcterms:W3CDTF">2015-01-12T10:25:34Z</dcterms:created>
  <dcterms:modified xsi:type="dcterms:W3CDTF">2015-09-15T13:20:13Z</dcterms:modified>
</cp:coreProperties>
</file>