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.beiral\Desktop\Trabalhos IJSN\Comércio Exterior\Resenhas\Resenha - EXPORTAÇÕES\2024\03\"/>
    </mc:Choice>
  </mc:AlternateContent>
  <bookViews>
    <workbookView xWindow="0" yWindow="0" windowWidth="19200" windowHeight="6735" tabRatio="902"/>
  </bookViews>
  <sheets>
    <sheet name="Índice" sheetId="11" r:id="rId1"/>
    <sheet name="Gráficos&gt;&gt;" sheetId="10" r:id="rId2"/>
    <sheet name="Graf 1" sheetId="1" r:id="rId3"/>
    <sheet name="Graf 2" sheetId="2" r:id="rId4"/>
    <sheet name="Graf 3" sheetId="3" r:id="rId5"/>
    <sheet name="Graf 4" sheetId="8" r:id="rId6"/>
    <sheet name="Tabelas&gt;&gt;" sheetId="9" r:id="rId7"/>
    <sheet name="Tab 1" sheetId="4" r:id="rId8"/>
    <sheet name="Tab 2" sheetId="5" r:id="rId9"/>
    <sheet name="Tab 3" sheetId="6" r:id="rId10"/>
    <sheet name="Tab 4" sheetId="7" r:id="rId11"/>
  </sheets>
  <definedNames>
    <definedName name="_xlnm._FilterDatabase" localSheetId="5" hidden="1">'Graf 4'!#REF!</definedName>
    <definedName name="_xlnm._FilterDatabase" localSheetId="8" hidden="1">'Tab 2'!#REF!</definedName>
    <definedName name="_xlnm._FilterDatabase" localSheetId="10" hidden="1">'Tab 4'!#REF!</definedName>
  </definedNames>
  <calcPr calcId="152511"/>
</workbook>
</file>

<file path=xl/calcChain.xml><?xml version="1.0" encoding="utf-8"?>
<calcChain xmlns="http://schemas.openxmlformats.org/spreadsheetml/2006/main">
  <c r="F72" i="8" l="1"/>
  <c r="C72" i="8"/>
  <c r="F65" i="8"/>
  <c r="C65" i="8"/>
  <c r="F63" i="8"/>
  <c r="C63" i="8"/>
  <c r="F56" i="8"/>
  <c r="C56" i="8"/>
  <c r="K17" i="7"/>
  <c r="I17" i="7"/>
  <c r="H17" i="7"/>
  <c r="G17" i="7"/>
  <c r="L17" i="7" s="1"/>
  <c r="F17" i="7"/>
  <c r="E17" i="7"/>
  <c r="D17" i="7"/>
  <c r="J17" i="7" s="1"/>
  <c r="L16" i="7"/>
  <c r="K16" i="7"/>
  <c r="J16" i="7"/>
  <c r="C16" i="7"/>
  <c r="L15" i="7"/>
  <c r="K15" i="7"/>
  <c r="J15" i="7"/>
  <c r="C15" i="7"/>
  <c r="L14" i="7"/>
  <c r="K14" i="7"/>
  <c r="J14" i="7"/>
  <c r="C14" i="7"/>
  <c r="L13" i="7"/>
  <c r="K13" i="7"/>
  <c r="J13" i="7"/>
  <c r="C13" i="7"/>
  <c r="L12" i="7"/>
  <c r="K12" i="7"/>
  <c r="J12" i="7"/>
  <c r="C12" i="7"/>
  <c r="L11" i="7"/>
  <c r="K11" i="7"/>
  <c r="J11" i="7"/>
  <c r="C11" i="7"/>
  <c r="L10" i="7"/>
  <c r="K10" i="7"/>
  <c r="J10" i="7"/>
  <c r="C10" i="7"/>
  <c r="L9" i="7"/>
  <c r="K9" i="7"/>
  <c r="J9" i="7"/>
  <c r="C9" i="7"/>
  <c r="L8" i="7"/>
  <c r="K8" i="7"/>
  <c r="J8" i="7"/>
  <c r="C8" i="7"/>
  <c r="L7" i="7"/>
  <c r="K7" i="7"/>
  <c r="J7" i="7"/>
  <c r="C7" i="7"/>
  <c r="L6" i="7"/>
  <c r="K6" i="7"/>
  <c r="J6" i="7"/>
  <c r="C6" i="7"/>
  <c r="C17" i="7" s="1"/>
  <c r="L15" i="5"/>
  <c r="K15" i="5"/>
  <c r="I15" i="6"/>
  <c r="J15" i="6"/>
  <c r="J17" i="6"/>
  <c r="I17" i="6"/>
  <c r="H17" i="6"/>
  <c r="J16" i="6"/>
  <c r="I16" i="6"/>
  <c r="H16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K17" i="5" l="1"/>
  <c r="I17" i="5"/>
  <c r="H17" i="5"/>
  <c r="G17" i="5"/>
  <c r="L17" i="5" s="1"/>
  <c r="F17" i="5"/>
  <c r="E17" i="5"/>
  <c r="D17" i="5"/>
  <c r="J17" i="5" s="1"/>
  <c r="L16" i="5"/>
  <c r="K16" i="5"/>
  <c r="J16" i="5"/>
  <c r="C16" i="5"/>
  <c r="J15" i="5"/>
  <c r="C15" i="5"/>
  <c r="L14" i="5"/>
  <c r="K14" i="5"/>
  <c r="J14" i="5"/>
  <c r="C14" i="5"/>
  <c r="L13" i="5"/>
  <c r="K13" i="5"/>
  <c r="J13" i="5"/>
  <c r="C13" i="5"/>
  <c r="L12" i="5"/>
  <c r="K12" i="5"/>
  <c r="J12" i="5"/>
  <c r="C12" i="5"/>
  <c r="L11" i="5"/>
  <c r="K11" i="5"/>
  <c r="J11" i="5"/>
  <c r="C11" i="5"/>
  <c r="L10" i="5"/>
  <c r="K10" i="5"/>
  <c r="J10" i="5"/>
  <c r="C10" i="5"/>
  <c r="L9" i="5"/>
  <c r="K9" i="5"/>
  <c r="J9" i="5"/>
  <c r="C9" i="5"/>
  <c r="L8" i="5"/>
  <c r="K8" i="5"/>
  <c r="J8" i="5"/>
  <c r="C8" i="5"/>
  <c r="L7" i="5"/>
  <c r="K7" i="5"/>
  <c r="J7" i="5"/>
  <c r="C7" i="5"/>
  <c r="L6" i="5"/>
  <c r="K6" i="5"/>
  <c r="J6" i="5"/>
  <c r="C6" i="5"/>
  <c r="C17" i="5" s="1"/>
  <c r="K16" i="4" l="1"/>
  <c r="J16" i="4"/>
  <c r="I16" i="4"/>
  <c r="H16" i="4"/>
  <c r="F16" i="4"/>
  <c r="E16" i="4"/>
  <c r="D16" i="4"/>
  <c r="C16" i="4"/>
  <c r="G16" i="4" s="1"/>
  <c r="K15" i="4"/>
  <c r="H15" i="4"/>
  <c r="G15" i="4"/>
  <c r="K14" i="4"/>
  <c r="H14" i="4"/>
  <c r="G14" i="4"/>
  <c r="K13" i="4"/>
  <c r="H13" i="4"/>
  <c r="G13" i="4"/>
  <c r="K12" i="4"/>
  <c r="H12" i="4"/>
  <c r="G12" i="4"/>
  <c r="J9" i="4"/>
  <c r="I9" i="4"/>
  <c r="K9" i="4" s="1"/>
  <c r="F9" i="4"/>
  <c r="E9" i="4"/>
  <c r="H9" i="4" s="1"/>
  <c r="D9" i="4"/>
  <c r="C9" i="4"/>
  <c r="G9" i="4" s="1"/>
  <c r="K8" i="4"/>
  <c r="H8" i="4"/>
  <c r="G8" i="4"/>
  <c r="K7" i="4"/>
  <c r="H7" i="4"/>
  <c r="G7" i="4"/>
  <c r="K6" i="4"/>
  <c r="H6" i="4"/>
  <c r="G6" i="4"/>
  <c r="K61" i="3" l="1"/>
  <c r="C56" i="3" l="1"/>
  <c r="I61" i="3" l="1"/>
  <c r="E48" i="2" l="1"/>
  <c r="J61" i="3" l="1"/>
  <c r="L61" i="3" l="1"/>
  <c r="E56" i="3"/>
  <c r="D56" i="3"/>
  <c r="B56" i="3"/>
  <c r="F54" i="3"/>
  <c r="F53" i="3"/>
  <c r="L53" i="3" s="1"/>
  <c r="L60" i="3" s="1"/>
  <c r="F52" i="3"/>
  <c r="J52" i="3" s="1"/>
  <c r="F51" i="3"/>
  <c r="L51" i="3" s="1"/>
  <c r="F50" i="3"/>
  <c r="J50" i="3" s="1"/>
  <c r="F49" i="3"/>
  <c r="L49" i="3" s="1"/>
  <c r="F48" i="3"/>
  <c r="J48" i="3" s="1"/>
  <c r="F47" i="3"/>
  <c r="L47" i="3" s="1"/>
  <c r="F46" i="3"/>
  <c r="J46" i="3" s="1"/>
  <c r="F45" i="3"/>
  <c r="L45" i="3" s="1"/>
  <c r="F44" i="3"/>
  <c r="J44" i="3" s="1"/>
  <c r="F43" i="3"/>
  <c r="L43" i="3" s="1"/>
  <c r="F42" i="3"/>
  <c r="J42" i="3" s="1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4" i="2"/>
  <c r="E43" i="2"/>
  <c r="E42" i="2"/>
  <c r="E41" i="2"/>
  <c r="E40" i="2"/>
  <c r="E39" i="2"/>
  <c r="D37" i="2"/>
  <c r="C37" i="2"/>
  <c r="C16" i="11"/>
  <c r="B16" i="11"/>
  <c r="C15" i="11"/>
  <c r="B15" i="11"/>
  <c r="C14" i="11"/>
  <c r="B14" i="11"/>
  <c r="C13" i="11"/>
  <c r="B13" i="11"/>
  <c r="C9" i="11"/>
  <c r="B9" i="11"/>
  <c r="C8" i="11"/>
  <c r="B8" i="11"/>
  <c r="C7" i="11"/>
  <c r="B7" i="11"/>
  <c r="C6" i="11"/>
  <c r="B6" i="11"/>
  <c r="I42" i="3" l="1"/>
  <c r="M61" i="3"/>
  <c r="K54" i="3"/>
  <c r="L54" i="3"/>
  <c r="L57" i="3" s="1"/>
  <c r="F56" i="3"/>
  <c r="I54" i="3"/>
  <c r="K49" i="3"/>
  <c r="K43" i="3"/>
  <c r="I47" i="3"/>
  <c r="K48" i="3"/>
  <c r="K42" i="3"/>
  <c r="J47" i="3"/>
  <c r="I48" i="3"/>
  <c r="K51" i="3"/>
  <c r="I49" i="3"/>
  <c r="I50" i="3"/>
  <c r="J49" i="3"/>
  <c r="K50" i="3"/>
  <c r="L64" i="3"/>
  <c r="I45" i="3"/>
  <c r="I43" i="3"/>
  <c r="I44" i="3"/>
  <c r="J45" i="3"/>
  <c r="K46" i="3"/>
  <c r="K47" i="3"/>
  <c r="I51" i="3"/>
  <c r="I52" i="3"/>
  <c r="J53" i="3"/>
  <c r="I46" i="3"/>
  <c r="I53" i="3"/>
  <c r="I60" i="3" s="1"/>
  <c r="I64" i="3" s="1"/>
  <c r="J43" i="3"/>
  <c r="K44" i="3"/>
  <c r="K45" i="3"/>
  <c r="J51" i="3"/>
  <c r="K52" i="3"/>
  <c r="K53" i="3"/>
  <c r="K60" i="3" s="1"/>
  <c r="K64" i="3" s="1"/>
  <c r="L42" i="3"/>
  <c r="L44" i="3"/>
  <c r="L46" i="3"/>
  <c r="L48" i="3"/>
  <c r="L50" i="3"/>
  <c r="L52" i="3"/>
  <c r="J54" i="3"/>
  <c r="M54" i="3" l="1"/>
  <c r="K57" i="3"/>
  <c r="J57" i="3"/>
  <c r="J60" i="3"/>
  <c r="J64" i="3" s="1"/>
  <c r="M64" i="3" s="1"/>
  <c r="M45" i="3"/>
  <c r="M42" i="3"/>
  <c r="M46" i="3"/>
  <c r="M47" i="3"/>
  <c r="M52" i="3"/>
  <c r="I57" i="3"/>
  <c r="M43" i="3"/>
  <c r="M48" i="3"/>
  <c r="M49" i="3"/>
  <c r="M50" i="3"/>
  <c r="M53" i="3"/>
  <c r="M44" i="3"/>
  <c r="M51" i="3"/>
  <c r="M65" i="3" l="1"/>
</calcChain>
</file>

<file path=xl/sharedStrings.xml><?xml version="1.0" encoding="utf-8"?>
<sst xmlns="http://schemas.openxmlformats.org/spreadsheetml/2006/main" count="243" uniqueCount="122">
  <si>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</si>
  <si>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</si>
  <si>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</si>
  <si>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</si>
  <si>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</si>
  <si>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</si>
  <si>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</si>
  <si>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</si>
  <si>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</si>
  <si>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</si>
  <si>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</si>
  <si>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</si>
  <si>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</si>
  <si>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</si>
  <si>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</si>
  <si>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</si>
  <si>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</si>
  <si>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</si>
  <si>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</si>
  <si>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</si>
  <si>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</si>
  <si>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</si>
  <si>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</si>
  <si>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</si>
  <si>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</si>
  <si>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</si>
  <si>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</si>
  <si>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Brasil</t>
  </si>
  <si>
    <t>Total</t>
  </si>
  <si>
    <t>Tabela 1</t>
  </si>
  <si>
    <t>US$ milhões</t>
  </si>
  <si>
    <t>Variação %</t>
  </si>
  <si>
    <t>Espírito Santo</t>
  </si>
  <si>
    <t>Mensal</t>
  </si>
  <si>
    <t>Interanual</t>
  </si>
  <si>
    <t>Acumulado</t>
  </si>
  <si>
    <t>Básicos</t>
  </si>
  <si>
    <t>Semimanufaturados</t>
  </si>
  <si>
    <t>Manufaturados</t>
  </si>
  <si>
    <t>Fonte: Secretaria de Comércio Exterior (SECEX/MDIC)</t>
  </si>
  <si>
    <t>Elaboração: Coordenação de Estudos Econômicos (CEE/IJSN)</t>
  </si>
  <si>
    <t>Tabela 2</t>
  </si>
  <si>
    <t>Produtos*</t>
  </si>
  <si>
    <t>Variações %</t>
  </si>
  <si>
    <t>Pasta química de madeira (celulose)</t>
  </si>
  <si>
    <t>Demais</t>
  </si>
  <si>
    <t>Tabela 3</t>
  </si>
  <si>
    <t>Tabela 4</t>
  </si>
  <si>
    <t>Estados Unidos</t>
  </si>
  <si>
    <t>Grafico 3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</si>
  <si>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</si>
  <si>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</si>
  <si>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</si>
  <si>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</si>
  <si>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</si>
  <si>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</si>
  <si>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</si>
  <si>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</si>
  <si>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</si>
  <si>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</si>
  <si>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</si>
  <si>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</si>
  <si>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Gráfico 1</t>
  </si>
  <si>
    <t>Gráfico 2</t>
  </si>
  <si>
    <r>
      <t>*O indicador em questão considera apenas as operações das UF´s. Estão fora do cálculo, portanto, valores contabilizados como “</t>
    </r>
    <r>
      <rPr>
        <i/>
        <sz val="9"/>
        <rFont val="Calibri"/>
        <family val="2"/>
      </rPr>
      <t>consumo de bordo</t>
    </r>
    <r>
      <rPr>
        <sz val="9"/>
        <rFont val="Calibri"/>
        <family val="2"/>
      </rPr>
      <t>”, “</t>
    </r>
    <r>
      <rPr>
        <i/>
        <sz val="9"/>
        <rFont val="Calibri"/>
        <family val="2"/>
      </rPr>
      <t>mercadoria nacionalizada</t>
    </r>
    <r>
      <rPr>
        <sz val="9"/>
        <rFont val="Calibri"/>
        <family val="2"/>
      </rPr>
      <t>”, “</t>
    </r>
    <r>
      <rPr>
        <i/>
        <sz val="9"/>
        <rFont val="Calibri"/>
        <family val="2"/>
      </rPr>
      <t>não declarada</t>
    </r>
    <r>
      <rPr>
        <sz val="9"/>
        <rFont val="Calibri"/>
        <family val="2"/>
      </rPr>
      <t>” e “</t>
    </r>
    <r>
      <rPr>
        <i/>
        <sz val="9"/>
        <rFont val="Calibri"/>
        <family val="2"/>
      </rPr>
      <t>reexportação</t>
    </r>
    <r>
      <rPr>
        <sz val="9"/>
        <rFont val="Calibri"/>
        <family val="2"/>
      </rPr>
      <t>”.</t>
    </r>
  </si>
  <si>
    <t>Gráfico 4</t>
  </si>
  <si>
    <t>Lista de gráficos</t>
  </si>
  <si>
    <t>Lista de tabelas</t>
  </si>
  <si>
    <t>Gráficos e Tabelas - Resenha de Exportação</t>
  </si>
  <si>
    <t>Índice</t>
  </si>
  <si>
    <t>Dados</t>
  </si>
  <si>
    <t>Participação %</t>
  </si>
  <si>
    <t>Valor - US$ milhões</t>
  </si>
  <si>
    <t>*NCM Posição - 4 dígitos</t>
  </si>
  <si>
    <t xml:space="preserve">Participações % das UF´s nas exportações brasileiras* </t>
  </si>
  <si>
    <t>Rochas ornamentais trabalhadas</t>
  </si>
  <si>
    <t>Acum</t>
  </si>
  <si>
    <t>Países</t>
  </si>
  <si>
    <t>Part. %</t>
  </si>
  <si>
    <t>Contribuição relativa no mês**</t>
  </si>
  <si>
    <t>* NCM Posição - 4 dígitos</t>
  </si>
  <si>
    <t>Consumo de bordo</t>
  </si>
  <si>
    <t>CONSUMO DE BORDO</t>
  </si>
  <si>
    <t>PRODUTOS BASICOS</t>
  </si>
  <si>
    <t>PRODUTOS MANUFATURADOS</t>
  </si>
  <si>
    <t>PRODUTOS SEMIMANUFATURADOS</t>
  </si>
  <si>
    <t>Part% mês anterior</t>
  </si>
  <si>
    <t>Contrib relativa</t>
  </si>
  <si>
    <t>Var%mensal</t>
  </si>
  <si>
    <t>var em p.p.</t>
  </si>
  <si>
    <t>Diferença em p.p.</t>
  </si>
  <si>
    <t xml:space="preserve">Exportações - Espírito Santo segundo Fator Agregado - Participação % 
</t>
  </si>
  <si>
    <t xml:space="preserve">Exportação - Espírito Santo e Brasil - US$ milhões </t>
  </si>
  <si>
    <t xml:space="preserve">Pauta de Exportação - Espírito Santo - US$ milhões </t>
  </si>
  <si>
    <t xml:space="preserve">Mercados de destino das Exportações - Espírito Santo - US$ milhões </t>
  </si>
  <si>
    <t>MES</t>
  </si>
  <si>
    <t>Café em grãos ou outras formas brutas</t>
  </si>
  <si>
    <t>Minérios de ferro e seus concentrados</t>
  </si>
  <si>
    <t>Produtos semimanuf. de ferro/aço não ligado</t>
  </si>
  <si>
    <t>Exportações - Espírito Santo para principais destinos de produtos - Participação (%)</t>
  </si>
  <si>
    <t>Variações % Volume</t>
  </si>
  <si>
    <t>Variações % Preços implícitos</t>
  </si>
  <si>
    <t>Pauta de Exportação - Espírito Santo - Variações % volume e preços implícitos</t>
  </si>
  <si>
    <t>Produtos semimanuf. de ligas de aço</t>
  </si>
  <si>
    <t>Acum2023</t>
  </si>
  <si>
    <t>Transações especiais</t>
  </si>
  <si>
    <t xml:space="preserve">Óleos brutos de petróleo </t>
  </si>
  <si>
    <t>Malásia</t>
  </si>
  <si>
    <t>Pimentas</t>
  </si>
  <si>
    <t>China</t>
  </si>
  <si>
    <t>Egito</t>
  </si>
  <si>
    <t>Exportações - Espírito Santo - Meses de 2021 a 2024 - US$ milhões</t>
  </si>
  <si>
    <t>Acum2024</t>
  </si>
  <si>
    <t>Açúcares, no estado sólido</t>
  </si>
  <si>
    <t>Argentina</t>
  </si>
  <si>
    <t>México</t>
  </si>
  <si>
    <t>** Contribuição relativa=(Participação%Fev_24)*(Variação%Mar_24/Fev_24)/100</t>
  </si>
  <si>
    <t>Café solúvel, extratos e essências</t>
  </si>
  <si>
    <t>Singapura</t>
  </si>
  <si>
    <t>Emirados Árabes Unidos</t>
  </si>
  <si>
    <t>Espanha</t>
  </si>
  <si>
    <t>Canadá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</si>
</sst>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0"/>
  </numFmts>
  <fonts count="35" x14ac:knownFonts="1">
    <font>
      <sz val="10"/>
      <name val="Arial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222222"/>
      <name val="Tahoma"/>
      <family val="2"/>
    </font>
    <font>
      <sz val="8"/>
      <color rgb="FF222222"/>
      <name val="Tahoma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70C0"/>
      <name val="Arial"/>
      <family val="2"/>
    </font>
    <font>
      <b/>
      <i/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8203D"/>
        <bgColor theme="8" tint="-0.499984740745262"/>
      </patternFill>
    </fill>
    <fill>
      <patternFill patternType="solid">
        <fgColor theme="0" tint="-4.9989318521683403E-2"/>
        <bgColor theme="8" tint="0.59999389629810485"/>
      </patternFill>
    </fill>
  </fills>
  <borders count="31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3"/>
      </right>
      <top/>
      <bottom style="thick">
        <color theme="4" tint="0.499984740745262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auto="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31"/>
      </bottom>
      <diagonal/>
    </border>
    <border>
      <left/>
      <right style="medium">
        <color auto="1"/>
      </right>
      <top style="thin">
        <color indexed="3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64" fontId="1" fillId="0" borderId="0" applyFont="0" applyFill="0" applyBorder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30">
    <xf numFmtId="0" fontId="0" fillId="0" borderId="0" xfId="0"/>
    <xf numFmtId="0" fontId="2" fillId="3" borderId="1" xfId="0" applyFont="1" applyFill="1" applyBorder="1" applyAlignment="1">
      <alignment horizontal="left"/>
    </xf>
    <xf numFmtId="164" fontId="0" fillId="0" borderId="0" xfId="6" applyFont="1"/>
    <xf numFmtId="2" fontId="0" fillId="0" borderId="0" xfId="0" applyNumberFormat="1"/>
    <xf numFmtId="0" fontId="12" fillId="0" borderId="0" xfId="0" applyFont="1"/>
    <xf numFmtId="3" fontId="15" fillId="0" borderId="0" xfId="0" applyNumberFormat="1" applyFont="1"/>
    <xf numFmtId="43" fontId="0" fillId="0" borderId="0" xfId="0" applyNumberFormat="1"/>
    <xf numFmtId="3" fontId="16" fillId="0" borderId="0" xfId="0" applyNumberFormat="1" applyFont="1"/>
    <xf numFmtId="0" fontId="7" fillId="2" borderId="0" xfId="0" applyFont="1" applyFill="1" applyAlignment="1">
      <alignment vertical="center"/>
    </xf>
    <xf numFmtId="4" fontId="3" fillId="2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/>
    <xf numFmtId="0" fontId="22" fillId="0" borderId="0" xfId="0" applyFont="1"/>
    <xf numFmtId="0" fontId="20" fillId="0" borderId="0" xfId="0" applyFont="1" applyAlignment="1">
      <alignment vertical="center"/>
    </xf>
    <xf numFmtId="0" fontId="11" fillId="0" borderId="8" xfId="5" applyBorder="1"/>
    <xf numFmtId="0" fontId="0" fillId="0" borderId="9" xfId="0" applyBorder="1"/>
    <xf numFmtId="0" fontId="9" fillId="0" borderId="9" xfId="2" applyBorder="1"/>
    <xf numFmtId="0" fontId="10" fillId="0" borderId="10" xfId="4" applyBorder="1"/>
    <xf numFmtId="0" fontId="11" fillId="0" borderId="7" xfId="5"/>
    <xf numFmtId="0" fontId="20" fillId="0" borderId="11" xfId="0" applyFont="1" applyBorder="1" applyAlignment="1">
      <alignment vertical="center"/>
    </xf>
    <xf numFmtId="0" fontId="0" fillId="0" borderId="12" xfId="0" applyBorder="1"/>
    <xf numFmtId="0" fontId="8" fillId="5" borderId="0" xfId="1" applyFill="1"/>
    <xf numFmtId="0" fontId="0" fillId="5" borderId="0" xfId="0" applyFill="1"/>
    <xf numFmtId="0" fontId="23" fillId="5" borderId="0" xfId="2" applyFont="1" applyFill="1" applyAlignment="1">
      <alignment vertical="center"/>
    </xf>
    <xf numFmtId="0" fontId="24" fillId="0" borderId="0" xfId="0" applyFont="1"/>
    <xf numFmtId="0" fontId="25" fillId="0" borderId="13" xfId="7"/>
    <xf numFmtId="0" fontId="25" fillId="0" borderId="0" xfId="8"/>
    <xf numFmtId="0" fontId="26" fillId="0" borderId="9" xfId="2" applyFont="1" applyBorder="1"/>
    <xf numFmtId="4" fontId="14" fillId="6" borderId="15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vertical="center"/>
    </xf>
    <xf numFmtId="0" fontId="14" fillId="0" borderId="0" xfId="0" applyFont="1"/>
    <xf numFmtId="2" fontId="12" fillId="0" borderId="0" xfId="0" applyNumberFormat="1" applyFont="1"/>
    <xf numFmtId="0" fontId="5" fillId="0" borderId="0" xfId="0" applyFont="1"/>
    <xf numFmtId="164" fontId="0" fillId="0" borderId="0" xfId="6" applyFont="1" applyFill="1" applyBorder="1" applyAlignment="1"/>
    <xf numFmtId="4" fontId="0" fillId="0" borderId="0" xfId="0" applyNumberFormat="1"/>
    <xf numFmtId="0" fontId="0" fillId="0" borderId="6" xfId="0" applyBorder="1"/>
    <xf numFmtId="0" fontId="4" fillId="2" borderId="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0" fillId="0" borderId="14" xfId="0" applyBorder="1"/>
    <xf numFmtId="43" fontId="3" fillId="2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/>
    </xf>
    <xf numFmtId="4" fontId="7" fillId="2" borderId="0" xfId="0" applyNumberFormat="1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0" borderId="20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9" fillId="7" borderId="21" xfId="0" applyFont="1" applyFill="1" applyBorder="1"/>
    <xf numFmtId="17" fontId="0" fillId="0" borderId="0" xfId="0" applyNumberFormat="1"/>
    <xf numFmtId="164" fontId="7" fillId="2" borderId="0" xfId="6" applyFont="1" applyFill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43" fontId="3" fillId="2" borderId="4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164" fontId="4" fillId="2" borderId="0" xfId="6" applyFont="1" applyFill="1" applyBorder="1" applyAlignment="1">
      <alignment vertical="center"/>
    </xf>
    <xf numFmtId="164" fontId="4" fillId="2" borderId="15" xfId="6" applyFont="1" applyFill="1" applyBorder="1" applyAlignment="1">
      <alignment vertical="center"/>
    </xf>
    <xf numFmtId="164" fontId="4" fillId="2" borderId="3" xfId="6" applyFont="1" applyFill="1" applyBorder="1" applyAlignment="1">
      <alignment vertical="center"/>
    </xf>
    <xf numFmtId="43" fontId="3" fillId="2" borderId="23" xfId="0" applyNumberFormat="1" applyFont="1" applyFill="1" applyBorder="1" applyAlignment="1">
      <alignment horizontal="right"/>
    </xf>
    <xf numFmtId="2" fontId="5" fillId="0" borderId="0" xfId="0" applyNumberFormat="1" applyFont="1"/>
    <xf numFmtId="0" fontId="8" fillId="5" borderId="0" xfId="1" applyFill="1" applyBorder="1"/>
    <xf numFmtId="0" fontId="23" fillId="5" borderId="0" xfId="2" applyFont="1" applyFill="1" applyBorder="1" applyAlignment="1">
      <alignment vertical="center"/>
    </xf>
    <xf numFmtId="17" fontId="13" fillId="8" borderId="25" xfId="0" applyNumberFormat="1" applyFont="1" applyFill="1" applyBorder="1" applyAlignment="1">
      <alignment horizontal="center" vertical="center"/>
    </xf>
    <xf numFmtId="17" fontId="13" fillId="8" borderId="29" xfId="0" applyNumberFormat="1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left" vertical="center"/>
    </xf>
    <xf numFmtId="4" fontId="27" fillId="9" borderId="24" xfId="0" applyNumberFormat="1" applyFont="1" applyFill="1" applyBorder="1" applyAlignment="1">
      <alignment horizontal="center" vertical="center"/>
    </xf>
    <xf numFmtId="4" fontId="27" fillId="9" borderId="2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8" borderId="26" xfId="0" applyFont="1" applyFill="1" applyBorder="1" applyAlignment="1">
      <alignment horizontal="center" vertical="center"/>
    </xf>
    <xf numFmtId="164" fontId="3" fillId="2" borderId="0" xfId="6" applyFont="1" applyFill="1" applyBorder="1" applyAlignment="1">
      <alignment horizontal="left"/>
    </xf>
    <xf numFmtId="17" fontId="31" fillId="8" borderId="25" xfId="0" applyNumberFormat="1" applyFont="1" applyFill="1" applyBorder="1" applyAlignment="1">
      <alignment horizontal="center" vertical="center"/>
    </xf>
    <xf numFmtId="17" fontId="31" fillId="8" borderId="26" xfId="0" applyNumberFormat="1" applyFont="1" applyFill="1" applyBorder="1" applyAlignment="1">
      <alignment horizontal="center" vertical="center"/>
    </xf>
    <xf numFmtId="17" fontId="31" fillId="8" borderId="29" xfId="0" applyNumberFormat="1" applyFont="1" applyFill="1" applyBorder="1" applyAlignment="1">
      <alignment horizontal="center" vertical="center"/>
    </xf>
    <xf numFmtId="0" fontId="32" fillId="6" borderId="0" xfId="0" applyFont="1" applyFill="1" applyAlignment="1">
      <alignment horizontal="left" vertical="center"/>
    </xf>
    <xf numFmtId="4" fontId="32" fillId="6" borderId="0" xfId="0" applyNumberFormat="1" applyFont="1" applyFill="1" applyAlignment="1">
      <alignment horizontal="center" vertical="center"/>
    </xf>
    <xf numFmtId="4" fontId="32" fillId="6" borderId="0" xfId="0" applyNumberFormat="1" applyFont="1" applyFill="1" applyAlignment="1">
      <alignment horizontal="center" vertical="center" wrapText="1"/>
    </xf>
    <xf numFmtId="0" fontId="32" fillId="9" borderId="0" xfId="0" applyFont="1" applyFill="1" applyAlignment="1">
      <alignment horizontal="left" vertical="center"/>
    </xf>
    <xf numFmtId="4" fontId="32" fillId="9" borderId="0" xfId="0" applyNumberFormat="1" applyFont="1" applyFill="1" applyAlignment="1">
      <alignment horizontal="center" vertical="center"/>
    </xf>
    <xf numFmtId="4" fontId="32" fillId="9" borderId="0" xfId="0" applyNumberFormat="1" applyFont="1" applyFill="1" applyAlignment="1">
      <alignment horizontal="center" vertical="center" wrapText="1"/>
    </xf>
    <xf numFmtId="0" fontId="33" fillId="9" borderId="0" xfId="0" applyFont="1" applyFill="1" applyAlignment="1">
      <alignment horizontal="left" vertical="center"/>
    </xf>
    <xf numFmtId="4" fontId="33" fillId="9" borderId="0" xfId="0" applyNumberFormat="1" applyFont="1" applyFill="1" applyAlignment="1">
      <alignment horizontal="center" vertical="center"/>
    </xf>
    <xf numFmtId="4" fontId="33" fillId="9" borderId="0" xfId="0" applyNumberFormat="1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4" fontId="14" fillId="6" borderId="0" xfId="0" applyNumberFormat="1" applyFont="1" applyFill="1" applyAlignment="1">
      <alignment horizontal="center" vertical="center"/>
    </xf>
    <xf numFmtId="4" fontId="14" fillId="6" borderId="0" xfId="0" applyNumberFormat="1" applyFont="1" applyFill="1" applyAlignment="1">
      <alignment horizontal="center" vertical="center" wrapText="1"/>
    </xf>
    <xf numFmtId="0" fontId="14" fillId="9" borderId="0" xfId="0" applyFont="1" applyFill="1" applyAlignment="1">
      <alignment horizontal="left" vertical="center"/>
    </xf>
    <xf numFmtId="4" fontId="14" fillId="9" borderId="0" xfId="0" applyNumberFormat="1" applyFont="1" applyFill="1" applyAlignment="1">
      <alignment horizontal="center" vertical="center"/>
    </xf>
    <xf numFmtId="4" fontId="14" fillId="9" borderId="0" xfId="0" applyNumberFormat="1" applyFont="1" applyFill="1" applyAlignment="1">
      <alignment horizontal="center" vertical="center" wrapText="1"/>
    </xf>
    <xf numFmtId="166" fontId="14" fillId="9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horizontal="left"/>
    </xf>
    <xf numFmtId="43" fontId="3" fillId="2" borderId="0" xfId="0" applyNumberFormat="1" applyFont="1" applyFill="1" applyAlignment="1">
      <alignment horizontal="right"/>
    </xf>
    <xf numFmtId="2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34" fillId="6" borderId="0" xfId="0" applyFont="1" applyFill="1" applyAlignment="1">
      <alignment horizontal="left" vertical="center"/>
    </xf>
    <xf numFmtId="4" fontId="34" fillId="6" borderId="0" xfId="0" applyNumberFormat="1" applyFont="1" applyFill="1" applyAlignment="1">
      <alignment horizontal="center" vertical="center"/>
    </xf>
    <xf numFmtId="4" fontId="34" fillId="6" borderId="0" xfId="0" applyNumberFormat="1" applyFont="1" applyFill="1" applyAlignment="1">
      <alignment horizontal="center" vertical="center" wrapText="1"/>
    </xf>
    <xf numFmtId="0" fontId="31" fillId="8" borderId="27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17" fontId="0" fillId="0" borderId="0" xfId="6" applyNumberFormat="1" applyFont="1" applyAlignment="1">
      <alignment horizontal="righ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7" fontId="31" fillId="8" borderId="18" xfId="0" applyNumberFormat="1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1" fillId="8" borderId="28" xfId="0" applyFont="1" applyFill="1" applyBorder="1" applyAlignment="1">
      <alignment horizontal="center" vertical="center"/>
    </xf>
    <xf numFmtId="0" fontId="31" fillId="8" borderId="18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8" borderId="17" xfId="0" applyFont="1" applyFill="1" applyBorder="1" applyAlignment="1">
      <alignment horizontal="left" vertical="center"/>
    </xf>
    <xf numFmtId="17" fontId="13" fillId="8" borderId="27" xfId="0" applyNumberFormat="1" applyFont="1" applyFill="1" applyBorder="1" applyAlignment="1">
      <alignment horizontal="center" vertical="center"/>
    </xf>
    <xf numFmtId="17" fontId="13" fillId="8" borderId="28" xfId="0" applyNumberFormat="1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</cellXfs>
  <cellStyles count="9">
    <cellStyle name="Ênfase5" xfId="1" builtinId="45"/>
    <cellStyle name="Hiperlink" xfId="2" builtinId="8"/>
    <cellStyle name="Normal" xfId="0" builtinId="0"/>
    <cellStyle name="Normal 2" xfId="3"/>
    <cellStyle name="Título" xfId="4" builtinId="15"/>
    <cellStyle name="Título 2" xfId="5" builtinId="17"/>
    <cellStyle name="Título 3" xfId="7" builtinId="18"/>
    <cellStyle name="Título 4" xfId="8" builtinId="19"/>
    <cellStyle name="Vírgula" xfId="6" builtinId="3"/>
  </cellStyles>
  <dxfs count="0"/>
  <tableStyles count="0" defaultTableStyle="TableStyleMedium2" defaultPivotStyle="PivotStyleLight16"/>
  <colors>
    <mruColors>
      <color rgb="FF5B9BD5"/>
      <color rgb="FF800000"/>
      <color rgb="FFFFCC66"/>
      <color rgb="FF002060"/>
      <color rgb="FF255E91"/>
      <color rgb="FF9999FF"/>
      <color rgb="FF808000"/>
      <color rgb="FF18203D"/>
      <color rgb="FF006FB4"/>
      <color rgb="FF004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0539215686273"/>
          <c:y val="0.13278209876543212"/>
          <c:w val="0.81206454248366011"/>
          <c:h val="0.77628641975308643"/>
        </c:manualLayout>
      </c:layout>
      <c:lineChart>
        <c:grouping val="standard"/>
        <c:varyColors val="0"/>
        <c:ser>
          <c:idx val="0"/>
          <c:order val="0"/>
          <c:tx>
            <c:strRef>
              <c:f>'Graf 1'!$C$34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1'!$C$35:$C$46</c:f>
              <c:numCache>
                <c:formatCode>#,##0.00</c:formatCode>
                <c:ptCount val="12"/>
                <c:pt idx="0">
                  <c:v>469.56061699999998</c:v>
                </c:pt>
                <c:pt idx="1">
                  <c:v>473.99562900000001</c:v>
                </c:pt>
                <c:pt idx="2">
                  <c:v>805.16701599999999</c:v>
                </c:pt>
                <c:pt idx="3">
                  <c:v>717.48675300000002</c:v>
                </c:pt>
                <c:pt idx="4">
                  <c:v>747.78381999999999</c:v>
                </c:pt>
                <c:pt idx="5">
                  <c:v>1005.421384</c:v>
                </c:pt>
                <c:pt idx="6">
                  <c:v>891.35819000000004</c:v>
                </c:pt>
                <c:pt idx="7">
                  <c:v>1086.7465689999999</c:v>
                </c:pt>
                <c:pt idx="8">
                  <c:v>856.86834899999997</c:v>
                </c:pt>
                <c:pt idx="9">
                  <c:v>780.740815</c:v>
                </c:pt>
                <c:pt idx="10">
                  <c:v>959.26828699999999</c:v>
                </c:pt>
                <c:pt idx="11">
                  <c:v>985.96204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1E-4678-AC9D-E7AD5BB0460D}"/>
            </c:ext>
          </c:extLst>
        </c:ser>
        <c:ser>
          <c:idx val="1"/>
          <c:order val="1"/>
          <c:tx>
            <c:strRef>
              <c:f>'Graf 1'!$D$34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1'!$D$35:$D$46</c:f>
              <c:numCache>
                <c:formatCode>#,##0.00</c:formatCode>
                <c:ptCount val="12"/>
                <c:pt idx="0">
                  <c:v>613.561286</c:v>
                </c:pt>
                <c:pt idx="1">
                  <c:v>705.41130999999996</c:v>
                </c:pt>
                <c:pt idx="2">
                  <c:v>757.69465600000001</c:v>
                </c:pt>
                <c:pt idx="3">
                  <c:v>872.84115199999997</c:v>
                </c:pt>
                <c:pt idx="4">
                  <c:v>1068.1474820000001</c:v>
                </c:pt>
                <c:pt idx="5">
                  <c:v>734.20762999999999</c:v>
                </c:pt>
                <c:pt idx="6">
                  <c:v>749.46561699999995</c:v>
                </c:pt>
                <c:pt idx="7">
                  <c:v>593.30332099999998</c:v>
                </c:pt>
                <c:pt idx="8">
                  <c:v>953.24084200000004</c:v>
                </c:pt>
                <c:pt idx="9">
                  <c:v>637.10128299999997</c:v>
                </c:pt>
                <c:pt idx="10">
                  <c:v>742.83021900000006</c:v>
                </c:pt>
                <c:pt idx="11">
                  <c:v>700.78641000000005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E-4678-AC9D-E7AD5BB0460D}"/>
            </c:ext>
          </c:extLst>
        </c:ser>
        <c:ser>
          <c:idx val="2"/>
          <c:order val="2"/>
          <c:tx>
            <c:strRef>
              <c:f>'Graf 1'!$E$34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2.4738344124976035E-2"/>
                  <c:y val="0.127363104250022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1'!$E$35:$E$46</c:f>
              <c:numCache>
                <c:formatCode>#,##0.00</c:formatCode>
                <c:ptCount val="12"/>
                <c:pt idx="0">
                  <c:v>587.24091899999996</c:v>
                </c:pt>
                <c:pt idx="1">
                  <c:v>513.65063699999996</c:v>
                </c:pt>
                <c:pt idx="2">
                  <c:v>862.50595999999996</c:v>
                </c:pt>
                <c:pt idx="3">
                  <c:v>676.45277599999997</c:v>
                </c:pt>
                <c:pt idx="4">
                  <c:v>874.79454199999998</c:v>
                </c:pt>
                <c:pt idx="5">
                  <c:v>1152.640936</c:v>
                </c:pt>
                <c:pt idx="6">
                  <c:v>793.40958699999999</c:v>
                </c:pt>
                <c:pt idx="7">
                  <c:v>808.39209300000005</c:v>
                </c:pt>
                <c:pt idx="8">
                  <c:v>758.86087499999996</c:v>
                </c:pt>
                <c:pt idx="9">
                  <c:v>920.57655899999997</c:v>
                </c:pt>
                <c:pt idx="10">
                  <c:v>705.66504999999995</c:v>
                </c:pt>
                <c:pt idx="11">
                  <c:v>879.99403500000005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11E-4678-AC9D-E7AD5BB0460D}"/>
            </c:ext>
          </c:extLst>
        </c:ser>
        <c:ser>
          <c:idx val="3"/>
          <c:order val="3"/>
          <c:tx>
            <c:strRef>
              <c:f>'Graf 1'!$F$34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AFD-4082-BBA2-84AEFEA81C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140147913871E-2"/>
                  <c:y val="-7.96019401562643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922930156220045E-2"/>
                  <c:y val="-5.9701455117198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190781493056461E-2"/>
                  <c:y val="6.7263639432043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11E-4678-AC9D-E7AD5BB0460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283647306758401E-2"/>
                  <c:y val="-4.4179193592151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E33-4AEA-9ADC-95CAA45BDA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1'!$B$35:$B$46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1'!$F$35:$F$46</c:f>
              <c:numCache>
                <c:formatCode>#,##0.00</c:formatCode>
                <c:ptCount val="12"/>
                <c:pt idx="0">
                  <c:v>981.99509899999998</c:v>
                </c:pt>
                <c:pt idx="1">
                  <c:v>755.136347</c:v>
                </c:pt>
                <c:pt idx="2">
                  <c:v>835.258601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11E-4678-AC9D-E7AD5BB04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6933664"/>
        <c:axId val="-916929312"/>
      </c:lineChart>
      <c:catAx>
        <c:axId val="-9169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29312"/>
        <c:crosses val="autoZero"/>
        <c:auto val="1"/>
        <c:lblAlgn val="ctr"/>
        <c:lblOffset val="100"/>
        <c:noMultiLvlLbl val="0"/>
      </c:catAx>
      <c:valAx>
        <c:axId val="-916929312"/>
        <c:scaling>
          <c:orientation val="minMax"/>
          <c:max val="12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US$ milhões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21542364619866E-2"/>
          <c:y val="0.13608635510871511"/>
          <c:w val="0.90642087565820118"/>
          <c:h val="0.77729368467431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2'!$C$38</c:f>
              <c:strCache>
                <c:ptCount val="1"/>
                <c:pt idx="0">
                  <c:v>fev/24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2'!$B$39:$B$65</c:f>
              <c:strCache>
                <c:ptCount val="27"/>
                <c:pt idx="0">
                  <c:v>SP</c:v>
                </c:pt>
                <c:pt idx="1">
                  <c:v>MG</c:v>
                </c:pt>
                <c:pt idx="2">
                  <c:v>RJ</c:v>
                </c:pt>
                <c:pt idx="3">
                  <c:v>MT</c:v>
                </c:pt>
                <c:pt idx="4">
                  <c:v>PR</c:v>
                </c:pt>
                <c:pt idx="5">
                  <c:v>PA</c:v>
                </c:pt>
                <c:pt idx="6">
                  <c:v>RS</c:v>
                </c:pt>
                <c:pt idx="7">
                  <c:v>GO</c:v>
                </c:pt>
                <c:pt idx="8">
                  <c:v>SC</c:v>
                </c:pt>
                <c:pt idx="9">
                  <c:v>ES</c:v>
                </c:pt>
                <c:pt idx="10">
                  <c:v>MS</c:v>
                </c:pt>
                <c:pt idx="11">
                  <c:v>BA</c:v>
                </c:pt>
                <c:pt idx="12">
                  <c:v>MA</c:v>
                </c:pt>
                <c:pt idx="13">
                  <c:v>RO</c:v>
                </c:pt>
                <c:pt idx="14">
                  <c:v>TO</c:v>
                </c:pt>
                <c:pt idx="15">
                  <c:v>PE</c:v>
                </c:pt>
                <c:pt idx="16">
                  <c:v>AL</c:v>
                </c:pt>
                <c:pt idx="17">
                  <c:v>CE</c:v>
                </c:pt>
                <c:pt idx="18">
                  <c:v>AM</c:v>
                </c:pt>
                <c:pt idx="19">
                  <c:v>PI</c:v>
                </c:pt>
                <c:pt idx="20">
                  <c:v>RN</c:v>
                </c:pt>
                <c:pt idx="21">
                  <c:v>DF</c:v>
                </c:pt>
                <c:pt idx="22">
                  <c:v>AP</c:v>
                </c:pt>
                <c:pt idx="23">
                  <c:v>PB</c:v>
                </c:pt>
                <c:pt idx="24">
                  <c:v>RR</c:v>
                </c:pt>
                <c:pt idx="25">
                  <c:v>SE</c:v>
                </c:pt>
                <c:pt idx="26">
                  <c:v>AC</c:v>
                </c:pt>
              </c:strCache>
            </c:strRef>
          </c:cat>
          <c:val>
            <c:numRef>
              <c:f>'Graf 2'!$C$39:$C$65</c:f>
              <c:numCache>
                <c:formatCode>_(* #,##0.00_);_(* \(#,##0.00\);_(* "-"??_);_(@_)</c:formatCode>
                <c:ptCount val="27"/>
                <c:pt idx="0">
                  <c:v>21.074332276399428</c:v>
                </c:pt>
                <c:pt idx="1">
                  <c:v>14.268568204679069</c:v>
                </c:pt>
                <c:pt idx="2">
                  <c:v>12.391863366168542</c:v>
                </c:pt>
                <c:pt idx="3">
                  <c:v>10.565038153170873</c:v>
                </c:pt>
                <c:pt idx="4">
                  <c:v>7.5214453781177095</c:v>
                </c:pt>
                <c:pt idx="5">
                  <c:v>6.7758902727115462</c:v>
                </c:pt>
                <c:pt idx="6">
                  <c:v>5.8138262724052456</c:v>
                </c:pt>
                <c:pt idx="7">
                  <c:v>3.2292608464891805</c:v>
                </c:pt>
                <c:pt idx="8">
                  <c:v>3.7646084913029894</c:v>
                </c:pt>
                <c:pt idx="9">
                  <c:v>3.3182559534004086</c:v>
                </c:pt>
                <c:pt idx="10">
                  <c:v>2.8850027198227437</c:v>
                </c:pt>
                <c:pt idx="11">
                  <c:v>3.3340123317141077</c:v>
                </c:pt>
                <c:pt idx="12">
                  <c:v>1.1358992818064189</c:v>
                </c:pt>
                <c:pt idx="13">
                  <c:v>0.93175824677495123</c:v>
                </c:pt>
                <c:pt idx="14">
                  <c:v>0.40273681982443971</c:v>
                </c:pt>
                <c:pt idx="15">
                  <c:v>0.72562587063485273</c:v>
                </c:pt>
                <c:pt idx="16">
                  <c:v>0.40440640974187292</c:v>
                </c:pt>
                <c:pt idx="17">
                  <c:v>0.43029558427605746</c:v>
                </c:pt>
                <c:pt idx="18">
                  <c:v>0.31903354250807253</c:v>
                </c:pt>
                <c:pt idx="19">
                  <c:v>0.16859497006214713</c:v>
                </c:pt>
                <c:pt idx="20">
                  <c:v>0.2001505618135094</c:v>
                </c:pt>
                <c:pt idx="21">
                  <c:v>6.5949524592313583E-2</c:v>
                </c:pt>
                <c:pt idx="22">
                  <c:v>7.8170291422453561E-2</c:v>
                </c:pt>
                <c:pt idx="23">
                  <c:v>3.8907932303676805E-2</c:v>
                </c:pt>
                <c:pt idx="24">
                  <c:v>0.10494347428946624</c:v>
                </c:pt>
                <c:pt idx="25">
                  <c:v>3.0963436150206452E-2</c:v>
                </c:pt>
                <c:pt idx="26">
                  <c:v>2.0459787417721115E-2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2B-42A7-82AF-3606A80DDE5D}"/>
            </c:ext>
          </c:extLst>
        </c:ser>
        <c:ser>
          <c:idx val="1"/>
          <c:order val="1"/>
          <c:tx>
            <c:strRef>
              <c:f>'Graf 2'!$D$38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2'!$B$39:$B$65</c:f>
              <c:strCache>
                <c:ptCount val="27"/>
                <c:pt idx="0">
                  <c:v>SP</c:v>
                </c:pt>
                <c:pt idx="1">
                  <c:v>MG</c:v>
                </c:pt>
                <c:pt idx="2">
                  <c:v>RJ</c:v>
                </c:pt>
                <c:pt idx="3">
                  <c:v>MT</c:v>
                </c:pt>
                <c:pt idx="4">
                  <c:v>PR</c:v>
                </c:pt>
                <c:pt idx="5">
                  <c:v>PA</c:v>
                </c:pt>
                <c:pt idx="6">
                  <c:v>RS</c:v>
                </c:pt>
                <c:pt idx="7">
                  <c:v>GO</c:v>
                </c:pt>
                <c:pt idx="8">
                  <c:v>SC</c:v>
                </c:pt>
                <c:pt idx="9">
                  <c:v>ES</c:v>
                </c:pt>
                <c:pt idx="10">
                  <c:v>MS</c:v>
                </c:pt>
                <c:pt idx="11">
                  <c:v>BA</c:v>
                </c:pt>
                <c:pt idx="12">
                  <c:v>MA</c:v>
                </c:pt>
                <c:pt idx="13">
                  <c:v>RO</c:v>
                </c:pt>
                <c:pt idx="14">
                  <c:v>TO</c:v>
                </c:pt>
                <c:pt idx="15">
                  <c:v>PE</c:v>
                </c:pt>
                <c:pt idx="16">
                  <c:v>AL</c:v>
                </c:pt>
                <c:pt idx="17">
                  <c:v>CE</c:v>
                </c:pt>
                <c:pt idx="18">
                  <c:v>AM</c:v>
                </c:pt>
                <c:pt idx="19">
                  <c:v>PI</c:v>
                </c:pt>
                <c:pt idx="20">
                  <c:v>RN</c:v>
                </c:pt>
                <c:pt idx="21">
                  <c:v>DF</c:v>
                </c:pt>
                <c:pt idx="22">
                  <c:v>AP</c:v>
                </c:pt>
                <c:pt idx="23">
                  <c:v>PB</c:v>
                </c:pt>
                <c:pt idx="24">
                  <c:v>RR</c:v>
                </c:pt>
                <c:pt idx="25">
                  <c:v>SE</c:v>
                </c:pt>
                <c:pt idx="26">
                  <c:v>AC</c:v>
                </c:pt>
              </c:strCache>
            </c:strRef>
          </c:cat>
          <c:val>
            <c:numRef>
              <c:f>'Graf 2'!$D$39:$D$65</c:f>
              <c:numCache>
                <c:formatCode>_(* #,##0.00_);_(* \(#,##0.00\);_(* "-"??_);_(@_)</c:formatCode>
                <c:ptCount val="27"/>
                <c:pt idx="0">
                  <c:v>22.000250497180993</c:v>
                </c:pt>
                <c:pt idx="1">
                  <c:v>12.855039477601338</c:v>
                </c:pt>
                <c:pt idx="2">
                  <c:v>11.258439778677353</c:v>
                </c:pt>
                <c:pt idx="3">
                  <c:v>10.655602158106873</c:v>
                </c:pt>
                <c:pt idx="4">
                  <c:v>7.3275741978710203</c:v>
                </c:pt>
                <c:pt idx="5">
                  <c:v>6.3594825208126924</c:v>
                </c:pt>
                <c:pt idx="6">
                  <c:v>5.4987281302030073</c:v>
                </c:pt>
                <c:pt idx="7">
                  <c:v>4.2842873772513039</c:v>
                </c:pt>
                <c:pt idx="8">
                  <c:v>3.4296916794705727</c:v>
                </c:pt>
                <c:pt idx="9">
                  <c:v>3.3977204256182207</c:v>
                </c:pt>
                <c:pt idx="10">
                  <c:v>3.2594798466989956</c:v>
                </c:pt>
                <c:pt idx="11">
                  <c:v>3.2586694992305403</c:v>
                </c:pt>
                <c:pt idx="12">
                  <c:v>1.8418846046871045</c:v>
                </c:pt>
                <c:pt idx="13">
                  <c:v>1.2767040494608626</c:v>
                </c:pt>
                <c:pt idx="14">
                  <c:v>0.81341458279572876</c:v>
                </c:pt>
                <c:pt idx="15">
                  <c:v>0.60960468723163996</c:v>
                </c:pt>
                <c:pt idx="16">
                  <c:v>0.40978857818462927</c:v>
                </c:pt>
                <c:pt idx="17">
                  <c:v>0.40719539875898852</c:v>
                </c:pt>
                <c:pt idx="18">
                  <c:v>0.40070997083029591</c:v>
                </c:pt>
                <c:pt idx="19">
                  <c:v>0.14944107083004118</c:v>
                </c:pt>
                <c:pt idx="20">
                  <c:v>0.14054064009332581</c:v>
                </c:pt>
                <c:pt idx="21">
                  <c:v>7.9162889631497119E-2</c:v>
                </c:pt>
                <c:pt idx="22">
                  <c:v>7.5707599137044848E-2</c:v>
                </c:pt>
                <c:pt idx="23">
                  <c:v>6.0988854295131269E-2</c:v>
                </c:pt>
                <c:pt idx="24">
                  <c:v>6.0076151171496464E-2</c:v>
                </c:pt>
                <c:pt idx="25">
                  <c:v>5.7897165973897997E-2</c:v>
                </c:pt>
                <c:pt idx="26">
                  <c:v>3.1918168195405619E-2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2B-42A7-82AF-3606A80D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916931488"/>
        <c:axId val="-916933120"/>
      </c:barChart>
      <c:catAx>
        <c:axId val="-91693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3120"/>
        <c:crosses val="autoZero"/>
        <c:auto val="1"/>
        <c:lblAlgn val="ctr"/>
        <c:lblOffset val="100"/>
        <c:noMultiLvlLbl val="0"/>
      </c:catAx>
      <c:valAx>
        <c:axId val="-9169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Participação</a:t>
                </a:r>
                <a:r>
                  <a:rPr lang="pt-BR" baseline="0"/>
                  <a:t> %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"/>
              <c:y val="0.39331031808603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312718898114792"/>
          <c:y val="3.5118940446511364E-2"/>
          <c:w val="0.17374546122362469"/>
          <c:h val="6.5848474215692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3'!$I$41</c:f>
              <c:strCache>
                <c:ptCount val="1"/>
                <c:pt idx="0">
                  <c:v>Consumo de bordo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3'!$H$42:$H$54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'Graf 3'!$I$42:$I$54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3-4491-9D63-C9886BBFC76A}"/>
            </c:ext>
          </c:extLst>
        </c:ser>
        <c:ser>
          <c:idx val="1"/>
          <c:order val="1"/>
          <c:tx>
            <c:strRef>
              <c:f>'Graf 3'!$J$41</c:f>
              <c:strCache>
                <c:ptCount val="1"/>
                <c:pt idx="0">
                  <c:v>Básicos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 3'!$H$42:$H$54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'Graf 3'!$J$42:$J$54</c:f>
              <c:numCache>
                <c:formatCode>0.00</c:formatCode>
                <c:ptCount val="13"/>
                <c:pt idx="0">
                  <c:v>54.269404932575767</c:v>
                </c:pt>
                <c:pt idx="1">
                  <c:v>54.290794572775916</c:v>
                </c:pt>
                <c:pt idx="2">
                  <c:v>46.807600795479125</c:v>
                </c:pt>
                <c:pt idx="3">
                  <c:v>27.855066480130635</c:v>
                </c:pt>
                <c:pt idx="4">
                  <c:v>56.28218984452478</c:v>
                </c:pt>
                <c:pt idx="5">
                  <c:v>60.071734274125319</c:v>
                </c:pt>
                <c:pt idx="6">
                  <c:v>54.117403667701275</c:v>
                </c:pt>
                <c:pt idx="7">
                  <c:v>59.677160430499292</c:v>
                </c:pt>
                <c:pt idx="8">
                  <c:v>60.93020959448112</c:v>
                </c:pt>
                <c:pt idx="9">
                  <c:v>66.567376902730942</c:v>
                </c:pt>
                <c:pt idx="10">
                  <c:v>55.994336383139121</c:v>
                </c:pt>
                <c:pt idx="11">
                  <c:v>55.73211535532139</c:v>
                </c:pt>
                <c:pt idx="12">
                  <c:v>61.693684732256948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63-4491-9D63-C9886BBFC76A}"/>
            </c:ext>
          </c:extLst>
        </c:ser>
        <c:ser>
          <c:idx val="2"/>
          <c:order val="2"/>
          <c:tx>
            <c:strRef>
              <c:f>'Graf 3'!$K$41</c:f>
              <c:strCache>
                <c:ptCount val="1"/>
                <c:pt idx="0">
                  <c:v>Manufaturados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 3'!$H$42:$H$54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'Graf 3'!$K$42:$K$54</c:f>
              <c:numCache>
                <c:formatCode>0.00</c:formatCode>
                <c:ptCount val="13"/>
                <c:pt idx="0">
                  <c:v>17.97109912144839</c:v>
                </c:pt>
                <c:pt idx="1">
                  <c:v>19.716327987986556</c:v>
                </c:pt>
                <c:pt idx="2">
                  <c:v>20.061077038589936</c:v>
                </c:pt>
                <c:pt idx="3">
                  <c:v>47.211349693032247</c:v>
                </c:pt>
                <c:pt idx="4">
                  <c:v>18.441529494651796</c:v>
                </c:pt>
                <c:pt idx="5">
                  <c:v>17.97542891107917</c:v>
                </c:pt>
                <c:pt idx="6">
                  <c:v>16.878967175636774</c:v>
                </c:pt>
                <c:pt idx="7">
                  <c:v>17.426180303163683</c:v>
                </c:pt>
                <c:pt idx="8">
                  <c:v>16.609251655583623</c:v>
                </c:pt>
                <c:pt idx="9">
                  <c:v>13.257032475225811</c:v>
                </c:pt>
                <c:pt idx="10">
                  <c:v>16.695141978503909</c:v>
                </c:pt>
                <c:pt idx="11">
                  <c:v>14.635051330670485</c:v>
                </c:pt>
                <c:pt idx="12">
                  <c:v>12.530755849109777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63-4491-9D63-C9886BBFC76A}"/>
            </c:ext>
          </c:extLst>
        </c:ser>
        <c:ser>
          <c:idx val="3"/>
          <c:order val="3"/>
          <c:tx>
            <c:strRef>
              <c:f>'Graf 3'!$L$41</c:f>
              <c:strCache>
                <c:ptCount val="1"/>
                <c:pt idx="0">
                  <c:v>Semimanufaturados</c:v>
                </c:pt>
              </c:strCache>
            </c:strRef>
          </c:tx>
          <c:spPr>
            <a:solidFill>
              <a:srgbClr val="255E9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3'!$H$42:$H$54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'Graf 3'!$L$42:$L$54</c:f>
              <c:numCache>
                <c:formatCode>0.00</c:formatCode>
                <c:ptCount val="13"/>
                <c:pt idx="0">
                  <c:v>27.759495945975839</c:v>
                </c:pt>
                <c:pt idx="1">
                  <c:v>25.992877439237532</c:v>
                </c:pt>
                <c:pt idx="2">
                  <c:v>33.131322165930932</c:v>
                </c:pt>
                <c:pt idx="3">
                  <c:v>24.933583826837118</c:v>
                </c:pt>
                <c:pt idx="4">
                  <c:v>25.276280660823424</c:v>
                </c:pt>
                <c:pt idx="5">
                  <c:v>21.952836814795514</c:v>
                </c:pt>
                <c:pt idx="6">
                  <c:v>29.003629156661951</c:v>
                </c:pt>
                <c:pt idx="7">
                  <c:v>22.896659266337021</c:v>
                </c:pt>
                <c:pt idx="8">
                  <c:v>22.460538749935257</c:v>
                </c:pt>
                <c:pt idx="9">
                  <c:v>20.175590622043252</c:v>
                </c:pt>
                <c:pt idx="10">
                  <c:v>27.310521638356974</c:v>
                </c:pt>
                <c:pt idx="11">
                  <c:v>29.632833314008124</c:v>
                </c:pt>
                <c:pt idx="12">
                  <c:v>25.775559418633271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163-4491-9D63-C9886BBFC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916929856"/>
        <c:axId val="-916935296"/>
      </c:barChart>
      <c:dateAx>
        <c:axId val="-916929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5296"/>
        <c:crosses val="autoZero"/>
        <c:auto val="1"/>
        <c:lblOffset val="100"/>
        <c:baseTimeUnit val="months"/>
      </c:dateAx>
      <c:valAx>
        <c:axId val="-91693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0">
                    <a:solidFill>
                      <a:schemeClr val="bg2">
                        <a:lumMod val="25000"/>
                      </a:schemeClr>
                    </a:solidFill>
                  </a:rPr>
                  <a:t>Participação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298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54947247679016"/>
          <c:y val="2.0891037467790714E-3"/>
          <c:w val="0.20629586703786457"/>
          <c:h val="0.9636964898759896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616560832484851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4'!$E$57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4'!$F$56</c:f>
              <c:strCache>
                <c:ptCount val="1"/>
                <c:pt idx="0">
                  <c:v>Malásia</c:v>
                </c:pt>
              </c:strCache>
            </c:strRef>
          </c:cat>
          <c:val>
            <c:numRef>
              <c:f>'Graf 4'!$F$57</c:f>
              <c:numCache>
                <c:formatCode>_(* #,##0.00_);_(* \(#,##0.00\);_(* "-"??_);_(@_)</c:formatCode>
                <c:ptCount val="1"/>
                <c:pt idx="0">
                  <c:v>1.0131108485111771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BD-4531-A52B-3E248AFEFAD2}"/>
            </c:ext>
          </c:extLst>
        </c:ser>
        <c:ser>
          <c:idx val="1"/>
          <c:order val="1"/>
          <c:tx>
            <c:strRef>
              <c:f>'Graf 4'!$E$58</c:f>
              <c:strCache>
                <c:ptCount val="1"/>
                <c:pt idx="0">
                  <c:v>Óleos brutos de petróleo 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4'!$F$56</c:f>
              <c:strCache>
                <c:ptCount val="1"/>
                <c:pt idx="0">
                  <c:v>Malásia</c:v>
                </c:pt>
              </c:strCache>
            </c:strRef>
          </c:cat>
          <c:val>
            <c:numRef>
              <c:f>'Graf 4'!$F$58</c:f>
              <c:numCache>
                <c:formatCode>_(* #,##0.00_);_(* \(#,##0.00\);_(* "-"??_);_(@_)</c:formatCode>
                <c:ptCount val="1"/>
                <c:pt idx="0">
                  <c:v>98.986889151488825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15-4C47-AF58-E3968C35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916934752"/>
        <c:axId val="-916932032"/>
      </c:barChart>
      <c:catAx>
        <c:axId val="-91693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2032"/>
        <c:crosses val="autoZero"/>
        <c:auto val="1"/>
        <c:lblAlgn val="ctr"/>
        <c:lblOffset val="100"/>
        <c:noMultiLvlLbl val="0"/>
      </c:catAx>
      <c:valAx>
        <c:axId val="-91693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0438394424999"/>
          <c:y val="6.1606203308093729E-2"/>
          <c:w val="0.4579561605575001"/>
          <c:h val="0.93839379669190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616560832484851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4'!$C$65</c:f>
              <c:strCache>
                <c:ptCount val="1"/>
                <c:pt idx="0">
                  <c:v>Egito</c:v>
                </c:pt>
              </c:strCache>
            </c:strRef>
          </c:cat>
          <c:val>
            <c:numRef>
              <c:f>'Graf 4'!$C$66</c:f>
              <c:numCache>
                <c:formatCode>_(* #,##0.00_);_(* \(#,##0.00\);_(* "-"??_);_(@_)</c:formatCode>
                <c:ptCount val="1"/>
                <c:pt idx="0">
                  <c:v>2.0922942269205529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4-4383-BA33-82EC55379147}"/>
            </c:ext>
          </c:extLst>
        </c:ser>
        <c:ser>
          <c:idx val="1"/>
          <c:order val="1"/>
          <c:tx>
            <c:strRef>
              <c:f>'Graf 4'!$B$67</c:f>
              <c:strCache>
                <c:ptCount val="1"/>
                <c:pt idx="0">
                  <c:v>Café em grãos ou outras formas brutas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Egito</c:v>
                </c:pt>
              </c:strCache>
            </c:strRef>
          </c:cat>
          <c:val>
            <c:numRef>
              <c:f>'Graf 4'!$C$67</c:f>
              <c:numCache>
                <c:formatCode>_(* #,##0.00_);_(* \(#,##0.00\);_(* "-"??_);_(@_)</c:formatCode>
                <c:ptCount val="1"/>
                <c:pt idx="0">
                  <c:v>3.5714347812846858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2B-4E6A-8B15-17B363224EC4}"/>
            </c:ext>
          </c:extLst>
        </c:ser>
        <c:ser>
          <c:idx val="2"/>
          <c:order val="2"/>
          <c:tx>
            <c:strRef>
              <c:f>'Graf 4'!$B$68</c:f>
              <c:strCache>
                <c:ptCount val="1"/>
                <c:pt idx="0">
                  <c:v>Minérios de ferro e seus concentrados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4'!$C$65</c:f>
              <c:strCache>
                <c:ptCount val="1"/>
                <c:pt idx="0">
                  <c:v>Egito</c:v>
                </c:pt>
              </c:strCache>
            </c:strRef>
          </c:cat>
          <c:val>
            <c:numRef>
              <c:f>'Graf 4'!$C$68</c:f>
              <c:numCache>
                <c:formatCode>_(* #,##0.00_);_(* \(#,##0.00\);_(* "-"??_);_(@_)</c:formatCode>
                <c:ptCount val="1"/>
                <c:pt idx="0">
                  <c:v>94.336270991794763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916923328"/>
        <c:axId val="-916936928"/>
      </c:barChart>
      <c:catAx>
        <c:axId val="-9169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6928"/>
        <c:crosses val="autoZero"/>
        <c:auto val="1"/>
        <c:lblAlgn val="ctr"/>
        <c:lblOffset val="100"/>
        <c:noMultiLvlLbl val="0"/>
      </c:catAx>
      <c:valAx>
        <c:axId val="-9169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550612001521204"/>
          <c:y val="5.2459016393442623E-2"/>
          <c:w val="0.45449376584066048"/>
          <c:h val="0.94754098360655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616560832484851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4'!$B$57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4'!$C$57</c:f>
              <c:numCache>
                <c:formatCode>_(* #,##0.00_);_(* \(#,##0.00\);_(* "-"??_);_(@_)</c:formatCode>
                <c:ptCount val="1"/>
                <c:pt idx="0">
                  <c:v>20.041690603322898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F2-4C6C-BAEF-397D7C6D35E0}"/>
            </c:ext>
          </c:extLst>
        </c:ser>
        <c:ser>
          <c:idx val="1"/>
          <c:order val="1"/>
          <c:tx>
            <c:strRef>
              <c:f>'Graf 4'!$B$58</c:f>
              <c:strCache>
                <c:ptCount val="1"/>
                <c:pt idx="0">
                  <c:v>Café em grãos ou outras formas brutas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4'!$C$58</c:f>
              <c:numCache>
                <c:formatCode>_(* #,##0.00_);_(* \(#,##0.00\);_(* "-"??_);_(@_)</c:formatCode>
                <c:ptCount val="1"/>
                <c:pt idx="0">
                  <c:v>6.3258993632379568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F2-4C6C-BAEF-397D7C6D35E0}"/>
            </c:ext>
          </c:extLst>
        </c:ser>
        <c:ser>
          <c:idx val="2"/>
          <c:order val="2"/>
          <c:tx>
            <c:strRef>
              <c:f>'Graf 4'!$B$59</c:f>
              <c:strCache>
                <c:ptCount val="1"/>
                <c:pt idx="0">
                  <c:v>Rochas ornamentais trabalhadas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F2-4C6C-BAEF-397D7C6D3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4'!$C$59</c:f>
              <c:numCache>
                <c:formatCode>_(* #,##0.00_);_(* \(#,##0.00\);_(* "-"??_);_(@_)</c:formatCode>
                <c:ptCount val="1"/>
                <c:pt idx="0">
                  <c:v>19.771439321384975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F2-4C6C-BAEF-397D7C6D35E0}"/>
            </c:ext>
          </c:extLst>
        </c:ser>
        <c:ser>
          <c:idx val="3"/>
          <c:order val="3"/>
          <c:tx>
            <c:strRef>
              <c:f>'Graf 4'!$B$60</c:f>
              <c:strCache>
                <c:ptCount val="1"/>
                <c:pt idx="0">
                  <c:v>Produtos semimanuf. de ferro/aço não ligado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4'!$C$60</c:f>
              <c:numCache>
                <c:formatCode>_(* #,##0.00_);_(* \(#,##0.00\);_(* "-"??_);_(@_)</c:formatCode>
                <c:ptCount val="1"/>
                <c:pt idx="0">
                  <c:v>21.948792097489708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35-46F8-BFA7-06C3DD643008}"/>
            </c:ext>
          </c:extLst>
        </c:ser>
        <c:ser>
          <c:idx val="4"/>
          <c:order val="4"/>
          <c:tx>
            <c:strRef>
              <c:f>'Graf 4'!$B$61</c:f>
              <c:strCache>
                <c:ptCount val="1"/>
                <c:pt idx="0">
                  <c:v>Pasta química de madeira (celulose)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4'!$C$56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4'!$C$61</c:f>
              <c:numCache>
                <c:formatCode>_(* #,##0.00_);_(* \(#,##0.00\);_(* "-"??_);_(@_)</c:formatCode>
                <c:ptCount val="1"/>
                <c:pt idx="0">
                  <c:v>31.912178614564525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35-46F8-BFA7-06C3DD64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916934208"/>
        <c:axId val="-916935840"/>
      </c:barChart>
      <c:catAx>
        <c:axId val="-9169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5840"/>
        <c:crosses val="autoZero"/>
        <c:auto val="1"/>
        <c:lblAlgn val="ctr"/>
        <c:lblOffset val="100"/>
        <c:noMultiLvlLbl val="0"/>
      </c:catAx>
      <c:valAx>
        <c:axId val="-91693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722191959698774"/>
          <c:y val="3.4972677595628415E-2"/>
          <c:w val="0.45067039723379576"/>
          <c:h val="0.96321912938140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2318249118667"/>
          <c:y val="4.8645652116381853E-2"/>
          <c:w val="0.36492023470938828"/>
          <c:h val="0.84876390597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 4'!$E$66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4'!$F$65</c:f>
              <c:strCache>
                <c:ptCount val="1"/>
                <c:pt idx="0">
                  <c:v>México</c:v>
                </c:pt>
              </c:strCache>
            </c:strRef>
          </c:cat>
          <c:val>
            <c:numRef>
              <c:f>'Graf 4'!$F$66</c:f>
              <c:numCache>
                <c:formatCode>_(* #,##0.00_);_(* \(#,##0.00\);_(* "-"??_);_(@_)</c:formatCode>
                <c:ptCount val="1"/>
                <c:pt idx="0">
                  <c:v>1.9674150588937298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3A-4794-95DF-DF2B9FBDACA6}"/>
            </c:ext>
          </c:extLst>
        </c:ser>
        <c:ser>
          <c:idx val="1"/>
          <c:order val="1"/>
          <c:tx>
            <c:strRef>
              <c:f>'Graf 4'!$E$67</c:f>
              <c:strCache>
                <c:ptCount val="1"/>
                <c:pt idx="0">
                  <c:v>Rochas ornamentais trabalhadas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México</c:v>
                </c:pt>
              </c:strCache>
            </c:strRef>
          </c:cat>
          <c:val>
            <c:numRef>
              <c:f>'Graf 4'!$F$67</c:f>
              <c:numCache>
                <c:formatCode>_(* #,##0.00_);_(* \(#,##0.00\);_(* "-"??_);_(@_)</c:formatCode>
                <c:ptCount val="1"/>
                <c:pt idx="0">
                  <c:v>9.3992843016980512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3A-4794-95DF-DF2B9FBDACA6}"/>
            </c:ext>
          </c:extLst>
        </c:ser>
        <c:ser>
          <c:idx val="2"/>
          <c:order val="2"/>
          <c:tx>
            <c:strRef>
              <c:f>'Graf 4'!$E$68</c:f>
              <c:strCache>
                <c:ptCount val="1"/>
                <c:pt idx="0">
                  <c:v>Café em grãos ou outras formas brutas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24503311258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México</c:v>
                </c:pt>
              </c:strCache>
            </c:strRef>
          </c:cat>
          <c:val>
            <c:numRef>
              <c:f>'Graf 4'!$F$68</c:f>
              <c:numCache>
                <c:formatCode>_(* #,##0.00_);_(* \(#,##0.00\);_(* "-"??_);_(@_)</c:formatCode>
                <c:ptCount val="1"/>
                <c:pt idx="0">
                  <c:v>12.875181576651789</c:v>
                </c:pt>
              </c:numCache>
            </c:numRef>
          </c:val>
        </c:ser>
        <c:ser>
          <c:idx val="3"/>
          <c:order val="3"/>
          <c:tx>
            <c:strRef>
              <c:f>'Graf 4'!$E$69</c:f>
              <c:strCache>
                <c:ptCount val="1"/>
                <c:pt idx="0">
                  <c:v>Minérios de ferro e seus concentrados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México</c:v>
                </c:pt>
              </c:strCache>
            </c:strRef>
          </c:cat>
          <c:val>
            <c:numRef>
              <c:f>'Graf 4'!$F$69</c:f>
              <c:numCache>
                <c:formatCode>_(* #,##0.00_);_(* \(#,##0.00\);_(* "-"??_);_(@_)</c:formatCode>
                <c:ptCount val="1"/>
                <c:pt idx="0">
                  <c:v>33.325172312116344</c:v>
                </c:pt>
              </c:numCache>
            </c:numRef>
          </c:val>
        </c:ser>
        <c:ser>
          <c:idx val="4"/>
          <c:order val="4"/>
          <c:tx>
            <c:strRef>
              <c:f>'Graf 4'!$E$70</c:f>
              <c:strCache>
                <c:ptCount val="1"/>
                <c:pt idx="0">
                  <c:v>Produtos semimanuf. de ferro/aço não ligado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4'!$F$65</c:f>
              <c:strCache>
                <c:ptCount val="1"/>
                <c:pt idx="0">
                  <c:v>México</c:v>
                </c:pt>
              </c:strCache>
            </c:strRef>
          </c:cat>
          <c:val>
            <c:numRef>
              <c:f>'Graf 4'!$F$70</c:f>
              <c:numCache>
                <c:formatCode>_(* #,##0.00_);_(* \(#,##0.00\);_(* "-"??_);_(@_)</c:formatCode>
                <c:ptCount val="1"/>
                <c:pt idx="0">
                  <c:v>42.43294675064007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916922784"/>
        <c:axId val="-916936384"/>
      </c:barChart>
      <c:catAx>
        <c:axId val="-9169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36384"/>
        <c:crosses val="autoZero"/>
        <c:auto val="1"/>
        <c:lblAlgn val="ctr"/>
        <c:lblOffset val="100"/>
        <c:noMultiLvlLbl val="0"/>
      </c:catAx>
      <c:valAx>
        <c:axId val="-91693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1692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732477079933273"/>
          <c:y val="1.3114668613443186E-2"/>
          <c:w val="0.45267522920066733"/>
          <c:h val="0.97572578262154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gif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3690938</xdr:colOff>
      <xdr:row>0</xdr:row>
      <xdr:rowOff>83344</xdr:rowOff>
    </xdr:from>
    <xdr:to>
      <xdr:col>2</xdr:col>
      <xdr:colOff>5298466</xdr:colOff>
      <xdr:row>1</xdr:row>
      <xdr:rowOff>262358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907" y="83344"/>
          <a:ext cx="1607528" cy="3397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414702</xdr:colOff>
      <xdr:row>0</xdr:row>
      <xdr:rowOff>11468</xdr:rowOff>
    </xdr:from>
    <xdr:to>
      <xdr:col>9</xdr:col>
      <xdr:colOff>250</xdr:colOff>
      <xdr:row>0</xdr:row>
      <xdr:rowOff>346243</xdr:rowOff>
    </xdr:to>
    <xdr:pic>
      <xdr:nvPicPr>
        <xdr:cNvPr id="5" name="Imagem 4" descr="http://www.anipes.org.br/images/logo_ijsn.gif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8"/>
          <a:ext cx="1584000" cy="334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659422</xdr:colOff>
      <xdr:row>3</xdr:row>
      <xdr:rowOff>9523</xdr:rowOff>
    </xdr:from>
    <xdr:to>
      <xdr:col>10</xdr:col>
      <xdr:colOff>152399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414703</xdr:colOff>
      <xdr:row>0</xdr:row>
      <xdr:rowOff>11468</xdr:rowOff>
    </xdr:from>
    <xdr:to>
      <xdr:col>8</xdr:col>
      <xdr:colOff>79361</xdr:colOff>
      <xdr:row>0</xdr:row>
      <xdr:rowOff>349868</xdr:rowOff>
    </xdr:to>
    <xdr:pic>
      <xdr:nvPicPr>
        <xdr:cNvPr id="4" name="Imagem 3" descr="http://www.anipes.org.br/images/logo_ijsn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3" y="11468"/>
          <a:ext cx="1511043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10989</xdr:colOff>
      <xdr:row>3</xdr:row>
      <xdr:rowOff>2196</xdr:rowOff>
    </xdr:from>
    <xdr:to>
      <xdr:col>8</xdr:col>
      <xdr:colOff>1047750</xdr:colOff>
      <xdr:row>23</xdr:row>
      <xdr:rowOff>18350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9524</xdr:rowOff>
    </xdr:from>
    <xdr:to>
      <xdr:col>7</xdr:col>
      <xdr:colOff>361950</xdr:colOff>
      <xdr:row>22</xdr:row>
      <xdr:rowOff>123825</xdr:rowOff>
    </xdr:to>
    <xdr:graphicFrame macro="">
      <xdr:nvGraphicFramePr>
        <xdr:cNvPr id="15392" name="Gráfico 1">
          <a:extLst>
            <a:ext uri="{FF2B5EF4-FFF2-40B4-BE49-F238E27FC236}">
              <a16:creationId xmlns="" xmlns:a16="http://schemas.microsoft.com/office/drawing/2014/main" id="{00000000-0008-0000-0400-000020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414702</xdr:colOff>
      <xdr:row>0</xdr:row>
      <xdr:rowOff>11467</xdr:rowOff>
    </xdr:from>
    <xdr:to>
      <xdr:col>8</xdr:col>
      <xdr:colOff>147535</xdr:colOff>
      <xdr:row>0</xdr:row>
      <xdr:rowOff>349867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7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443277</xdr:colOff>
      <xdr:row>0</xdr:row>
      <xdr:rowOff>20992</xdr:rowOff>
    </xdr:from>
    <xdr:to>
      <xdr:col>10</xdr:col>
      <xdr:colOff>661885</xdr:colOff>
      <xdr:row>0</xdr:row>
      <xdr:rowOff>359392</xdr:rowOff>
    </xdr:to>
    <xdr:pic>
      <xdr:nvPicPr>
        <xdr:cNvPr id="6" name="Imagem 5" descr="http://www.anipes.org.br/images/logo_ijsn.gif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277" y="20992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586153</xdr:colOff>
      <xdr:row>21</xdr:row>
      <xdr:rowOff>2</xdr:rowOff>
    </xdr:from>
    <xdr:to>
      <xdr:col>5</xdr:col>
      <xdr:colOff>381000</xdr:colOff>
      <xdr:row>38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390525</xdr:colOff>
      <xdr:row>3</xdr:row>
      <xdr:rowOff>19050</xdr:rowOff>
    </xdr:from>
    <xdr:to>
      <xdr:col>9</xdr:col>
      <xdr:colOff>152401</xdr:colOff>
      <xdr:row>21</xdr:row>
      <xdr:rowOff>9525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586886</xdr:colOff>
      <xdr:row>3</xdr:row>
      <xdr:rowOff>19050</xdr:rowOff>
    </xdr:from>
    <xdr:to>
      <xdr:col>5</xdr:col>
      <xdr:colOff>390525</xdr:colOff>
      <xdr:row>21</xdr:row>
      <xdr:rowOff>9525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390525</xdr:colOff>
      <xdr:row>21</xdr:row>
      <xdr:rowOff>9526</xdr:rowOff>
    </xdr:from>
    <xdr:to>
      <xdr:col>9</xdr:col>
      <xdr:colOff>152401</xdr:colOff>
      <xdr:row>38</xdr:row>
      <xdr:rowOff>133351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FC478151-0BA1-4ABA-B5A2-E172DB209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14652</xdr:colOff>
      <xdr:row>0</xdr:row>
      <xdr:rowOff>0</xdr:rowOff>
    </xdr:from>
    <xdr:to>
      <xdr:col>12</xdr:col>
      <xdr:colOff>284202</xdr:colOff>
      <xdr:row>0</xdr:row>
      <xdr:rowOff>350483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852" y="0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303610</xdr:colOff>
      <xdr:row>0</xdr:row>
      <xdr:rowOff>11906</xdr:rowOff>
    </xdr:from>
    <xdr:to>
      <xdr:col>11</xdr:col>
      <xdr:colOff>549348</xdr:colOff>
      <xdr:row>1</xdr:row>
      <xdr:rowOff>8773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204" y="11906"/>
          <a:ext cx="1581619" cy="360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320279</xdr:colOff>
      <xdr:row>0</xdr:row>
      <xdr:rowOff>2381</xdr:rowOff>
    </xdr:from>
    <xdr:to>
      <xdr:col>11</xdr:col>
      <xdr:colOff>561254</xdr:colOff>
      <xdr:row>0</xdr:row>
      <xdr:rowOff>352864</xdr:rowOff>
    </xdr:to>
    <xdr:pic>
      <xdr:nvPicPr>
        <xdr:cNvPr id="3" name="Imagem 2" descr="http://www.anipes.org.br/images/logo_ijsn.gif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4729" y="2381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320279</xdr:colOff>
      <xdr:row>0</xdr:row>
      <xdr:rowOff>11906</xdr:rowOff>
    </xdr:from>
    <xdr:to>
      <xdr:col>11</xdr:col>
      <xdr:colOff>561254</xdr:colOff>
      <xdr:row>1</xdr:row>
      <xdr:rowOff>439</xdr:rowOff>
    </xdr:to>
    <xdr:pic>
      <xdr:nvPicPr>
        <xdr:cNvPr id="4" name="Imagem 3" descr="http://www.anipes.org.br/images/logo_ijsn.gif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6154" y="11906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386128</xdr:colOff>
      <xdr:row>0</xdr:row>
      <xdr:rowOff>11467</xdr:rowOff>
    </xdr:from>
    <xdr:to>
      <xdr:col>9</xdr:col>
      <xdr:colOff>107524</xdr:colOff>
      <xdr:row>0</xdr:row>
      <xdr:rowOff>349867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428" y="11467"/>
          <a:ext cx="1450549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381569</xdr:colOff>
      <xdr:row>0</xdr:row>
      <xdr:rowOff>3184</xdr:rowOff>
    </xdr:from>
    <xdr:to>
      <xdr:col>9</xdr:col>
      <xdr:colOff>675553</xdr:colOff>
      <xdr:row>1</xdr:row>
      <xdr:rowOff>0</xdr:rowOff>
    </xdr:to>
    <xdr:pic>
      <xdr:nvPicPr>
        <xdr:cNvPr id="2" name="Imagem 1" descr="http://www.anipes.org.br/images/logo_ijsn.gif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569" y="3184"/>
          <a:ext cx="1584000" cy="36125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tabSelected="1" zoomScale="160" zoomScaleNormal="160" workbookViewId="0"/>
  </sheetViews>
  <sheetFormatPr defaultRowHeight="12.75" x14ac:dyDescent="0.2"/>
  <cols>
    <col min="2" max="2" width="10" customWidth="1"/>
    <col min="3" max="3" width="80.7109375" customWidth="1"/>
  </cols>
  <sheetData>
    <row r="2" spans="1:3" ht="23.25" x14ac:dyDescent="0.35">
      <c r="B2" s="22" t="s">
        <v>68</v>
      </c>
      <c r="C2" s="22"/>
    </row>
    <row r="3" spans="1:3" x14ac:dyDescent="0.2">
      <c r="A3" s="20"/>
      <c r="C3" s="20"/>
    </row>
    <row r="4" spans="1:3" ht="18" thickBot="1" x14ac:dyDescent="0.35">
      <c r="A4" s="20"/>
      <c r="B4" s="23" t="s">
        <v>66</v>
      </c>
      <c r="C4" s="19"/>
    </row>
    <row r="5" spans="1:3" ht="13.5" thickTop="1" x14ac:dyDescent="0.2">
      <c r="A5" s="20"/>
      <c r="C5" s="20"/>
    </row>
    <row r="6" spans="1:3" x14ac:dyDescent="0.2">
      <c r="A6" s="20"/>
      <c r="B6" t="str">
        <f>'Graf 1'!$B$2</f>
        <v>Gráfico 1</v>
      </c>
      <c r="C6" s="32" t="str">
        <f>'Graf 1'!$B$3</f>
        <v>Exportações - Espírito Santo - Meses de 2021 a 2024 - US$ milhões</v>
      </c>
    </row>
    <row r="7" spans="1:3" x14ac:dyDescent="0.2">
      <c r="A7" s="20"/>
      <c r="B7" t="str">
        <f>'Graf 2'!$B$2</f>
        <v>Gráfico 2</v>
      </c>
      <c r="C7" s="21" t="str">
        <f>'Graf 2'!$B$3</f>
        <v xml:space="preserve">Participações % das UF´s nas exportações brasileiras* </v>
      </c>
    </row>
    <row r="8" spans="1:3" x14ac:dyDescent="0.2">
      <c r="A8" s="20"/>
      <c r="B8" t="str">
        <f>'Graf 3'!$B$2</f>
        <v>Grafico 3</v>
      </c>
      <c r="C8" s="21" t="str">
        <f>'Graf 3'!$B$3</f>
        <v xml:space="preserve">Exportações - Espírito Santo segundo Fator Agregado - Participação % 
</v>
      </c>
    </row>
    <row r="9" spans="1:3" x14ac:dyDescent="0.2">
      <c r="A9" s="20"/>
      <c r="B9" t="str">
        <f>'Graf 4'!$B$2</f>
        <v>Gráfico 4</v>
      </c>
      <c r="C9" s="21" t="str">
        <f>'Graf 4'!$B$3</f>
        <v>Exportações - Espírito Santo para principais destinos de produtos - Participação (%)</v>
      </c>
    </row>
    <row r="10" spans="1:3" x14ac:dyDescent="0.2">
      <c r="A10" s="20"/>
      <c r="C10" s="20"/>
    </row>
    <row r="11" spans="1:3" ht="18" thickBot="1" x14ac:dyDescent="0.35">
      <c r="A11" s="20"/>
      <c r="B11" s="23" t="s">
        <v>67</v>
      </c>
      <c r="C11" s="19"/>
    </row>
    <row r="12" spans="1:3" ht="13.5" thickTop="1" x14ac:dyDescent="0.2">
      <c r="A12" s="20"/>
      <c r="C12" s="20"/>
    </row>
    <row r="13" spans="1:3" x14ac:dyDescent="0.2">
      <c r="A13" s="20"/>
      <c r="B13" t="str">
        <f>'Tab 1'!$B$2</f>
        <v>Tabela 1</v>
      </c>
      <c r="C13" s="21" t="str">
        <f>'Tab 1'!$B$3</f>
        <v xml:space="preserve">Exportação - Espírito Santo e Brasil - US$ milhões </v>
      </c>
    </row>
    <row r="14" spans="1:3" x14ac:dyDescent="0.2">
      <c r="A14" s="20"/>
      <c r="B14" t="str">
        <f>'Tab 2'!$B$2</f>
        <v>Tabela 2</v>
      </c>
      <c r="C14" s="21" t="str">
        <f>'Tab 2'!$B$3</f>
        <v xml:space="preserve">Pauta de Exportação - Espírito Santo - US$ milhões </v>
      </c>
    </row>
    <row r="15" spans="1:3" x14ac:dyDescent="0.2">
      <c r="A15" s="20"/>
      <c r="B15" t="str">
        <f>'Tab 3'!$B$2</f>
        <v>Tabela 3</v>
      </c>
      <c r="C15" s="21" t="str">
        <f>'Tab 3'!$B$3</f>
        <v>Pauta de Exportação - Espírito Santo - Variações % volume e preços implícitos</v>
      </c>
    </row>
    <row r="16" spans="1:3" x14ac:dyDescent="0.2">
      <c r="A16" s="20"/>
      <c r="B16" t="str">
        <f>'Tab 4'!$B$2</f>
        <v>Tabela 4</v>
      </c>
      <c r="C16" s="21" t="str">
        <f>'Tab 4'!$B$3</f>
        <v xml:space="preserve">Mercados de destino das Exportações - Espírito Santo - US$ milhões </v>
      </c>
    </row>
    <row r="17" spans="1:9" x14ac:dyDescent="0.2">
      <c r="A17" s="20"/>
      <c r="C17" s="25"/>
    </row>
    <row r="18" spans="1:9" x14ac:dyDescent="0.2">
      <c r="B18" s="24" t="s">
        <v>39</v>
      </c>
      <c r="C18" s="18"/>
      <c r="D18" s="18"/>
      <c r="E18" s="18"/>
      <c r="F18" s="18"/>
      <c r="G18" s="18"/>
      <c r="H18" s="18"/>
      <c r="I18" s="18"/>
    </row>
    <row r="19" spans="1:9" x14ac:dyDescent="0.2">
      <c r="B19" s="18" t="s">
        <v>40</v>
      </c>
      <c r="C19" s="18"/>
      <c r="D19" s="18"/>
      <c r="E19" s="18"/>
      <c r="F19" s="18"/>
      <c r="G19" s="18"/>
      <c r="H19" s="18"/>
      <c r="I19" s="18"/>
    </row>
  </sheetData>
  <hyperlinks>
    <hyperlink ref="C6" location="'Graf 1'!B3" display="'Graf 1'!B3"/>
    <hyperlink ref="C7" location="'Graf 2'!B3" display="'Graf 2'!B3"/>
    <hyperlink ref="C8" location="'Graf 3'!B3" display="'Graf 3'!B3"/>
    <hyperlink ref="C9" location="'Graf 4'!B3" display="'Graf 4'!B3"/>
    <hyperlink ref="C13" location="'Tab 1'!B3" display="'Tab 1'!B3"/>
    <hyperlink ref="C15" location="'Tab 3'!B3" display="'Tab 3'!B3"/>
    <hyperlink ref="C16" location="'Tab 4'!B3" display="'Tab 4'!B3"/>
    <hyperlink ref="C14" location="'Tab 2'!B3" display="'Tab 2'!B3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activeCell="N17" sqref="N17"/>
    </sheetView>
  </sheetViews>
  <sheetFormatPr defaultRowHeight="16.5" customHeight="1" x14ac:dyDescent="0.2"/>
  <cols>
    <col min="2" max="2" width="39.7109375" customWidth="1"/>
    <col min="3" max="6" width="9.7109375" hidden="1" customWidth="1"/>
    <col min="7" max="7" width="10.42578125" hidden="1" customWidth="1"/>
    <col min="8" max="8" width="9.7109375" customWidth="1"/>
    <col min="9" max="10" width="10.42578125" bestFit="1" customWidth="1"/>
  </cols>
  <sheetData>
    <row r="1" spans="1:13" s="26" customFormat="1" ht="28.5" customHeight="1" x14ac:dyDescent="0.25">
      <c r="A1" s="28" t="s">
        <v>69</v>
      </c>
      <c r="B1" s="27"/>
    </row>
    <row r="2" spans="1:13" s="8" customFormat="1" ht="16.5" customHeight="1" x14ac:dyDescent="0.2">
      <c r="B2" s="17" t="s">
        <v>46</v>
      </c>
      <c r="C2" s="16"/>
      <c r="D2" s="16"/>
      <c r="E2" s="16"/>
      <c r="F2" s="16"/>
      <c r="G2" s="16"/>
    </row>
    <row r="3" spans="1:13" s="8" customFormat="1" ht="16.5" customHeight="1" x14ac:dyDescent="0.2">
      <c r="B3" s="17" t="s">
        <v>102</v>
      </c>
      <c r="C3" s="16"/>
      <c r="D3" s="16"/>
      <c r="E3" s="16"/>
      <c r="F3" s="16"/>
      <c r="G3" s="16"/>
    </row>
    <row r="4" spans="1:13" s="8" customFormat="1" ht="18.75" customHeight="1" x14ac:dyDescent="0.2">
      <c r="B4" s="121" t="s">
        <v>42</v>
      </c>
      <c r="C4" s="124">
        <v>2024</v>
      </c>
      <c r="D4" s="129"/>
      <c r="E4" s="110">
        <v>2023</v>
      </c>
      <c r="F4" s="79">
        <v>2024</v>
      </c>
      <c r="G4" s="79">
        <v>2023</v>
      </c>
      <c r="H4" s="124" t="s">
        <v>100</v>
      </c>
      <c r="I4" s="125"/>
      <c r="J4" s="129"/>
      <c r="K4" s="124" t="s">
        <v>101</v>
      </c>
      <c r="L4" s="125"/>
      <c r="M4" s="125"/>
    </row>
    <row r="5" spans="1:13" s="8" customFormat="1" ht="18.75" customHeight="1" x14ac:dyDescent="0.2">
      <c r="B5" s="121"/>
      <c r="C5" s="72" t="s">
        <v>52</v>
      </c>
      <c r="D5" s="74" t="s">
        <v>51</v>
      </c>
      <c r="E5" s="93" t="s">
        <v>52</v>
      </c>
      <c r="F5" s="127" t="s">
        <v>76</v>
      </c>
      <c r="G5" s="128"/>
      <c r="H5" s="72" t="s">
        <v>33</v>
      </c>
      <c r="I5" s="72" t="s">
        <v>34</v>
      </c>
      <c r="J5" s="73" t="s">
        <v>35</v>
      </c>
      <c r="K5" s="72" t="s">
        <v>33</v>
      </c>
      <c r="L5" s="72" t="s">
        <v>34</v>
      </c>
      <c r="M5" s="73" t="s">
        <v>35</v>
      </c>
    </row>
    <row r="6" spans="1:13" s="8" customFormat="1" ht="18.75" customHeight="1" x14ac:dyDescent="0.2">
      <c r="B6" s="94" t="s">
        <v>97</v>
      </c>
      <c r="C6" s="95">
        <v>1840.769</v>
      </c>
      <c r="D6" s="95">
        <v>1548.762025</v>
      </c>
      <c r="E6" s="95">
        <v>2010.93118</v>
      </c>
      <c r="F6" s="95">
        <v>5459.5360769999998</v>
      </c>
      <c r="G6" s="95">
        <v>5107.7684799999997</v>
      </c>
      <c r="H6" s="96">
        <f>((C6/D6)-1)*100</f>
        <v>18.854218420031323</v>
      </c>
      <c r="I6" s="96">
        <f t="shared" ref="I6:I17" si="0">((C6/E6)-1)*100</f>
        <v>-8.4618599429146073</v>
      </c>
      <c r="J6" s="96">
        <f t="shared" ref="J6:J17" si="1">((F6/G6)-1)*100</f>
        <v>6.8869135000418025</v>
      </c>
      <c r="K6" s="96">
        <v>-12.149102262211697</v>
      </c>
      <c r="L6" s="96">
        <v>-2.7104030169475046</v>
      </c>
      <c r="M6" s="96">
        <v>6.6304257324134142</v>
      </c>
    </row>
    <row r="7" spans="1:13" s="8" customFormat="1" ht="18.75" customHeight="1" x14ac:dyDescent="0.2">
      <c r="B7" s="97" t="s">
        <v>96</v>
      </c>
      <c r="C7" s="98">
        <v>44.476078000000001</v>
      </c>
      <c r="D7" s="98">
        <v>33.272334000000001</v>
      </c>
      <c r="E7" s="98">
        <v>18.016328999999999</v>
      </c>
      <c r="F7" s="98">
        <v>109.412521</v>
      </c>
      <c r="G7" s="98">
        <v>36.373595999999999</v>
      </c>
      <c r="H7" s="99">
        <f t="shared" ref="H7:H15" si="2">((C7/D7)-1)*100</f>
        <v>33.672852646886753</v>
      </c>
      <c r="I7" s="99">
        <f t="shared" si="0"/>
        <v>146.86537418360871</v>
      </c>
      <c r="J7" s="99">
        <f t="shared" si="1"/>
        <v>200.80204607759978</v>
      </c>
      <c r="K7" s="99">
        <v>7.7063064909592249</v>
      </c>
      <c r="L7" s="99">
        <v>-2.0367921116732246</v>
      </c>
      <c r="M7" s="99">
        <v>-5.4624782680875565</v>
      </c>
    </row>
    <row r="8" spans="1:13" s="8" customFormat="1" ht="18.75" customHeight="1" x14ac:dyDescent="0.2">
      <c r="B8" s="94" t="s">
        <v>98</v>
      </c>
      <c r="C8" s="95">
        <v>182.82524000000001</v>
      </c>
      <c r="D8" s="95">
        <v>153.00863000000001</v>
      </c>
      <c r="E8" s="95">
        <v>279.72530999999998</v>
      </c>
      <c r="F8" s="95">
        <v>628.34438999999998</v>
      </c>
      <c r="G8" s="95">
        <v>578.09151999999995</v>
      </c>
      <c r="H8" s="96">
        <f>((C8/D8)-1)*100</f>
        <v>19.486881230163288</v>
      </c>
      <c r="I8" s="96">
        <f t="shared" si="0"/>
        <v>-34.641152064502123</v>
      </c>
      <c r="J8" s="96">
        <f t="shared" si="1"/>
        <v>8.6928917414322182</v>
      </c>
      <c r="K8" s="96">
        <v>-5.1761589268880748</v>
      </c>
      <c r="L8" s="96">
        <v>9.8227523083444623</v>
      </c>
      <c r="M8" s="96">
        <v>5.9222938877779852</v>
      </c>
    </row>
    <row r="9" spans="1:13" s="8" customFormat="1" ht="18.75" customHeight="1" x14ac:dyDescent="0.2">
      <c r="B9" s="97" t="s">
        <v>106</v>
      </c>
      <c r="C9" s="98">
        <v>176.169162</v>
      </c>
      <c r="D9" s="98">
        <v>116.24357999999999</v>
      </c>
      <c r="E9" s="98">
        <v>208.82032000000001</v>
      </c>
      <c r="F9" s="98">
        <v>576.381934</v>
      </c>
      <c r="G9" s="98">
        <v>313.18486000000001</v>
      </c>
      <c r="H9" s="99">
        <f t="shared" si="2"/>
        <v>51.551734728059827</v>
      </c>
      <c r="I9" s="99">
        <f t="shared" si="0"/>
        <v>-15.636006112815082</v>
      </c>
      <c r="J9" s="99">
        <f t="shared" si="1"/>
        <v>84.038888086735724</v>
      </c>
      <c r="K9" s="99">
        <v>8.7561668346022969</v>
      </c>
      <c r="L9" s="99">
        <v>7.1725102750076042</v>
      </c>
      <c r="M9" s="99">
        <v>0.5715508064648267</v>
      </c>
    </row>
    <row r="10" spans="1:13" s="8" customFormat="1" ht="18.75" customHeight="1" x14ac:dyDescent="0.2">
      <c r="B10" s="94" t="s">
        <v>44</v>
      </c>
      <c r="C10" s="95">
        <v>145.49882299999999</v>
      </c>
      <c r="D10" s="95">
        <v>173.428</v>
      </c>
      <c r="E10" s="95">
        <v>199.40600000000001</v>
      </c>
      <c r="F10" s="95">
        <v>512.48287300000004</v>
      </c>
      <c r="G10" s="95">
        <v>524.854512</v>
      </c>
      <c r="H10" s="96">
        <f t="shared" si="2"/>
        <v>-16.104191364716204</v>
      </c>
      <c r="I10" s="96">
        <f t="shared" si="0"/>
        <v>-27.033879120989347</v>
      </c>
      <c r="J10" s="96">
        <f t="shared" si="1"/>
        <v>-2.3571558817045979</v>
      </c>
      <c r="K10" s="96">
        <v>6.0808494161653348</v>
      </c>
      <c r="L10" s="96">
        <v>33.703665348158715</v>
      </c>
      <c r="M10" s="96">
        <v>23.295837713520374</v>
      </c>
    </row>
    <row r="11" spans="1:13" s="8" customFormat="1" ht="18.75" customHeight="1" x14ac:dyDescent="0.2">
      <c r="B11" s="97" t="s">
        <v>75</v>
      </c>
      <c r="C11" s="98">
        <v>53.244131000000003</v>
      </c>
      <c r="D11" s="98">
        <v>66.910443999999998</v>
      </c>
      <c r="E11" s="98">
        <v>74.328643999999997</v>
      </c>
      <c r="F11" s="98">
        <v>199.02525700000001</v>
      </c>
      <c r="G11" s="98">
        <v>165.47463999999999</v>
      </c>
      <c r="H11" s="99">
        <f t="shared" si="2"/>
        <v>-20.424783012947866</v>
      </c>
      <c r="I11" s="99">
        <f t="shared" si="0"/>
        <v>-28.366605208081008</v>
      </c>
      <c r="J11" s="99">
        <f t="shared" si="1"/>
        <v>20.275382983156831</v>
      </c>
      <c r="K11" s="99">
        <v>-6.6701765867719587</v>
      </c>
      <c r="L11" s="99">
        <v>-2.963982405480925</v>
      </c>
      <c r="M11" s="99">
        <v>6.795723108752294</v>
      </c>
    </row>
    <row r="12" spans="1:13" s="8" customFormat="1" ht="18.75" customHeight="1" x14ac:dyDescent="0.2">
      <c r="B12" s="94" t="s">
        <v>108</v>
      </c>
      <c r="C12" s="95">
        <v>4.0121219999999997</v>
      </c>
      <c r="D12" s="95">
        <v>3.0032860000000001</v>
      </c>
      <c r="E12" s="95">
        <v>4.4450260000000004</v>
      </c>
      <c r="F12" s="95">
        <v>10.410663</v>
      </c>
      <c r="G12" s="95">
        <v>12.887658</v>
      </c>
      <c r="H12" s="96">
        <f t="shared" si="2"/>
        <v>33.591073244439571</v>
      </c>
      <c r="I12" s="96">
        <f t="shared" si="0"/>
        <v>-9.7390656432605915</v>
      </c>
      <c r="J12" s="96">
        <f t="shared" si="1"/>
        <v>-19.219900155637283</v>
      </c>
      <c r="K12" s="96">
        <v>8.7975689100465502</v>
      </c>
      <c r="L12" s="96">
        <v>26.463368624297257</v>
      </c>
      <c r="M12" s="96">
        <v>25.873221295632099</v>
      </c>
    </row>
    <row r="13" spans="1:13" s="8" customFormat="1" ht="18.75" customHeight="1" x14ac:dyDescent="0.2">
      <c r="B13" s="97" t="s">
        <v>103</v>
      </c>
      <c r="C13" s="100">
        <v>17.726430000000001</v>
      </c>
      <c r="D13" s="98">
        <v>28.421880000000002</v>
      </c>
      <c r="E13" s="98">
        <v>43.303910000000002</v>
      </c>
      <c r="F13" s="98">
        <v>65.734660000000005</v>
      </c>
      <c r="G13" s="98">
        <v>134.34099000000001</v>
      </c>
      <c r="H13" s="99">
        <f t="shared" si="2"/>
        <v>-37.631043407403034</v>
      </c>
      <c r="I13" s="99">
        <f t="shared" si="0"/>
        <v>-59.06505902122926</v>
      </c>
      <c r="J13" s="99">
        <f t="shared" si="1"/>
        <v>-51.068798882604625</v>
      </c>
      <c r="K13" s="99">
        <v>-5.7578472916206325</v>
      </c>
      <c r="L13" s="99">
        <v>17.864186448714612</v>
      </c>
      <c r="M13" s="99">
        <v>22.382967230413463</v>
      </c>
    </row>
    <row r="14" spans="1:13" s="8" customFormat="1" ht="18.75" customHeight="1" x14ac:dyDescent="0.2">
      <c r="B14" s="94" t="s">
        <v>117</v>
      </c>
      <c r="C14" s="95">
        <v>1.5549390000000001</v>
      </c>
      <c r="D14" s="95">
        <v>1.0475540000000001</v>
      </c>
      <c r="E14" s="95">
        <v>1.215222</v>
      </c>
      <c r="F14" s="95">
        <v>4.0257959999999997</v>
      </c>
      <c r="G14" s="95">
        <v>3.4910700000000001</v>
      </c>
      <c r="H14" s="96">
        <f t="shared" si="2"/>
        <v>48.435211931795386</v>
      </c>
      <c r="I14" s="96">
        <f>((C14/E14)-1)*100</f>
        <v>27.955139061011081</v>
      </c>
      <c r="J14" s="96">
        <f>((F14/G14)-1)*100</f>
        <v>15.316965858604936</v>
      </c>
      <c r="K14" s="96">
        <v>-2.1611800500778156</v>
      </c>
      <c r="L14" s="96">
        <v>-2.9210570218694776</v>
      </c>
      <c r="M14" s="96">
        <v>-2.8790443994463177</v>
      </c>
    </row>
    <row r="15" spans="1:13" s="8" customFormat="1" ht="18.75" customHeight="1" x14ac:dyDescent="0.2">
      <c r="B15" s="97" t="s">
        <v>113</v>
      </c>
      <c r="C15" s="98">
        <v>21.606677999999999</v>
      </c>
      <c r="D15" s="98">
        <v>19.873991</v>
      </c>
      <c r="E15" s="98">
        <v>2.9880000000000002E-3</v>
      </c>
      <c r="F15" s="98">
        <v>41.482644000000001</v>
      </c>
      <c r="G15" s="98">
        <v>8.5179999999999995E-3</v>
      </c>
      <c r="H15" s="99">
        <f t="shared" si="2"/>
        <v>8.7183646203724088</v>
      </c>
      <c r="I15" s="99">
        <f t="shared" si="0"/>
        <v>723015.06024096382</v>
      </c>
      <c r="J15" s="99">
        <f t="shared" si="1"/>
        <v>486899.8121624795</v>
      </c>
      <c r="K15" s="99">
        <v>-1.3853268043151346E-2</v>
      </c>
      <c r="L15" s="99">
        <v>-67.186179765826168</v>
      </c>
      <c r="M15" s="99">
        <v>-48.792467618640025</v>
      </c>
    </row>
    <row r="16" spans="1:13" s="8" customFormat="1" ht="18.75" customHeight="1" x14ac:dyDescent="0.2">
      <c r="B16" s="94" t="s">
        <v>45</v>
      </c>
      <c r="C16" s="95">
        <v>116.97870699999987</v>
      </c>
      <c r="D16" s="95">
        <v>108.41887399999993</v>
      </c>
      <c r="E16" s="95">
        <v>66.628841000000094</v>
      </c>
      <c r="F16" s="95">
        <v>424.39094599999856</v>
      </c>
      <c r="G16" s="95">
        <v>273.20633199999958</v>
      </c>
      <c r="H16" s="96">
        <f>((C16/D16)-1)*100</f>
        <v>7.8951502484705172</v>
      </c>
      <c r="I16" s="96">
        <f t="shared" si="0"/>
        <v>75.567674965259741</v>
      </c>
      <c r="J16" s="96">
        <f t="shared" si="1"/>
        <v>55.337155948493624</v>
      </c>
      <c r="K16" s="96">
        <v>0.26338862318198153</v>
      </c>
      <c r="L16" s="96">
        <v>-37.244482156461736</v>
      </c>
      <c r="M16" s="96">
        <v>-10.216096936359708</v>
      </c>
    </row>
    <row r="17" spans="2:13" s="8" customFormat="1" ht="18.75" customHeight="1" x14ac:dyDescent="0.2">
      <c r="B17" s="75" t="s">
        <v>28</v>
      </c>
      <c r="C17" s="76">
        <v>2604.8613100000002</v>
      </c>
      <c r="D17" s="76">
        <v>2252.3905980000004</v>
      </c>
      <c r="E17" s="76">
        <v>2906.82377</v>
      </c>
      <c r="F17" s="76">
        <v>8031.2277609999983</v>
      </c>
      <c r="G17" s="76">
        <v>7149.6821759999993</v>
      </c>
      <c r="H17" s="77">
        <f>((C17/D17)-1)*100</f>
        <v>15.648738381032778</v>
      </c>
      <c r="I17" s="77">
        <f t="shared" si="0"/>
        <v>-10.388055275879339</v>
      </c>
      <c r="J17" s="77">
        <f t="shared" si="1"/>
        <v>12.329856954469465</v>
      </c>
      <c r="K17" s="77">
        <v>-4.3566713438540239</v>
      </c>
      <c r="L17" s="77">
        <v>8.0669636631179422</v>
      </c>
      <c r="M17" s="77">
        <v>16.636204188130211</v>
      </c>
    </row>
    <row r="18" spans="2:13" s="8" customFormat="1" ht="16.5" customHeight="1" x14ac:dyDescent="0.2">
      <c r="B18" s="35" t="s">
        <v>39</v>
      </c>
      <c r="C18" s="35"/>
      <c r="D18" s="35"/>
      <c r="E18" s="35"/>
      <c r="F18" s="35"/>
      <c r="G18" s="35"/>
    </row>
    <row r="19" spans="2:13" s="8" customFormat="1" ht="16.5" customHeight="1" x14ac:dyDescent="0.2">
      <c r="B19" s="35" t="s">
        <v>40</v>
      </c>
      <c r="C19" s="35"/>
      <c r="D19" s="35"/>
      <c r="E19" s="35"/>
      <c r="F19" s="35"/>
      <c r="G19" s="35"/>
    </row>
    <row r="20" spans="2:13" s="8" customFormat="1" ht="16.5" customHeight="1" x14ac:dyDescent="0.2">
      <c r="B20" s="78" t="s">
        <v>73</v>
      </c>
      <c r="C20" s="78"/>
      <c r="D20" s="78"/>
      <c r="E20" s="78"/>
      <c r="F20" s="78"/>
      <c r="G20" s="78"/>
      <c r="H20" s="105"/>
      <c r="I20" s="105"/>
      <c r="J20" s="105"/>
    </row>
    <row r="21" spans="2:13" s="8" customFormat="1" ht="16.5" customHeight="1" x14ac:dyDescent="0.2">
      <c r="H21" s="49"/>
      <c r="I21" s="49"/>
      <c r="J21" s="49"/>
    </row>
    <row r="22" spans="2:13" s="8" customFormat="1" ht="16.5" customHeight="1" x14ac:dyDescent="0.2"/>
    <row r="23" spans="2:13" s="8" customFormat="1" ht="16.5" customHeight="1" x14ac:dyDescent="0.2"/>
    <row r="24" spans="2:13" s="8" customFormat="1" ht="16.5" customHeight="1" x14ac:dyDescent="0.2"/>
    <row r="25" spans="2:13" s="8" customFormat="1" ht="16.5" customHeight="1" x14ac:dyDescent="0.2"/>
    <row r="26" spans="2:13" s="8" customFormat="1" ht="16.5" customHeight="1" x14ac:dyDescent="0.2"/>
    <row r="27" spans="2:13" s="8" customFormat="1" ht="16.5" customHeight="1" x14ac:dyDescent="0.2"/>
    <row r="28" spans="2:13" s="8" customFormat="1" ht="16.5" customHeight="1" x14ac:dyDescent="0.2"/>
    <row r="29" spans="2:13" s="8" customFormat="1" ht="16.5" customHeight="1" x14ac:dyDescent="0.2"/>
    <row r="30" spans="2:13" s="8" customFormat="1" ht="16.5" customHeight="1" x14ac:dyDescent="0.2"/>
    <row r="31" spans="2:13" s="8" customFormat="1" ht="16.5" customHeight="1" x14ac:dyDescent="0.2"/>
  </sheetData>
  <mergeCells count="5">
    <mergeCell ref="K4:M4"/>
    <mergeCell ref="H4:J4"/>
    <mergeCell ref="B4:B5"/>
    <mergeCell ref="F5:G5"/>
    <mergeCell ref="C4:D4"/>
  </mergeCells>
  <conditionalFormatting sqref="H6">
    <cfRule type="iconSet" priority="53">
      <iconSet iconSet="3Arrows">
        <cfvo type="percent" val="0"/>
        <cfvo type="num" val="0" gte="0"/>
        <cfvo type="num" val="0" gte="0"/>
      </iconSet>
    </cfRule>
  </conditionalFormatting>
  <conditionalFormatting sqref="H7 H9:H11">
    <cfRule type="iconSet" priority="57">
      <iconSet iconSet="3Arrows">
        <cfvo type="percent" val="0"/>
        <cfvo type="num" val="0" gte="0"/>
        <cfvo type="num" val="0" gte="0"/>
      </iconSet>
    </cfRule>
  </conditionalFormatting>
  <conditionalFormatting sqref="H8">
    <cfRule type="iconSet" priority="40">
      <iconSet iconSet="3Arrows">
        <cfvo type="percent" val="0"/>
        <cfvo type="num" val="0" gte="0"/>
        <cfvo type="num" val="0" gte="0"/>
      </iconSet>
    </cfRule>
  </conditionalFormatting>
  <conditionalFormatting sqref="H12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H13">
    <cfRule type="iconSet" priority="39">
      <iconSet iconSet="3Arrows">
        <cfvo type="percent" val="0"/>
        <cfvo type="num" val="0" gte="0"/>
        <cfvo type="num" val="0" gte="0"/>
      </iconSet>
    </cfRule>
  </conditionalFormatting>
  <conditionalFormatting sqref="H14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H15">
    <cfRule type="iconSet" priority="47">
      <iconSet iconSet="3Arrows">
        <cfvo type="percent" val="0"/>
        <cfvo type="num" val="0" gte="0"/>
        <cfvo type="num" val="0" gte="0"/>
      </iconSet>
    </cfRule>
  </conditionalFormatting>
  <conditionalFormatting sqref="H16">
    <cfRule type="iconSet" priority="44">
      <iconSet iconSet="3Arrows">
        <cfvo type="percent" val="0"/>
        <cfvo type="num" val="0" gte="0"/>
        <cfvo type="num" val="0" gte="0"/>
      </iconSet>
    </cfRule>
  </conditionalFormatting>
  <conditionalFormatting sqref="H17">
    <cfRule type="iconSet" priority="43">
      <iconSet iconSet="3Arrows">
        <cfvo type="percent" val="0"/>
        <cfvo type="num" val="0" gte="0"/>
        <cfvo type="num" val="0" gte="0"/>
      </iconSet>
    </cfRule>
  </conditionalFormatting>
  <conditionalFormatting sqref="I6">
    <cfRule type="iconSet" priority="51">
      <iconSet iconSet="3Arrows">
        <cfvo type="percent" val="0"/>
        <cfvo type="num" val="0" gte="0"/>
        <cfvo type="num" val="0" gte="0"/>
      </iconSet>
    </cfRule>
  </conditionalFormatting>
  <conditionalFormatting sqref="I7">
    <cfRule type="iconSet" priority="48">
      <iconSet iconSet="3Arrows">
        <cfvo type="percent" val="0"/>
        <cfvo type="num" val="0" gte="0"/>
        <cfvo type="num" val="0" gte="0"/>
      </iconSet>
    </cfRule>
  </conditionalFormatting>
  <conditionalFormatting sqref="I8 I10">
    <cfRule type="iconSet" priority="55">
      <iconSet iconSet="3Arrows">
        <cfvo type="percent" val="0"/>
        <cfvo type="num" val="0" gte="0"/>
        <cfvo type="num" val="0" gte="0"/>
      </iconSet>
    </cfRule>
  </conditionalFormatting>
  <conditionalFormatting sqref="I9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I12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I13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I15">
    <cfRule type="iconSet" priority="49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45">
      <iconSet iconSet="3Arrows">
        <cfvo type="percent" val="0"/>
        <cfvo type="num" val="0" gte="0"/>
        <cfvo type="num" val="0" gte="0"/>
      </iconSet>
    </cfRule>
  </conditionalFormatting>
  <conditionalFormatting sqref="I17">
    <cfRule type="iconSet" priority="41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52">
      <iconSet iconSet="3Arrows">
        <cfvo type="percent" val="0"/>
        <cfvo type="num" val="0" gte="0"/>
        <cfvo type="num" val="0" gte="0"/>
      </iconSet>
    </cfRule>
  </conditionalFormatting>
  <conditionalFormatting sqref="J7:J8 J10:J11">
    <cfRule type="iconSet" priority="56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50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38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54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46">
      <iconSet iconSet="3Arrows">
        <cfvo type="percent" val="0"/>
        <cfvo type="num" val="0" gte="0"/>
        <cfvo type="num" val="0" gte="0"/>
      </iconSet>
    </cfRule>
  </conditionalFormatting>
  <conditionalFormatting sqref="J17">
    <cfRule type="iconSet" priority="42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K7:K11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L6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7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L8 L10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M6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M7:M8 M10:M11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M9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M12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M13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M14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M15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M16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M17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I11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I14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Normal="100" workbookViewId="0">
      <selection activeCell="O13" sqref="O13"/>
    </sheetView>
  </sheetViews>
  <sheetFormatPr defaultRowHeight="17.25" customHeight="1" x14ac:dyDescent="0.2"/>
  <cols>
    <col min="2" max="2" width="19.7109375" customWidth="1"/>
    <col min="3" max="3" width="8.140625" customWidth="1"/>
    <col min="4" max="4" width="9.85546875" bestFit="1" customWidth="1"/>
    <col min="5" max="6" width="8.7109375" customWidth="1"/>
    <col min="7" max="7" width="9.42578125" hidden="1" customWidth="1"/>
    <col min="8" max="8" width="2.28515625" hidden="1" customWidth="1"/>
    <col min="9" max="9" width="10.5703125" customWidth="1"/>
    <col min="10" max="11" width="11.7109375" bestFit="1" customWidth="1"/>
    <col min="12" max="12" width="10.42578125" bestFit="1" customWidth="1"/>
  </cols>
  <sheetData>
    <row r="1" spans="1:12" s="26" customFormat="1" ht="28.5" customHeight="1" x14ac:dyDescent="0.25">
      <c r="A1" s="28" t="s">
        <v>69</v>
      </c>
      <c r="B1" s="27"/>
    </row>
    <row r="2" spans="1:12" s="8" customFormat="1" ht="17.25" customHeight="1" x14ac:dyDescent="0.2">
      <c r="B2" s="17" t="s">
        <v>47</v>
      </c>
      <c r="C2" s="16"/>
      <c r="D2" s="16"/>
      <c r="E2" s="16"/>
      <c r="F2" s="16"/>
      <c r="G2" s="16"/>
      <c r="H2" s="16"/>
    </row>
    <row r="3" spans="1:12" s="8" customFormat="1" ht="17.25" customHeight="1" x14ac:dyDescent="0.2">
      <c r="B3" s="17" t="s">
        <v>94</v>
      </c>
      <c r="C3" s="16"/>
      <c r="D3" s="16"/>
      <c r="E3" s="16"/>
      <c r="F3" s="16"/>
      <c r="G3" s="16"/>
      <c r="H3" s="16"/>
    </row>
    <row r="4" spans="1:12" s="8" customFormat="1" ht="18.75" customHeight="1" x14ac:dyDescent="0.2">
      <c r="B4" s="121" t="s">
        <v>77</v>
      </c>
      <c r="C4" s="122">
        <v>45352</v>
      </c>
      <c r="D4" s="123"/>
      <c r="E4" s="110">
        <v>2024</v>
      </c>
      <c r="F4" s="110">
        <v>2023</v>
      </c>
      <c r="G4" s="79">
        <v>2024</v>
      </c>
      <c r="H4" s="79">
        <v>2023</v>
      </c>
      <c r="I4" s="126" t="s">
        <v>79</v>
      </c>
      <c r="J4" s="124" t="s">
        <v>43</v>
      </c>
      <c r="K4" s="125"/>
      <c r="L4" s="125"/>
    </row>
    <row r="5" spans="1:12" s="8" customFormat="1" ht="18.75" customHeight="1" x14ac:dyDescent="0.2">
      <c r="B5" s="121"/>
      <c r="C5" s="74" t="s">
        <v>78</v>
      </c>
      <c r="D5" s="74" t="s">
        <v>30</v>
      </c>
      <c r="E5" s="74" t="s">
        <v>51</v>
      </c>
      <c r="F5" s="93" t="s">
        <v>52</v>
      </c>
      <c r="G5" s="127" t="s">
        <v>76</v>
      </c>
      <c r="H5" s="128"/>
      <c r="I5" s="126"/>
      <c r="J5" s="74" t="s">
        <v>33</v>
      </c>
      <c r="K5" s="74" t="s">
        <v>34</v>
      </c>
      <c r="L5" s="111" t="s">
        <v>35</v>
      </c>
    </row>
    <row r="6" spans="1:12" s="8" customFormat="1" ht="18.75" customHeight="1" x14ac:dyDescent="0.2">
      <c r="B6" s="94" t="s">
        <v>48</v>
      </c>
      <c r="C6" s="95">
        <f>D6*100/D17</f>
        <v>19.936055588130362</v>
      </c>
      <c r="D6" s="95">
        <v>166.517619</v>
      </c>
      <c r="E6" s="95">
        <v>293.57064400000002</v>
      </c>
      <c r="F6" s="95">
        <v>326.52734800000002</v>
      </c>
      <c r="G6" s="95">
        <v>799.97877000000005</v>
      </c>
      <c r="H6" s="95">
        <v>782.33753300000001</v>
      </c>
      <c r="I6" s="96">
        <v>-16.82517673857911</v>
      </c>
      <c r="J6" s="96">
        <f t="shared" ref="J6:J16" si="0">((D6/E6)-1)*100</f>
        <v>-43.27851833850255</v>
      </c>
      <c r="K6" s="96">
        <f t="shared" ref="K6:K13" si="1">((D6/F6)-1)*100</f>
        <v>-49.003469381682542</v>
      </c>
      <c r="L6" s="96">
        <f>((G6/H6)-1)*100</f>
        <v>2.254939365155062</v>
      </c>
    </row>
    <row r="7" spans="1:12" s="8" customFormat="1" ht="18.75" customHeight="1" x14ac:dyDescent="0.2">
      <c r="B7" s="97" t="s">
        <v>110</v>
      </c>
      <c r="C7" s="98">
        <f>D7*100/D17</f>
        <v>7.5052639894934758</v>
      </c>
      <c r="D7" s="98">
        <v>62.688363000000003</v>
      </c>
      <c r="E7" s="98">
        <v>74.745994999999994</v>
      </c>
      <c r="F7" s="98">
        <v>71.951971</v>
      </c>
      <c r="G7" s="98">
        <v>186.445201</v>
      </c>
      <c r="H7" s="98">
        <v>93.751129000000006</v>
      </c>
      <c r="I7" s="99">
        <v>-1.5967489908150312</v>
      </c>
      <c r="J7" s="99">
        <f>((D7/E7)-1)*100</f>
        <v>-16.131475673044417</v>
      </c>
      <c r="K7" s="99">
        <f t="shared" si="1"/>
        <v>-12.874710548235013</v>
      </c>
      <c r="L7" s="99">
        <f t="shared" ref="L7:L12" si="2">((G7/H7)-1)*100</f>
        <v>98.872486111607245</v>
      </c>
    </row>
    <row r="8" spans="1:12" s="8" customFormat="1" ht="18.75" customHeight="1" x14ac:dyDescent="0.2">
      <c r="B8" s="94" t="s">
        <v>107</v>
      </c>
      <c r="C8" s="95">
        <f>D8*100/D17</f>
        <v>6.2983217337740403</v>
      </c>
      <c r="D8" s="95">
        <v>52.607273999999997</v>
      </c>
      <c r="E8" s="95">
        <v>57.008111999999997</v>
      </c>
      <c r="F8" s="95">
        <v>98.137003000000007</v>
      </c>
      <c r="G8" s="95">
        <v>207.69981899999999</v>
      </c>
      <c r="H8" s="95">
        <v>149.02980600000001</v>
      </c>
      <c r="I8" s="96">
        <v>-0.5827872035935785</v>
      </c>
      <c r="J8" s="96">
        <f t="shared" si="0"/>
        <v>-7.7196697901519729</v>
      </c>
      <c r="K8" s="96">
        <f>((D8/F8)-1)*100</f>
        <v>-46.394048736132696</v>
      </c>
      <c r="L8" s="96">
        <f t="shared" si="2"/>
        <v>39.367972471224967</v>
      </c>
    </row>
    <row r="9" spans="1:12" s="8" customFormat="1" ht="18.75" customHeight="1" x14ac:dyDescent="0.2">
      <c r="B9" s="97" t="s">
        <v>115</v>
      </c>
      <c r="C9" s="98">
        <f>D9*100/D17</f>
        <v>6.2455716035182736</v>
      </c>
      <c r="D9" s="98">
        <v>52.166674</v>
      </c>
      <c r="E9" s="98">
        <v>27.071534</v>
      </c>
      <c r="F9" s="98">
        <v>17.129103000000001</v>
      </c>
      <c r="G9" s="98">
        <v>98.652486999999994</v>
      </c>
      <c r="H9" s="98">
        <v>54.471566000000003</v>
      </c>
      <c r="I9" s="99">
        <v>3.3232594484026343</v>
      </c>
      <c r="J9" s="99">
        <f>((D9/E9)-1)*100</f>
        <v>92.699364579783335</v>
      </c>
      <c r="K9" s="99">
        <f t="shared" si="1"/>
        <v>204.54994636905388</v>
      </c>
      <c r="L9" s="99">
        <f t="shared" si="2"/>
        <v>81.108226262487079</v>
      </c>
    </row>
    <row r="10" spans="1:12" s="8" customFormat="1" ht="18.75" customHeight="1" x14ac:dyDescent="0.2">
      <c r="B10" s="94" t="s">
        <v>118</v>
      </c>
      <c r="C10" s="95">
        <f>D10*100/D17</f>
        <v>5.2437755142613609</v>
      </c>
      <c r="D10" s="95">
        <v>43.799086000000003</v>
      </c>
      <c r="E10" s="95">
        <v>0.19233500000000001</v>
      </c>
      <c r="F10" s="95">
        <v>0.306093</v>
      </c>
      <c r="G10" s="95">
        <v>75.419129999999996</v>
      </c>
      <c r="H10" s="95">
        <v>18.237988999999999</v>
      </c>
      <c r="I10" s="96">
        <v>5.7746857469171706</v>
      </c>
      <c r="J10" s="96">
        <f t="shared" ref="J10" si="3">((D10/E10)-1)*100</f>
        <v>22672.291054670237</v>
      </c>
      <c r="K10" s="96">
        <f>((D10/F10)-1)*100</f>
        <v>14209.077959966417</v>
      </c>
      <c r="L10" s="96">
        <f t="shared" si="2"/>
        <v>313.52766470031321</v>
      </c>
    </row>
    <row r="11" spans="1:12" s="8" customFormat="1" ht="18.75" customHeight="1" x14ac:dyDescent="0.2">
      <c r="B11" s="97" t="s">
        <v>119</v>
      </c>
      <c r="C11" s="98">
        <f>D11*100/D17</f>
        <v>4.5691849152236381</v>
      </c>
      <c r="D11" s="98">
        <v>38.16451</v>
      </c>
      <c r="E11" s="98">
        <v>3.5072770000000002</v>
      </c>
      <c r="F11" s="98">
        <v>3.2749450000000002</v>
      </c>
      <c r="G11" s="98">
        <v>45.621197000000002</v>
      </c>
      <c r="H11" s="98">
        <v>42.797015999999999</v>
      </c>
      <c r="I11" s="99">
        <v>4.5895331535405477</v>
      </c>
      <c r="J11" s="99">
        <f>((D11/E11)-1)*100</f>
        <v>988.15214766327256</v>
      </c>
      <c r="K11" s="99">
        <f t="shared" si="1"/>
        <v>1065.3481203501126</v>
      </c>
      <c r="L11" s="99">
        <f t="shared" si="2"/>
        <v>6.5990138190943126</v>
      </c>
    </row>
    <row r="12" spans="1:12" s="8" customFormat="1" ht="18.75" customHeight="1" x14ac:dyDescent="0.2">
      <c r="B12" s="94" t="s">
        <v>109</v>
      </c>
      <c r="C12" s="95">
        <f>D12*100/D17</f>
        <v>4.4376169195532764</v>
      </c>
      <c r="D12" s="95">
        <v>37.065576999999998</v>
      </c>
      <c r="E12" s="95">
        <v>22.199265</v>
      </c>
      <c r="F12" s="95">
        <v>24.351828000000001</v>
      </c>
      <c r="G12" s="95">
        <v>95.773664999999994</v>
      </c>
      <c r="H12" s="95">
        <v>67.127422999999993</v>
      </c>
      <c r="I12" s="96">
        <v>1.9686924168146276</v>
      </c>
      <c r="J12" s="96">
        <f t="shared" si="0"/>
        <v>66.967586539464236</v>
      </c>
      <c r="K12" s="96">
        <f t="shared" si="1"/>
        <v>52.208602163254426</v>
      </c>
      <c r="L12" s="96">
        <f t="shared" si="2"/>
        <v>42.674425323909723</v>
      </c>
    </row>
    <row r="13" spans="1:12" s="8" customFormat="1" ht="18.75" customHeight="1" x14ac:dyDescent="0.2">
      <c r="B13" s="97" t="s">
        <v>114</v>
      </c>
      <c r="C13" s="98">
        <f>D13*100/D17</f>
        <v>4.3967467028813019</v>
      </c>
      <c r="D13" s="98">
        <v>36.724204999999998</v>
      </c>
      <c r="E13" s="98">
        <v>54.848073999999997</v>
      </c>
      <c r="F13" s="98">
        <v>40.123654000000002</v>
      </c>
      <c r="G13" s="98">
        <v>129.93965800000001</v>
      </c>
      <c r="H13" s="98">
        <v>120.150677</v>
      </c>
      <c r="I13" s="99">
        <v>-2.4000790151344678</v>
      </c>
      <c r="J13" s="99">
        <f t="shared" si="0"/>
        <v>-33.043765584184413</v>
      </c>
      <c r="K13" s="99">
        <f t="shared" si="1"/>
        <v>-8.4724312496563865</v>
      </c>
      <c r="L13" s="99">
        <f>((G13/H13)-1)*100</f>
        <v>8.1472541349059568</v>
      </c>
    </row>
    <row r="14" spans="1:12" s="8" customFormat="1" ht="18.75" customHeight="1" x14ac:dyDescent="0.2">
      <c r="B14" s="94" t="s">
        <v>120</v>
      </c>
      <c r="C14" s="95">
        <f>D14*100/D17</f>
        <v>4.2225387392329283</v>
      </c>
      <c r="D14" s="95">
        <v>35.269117999999999</v>
      </c>
      <c r="E14" s="95">
        <v>4.5317689999999997</v>
      </c>
      <c r="F14" s="95">
        <v>2.9220519999999999</v>
      </c>
      <c r="G14" s="95">
        <v>44.932490999999999</v>
      </c>
      <c r="H14" s="95">
        <v>31.001854999999999</v>
      </c>
      <c r="I14" s="96">
        <v>4.0704369644122025</v>
      </c>
      <c r="J14" s="96">
        <f t="shared" si="0"/>
        <v>678.26380823912257</v>
      </c>
      <c r="K14" s="96">
        <f>((D14/F14)-1)*100</f>
        <v>1106.9983011938186</v>
      </c>
      <c r="L14" s="96">
        <f>((G14/H14)-1)*100</f>
        <v>44.934846640628436</v>
      </c>
    </row>
    <row r="15" spans="1:12" s="8" customFormat="1" ht="18.75" customHeight="1" x14ac:dyDescent="0.2">
      <c r="B15" s="97" t="s">
        <v>121</v>
      </c>
      <c r="C15" s="98">
        <f>D15*100/D17</f>
        <v>3.6296051263290128</v>
      </c>
      <c r="D15" s="98">
        <v>30.316589</v>
      </c>
      <c r="E15" s="98">
        <v>1.158709</v>
      </c>
      <c r="F15" s="98">
        <v>23.538408</v>
      </c>
      <c r="G15" s="98">
        <v>33.259858999999999</v>
      </c>
      <c r="H15" s="98">
        <v>25.105768999999999</v>
      </c>
      <c r="I15" s="99">
        <v>3.8612735456104321</v>
      </c>
      <c r="J15" s="99">
        <f t="shared" si="0"/>
        <v>2516.4109366545008</v>
      </c>
      <c r="K15" s="99">
        <f>((D15/F15)-1)*100</f>
        <v>28.796259288223737</v>
      </c>
      <c r="L15" s="99">
        <f>((G15/H15)-1)*100</f>
        <v>32.478949360204808</v>
      </c>
    </row>
    <row r="16" spans="1:12" s="8" customFormat="1" ht="18.75" customHeight="1" x14ac:dyDescent="0.2">
      <c r="B16" s="94" t="s">
        <v>45</v>
      </c>
      <c r="C16" s="95">
        <f>D16*100/D17</f>
        <v>33.515319167602328</v>
      </c>
      <c r="D16" s="95">
        <v>279.93958600000008</v>
      </c>
      <c r="E16" s="95">
        <v>216.30263299999999</v>
      </c>
      <c r="F16" s="95">
        <v>254.24355500000004</v>
      </c>
      <c r="G16" s="95">
        <v>854.66776999999979</v>
      </c>
      <c r="H16" s="95">
        <v>579.38675299999977</v>
      </c>
      <c r="I16" s="96">
        <v>8.4272136088822194</v>
      </c>
      <c r="J16" s="96">
        <f t="shared" si="0"/>
        <v>29.420332114033986</v>
      </c>
      <c r="K16" s="96">
        <f>((D16/F16)-1)*100</f>
        <v>10.106856396025465</v>
      </c>
      <c r="L16" s="96">
        <f>((G16/H16)-1)*100</f>
        <v>47.512480320722858</v>
      </c>
    </row>
    <row r="17" spans="2:12" s="8" customFormat="1" ht="18.75" customHeight="1" x14ac:dyDescent="0.2">
      <c r="B17" s="75" t="s">
        <v>28</v>
      </c>
      <c r="C17" s="76">
        <f t="shared" ref="C17:I17" si="4">SUM(C6:C16)</f>
        <v>100</v>
      </c>
      <c r="D17" s="76">
        <f t="shared" si="4"/>
        <v>835.25860100000011</v>
      </c>
      <c r="E17" s="76">
        <f t="shared" si="4"/>
        <v>755.13634700000011</v>
      </c>
      <c r="F17" s="76">
        <f t="shared" si="4"/>
        <v>862.50596000000007</v>
      </c>
      <c r="G17" s="76">
        <f t="shared" si="4"/>
        <v>2572.3900469999999</v>
      </c>
      <c r="H17" s="76">
        <f t="shared" si="4"/>
        <v>1963.3975159999998</v>
      </c>
      <c r="I17" s="77">
        <f t="shared" si="4"/>
        <v>10.610302936457648</v>
      </c>
      <c r="J17" s="77">
        <f>((D17/E17)-1)*100</f>
        <v>10.610302936457639</v>
      </c>
      <c r="K17" s="77">
        <f>((D17/F17)-1)*100</f>
        <v>-3.159092257171181</v>
      </c>
      <c r="L17" s="77">
        <f>((G17/H17)-1)*100</f>
        <v>31.017281321649605</v>
      </c>
    </row>
    <row r="18" spans="2:12" s="8" customFormat="1" ht="12" x14ac:dyDescent="0.2">
      <c r="B18" s="120" t="s">
        <v>39</v>
      </c>
      <c r="C18" s="120"/>
      <c r="D18" s="120"/>
      <c r="E18" s="120"/>
      <c r="F18" s="120"/>
      <c r="G18" s="120"/>
      <c r="H18" s="120"/>
    </row>
    <row r="19" spans="2:12" s="8" customFormat="1" ht="12" x14ac:dyDescent="0.2">
      <c r="B19" s="120" t="s">
        <v>40</v>
      </c>
      <c r="C19" s="120"/>
      <c r="D19" s="120"/>
      <c r="E19" s="120"/>
      <c r="F19" s="120"/>
      <c r="G19" s="120"/>
      <c r="H19" s="120"/>
    </row>
    <row r="20" spans="2:12" s="8" customFormat="1" ht="12" x14ac:dyDescent="0.2">
      <c r="B20" s="35" t="s">
        <v>116</v>
      </c>
    </row>
    <row r="21" spans="2:12" s="8" customFormat="1" ht="17.25" customHeight="1" x14ac:dyDescent="0.2"/>
    <row r="22" spans="2:12" s="8" customFormat="1" ht="17.25" customHeight="1" x14ac:dyDescent="0.2">
      <c r="C22" s="49"/>
      <c r="I22" s="49"/>
    </row>
    <row r="23" spans="2:12" s="8" customFormat="1" ht="17.25" customHeight="1" x14ac:dyDescent="0.2"/>
    <row r="24" spans="2:12" s="8" customFormat="1" ht="17.25" customHeight="1" x14ac:dyDescent="0.2"/>
    <row r="25" spans="2:12" s="8" customFormat="1" ht="17.25" customHeight="1" x14ac:dyDescent="0.2"/>
    <row r="26" spans="2:12" s="8" customFormat="1" ht="17.25" customHeight="1" x14ac:dyDescent="0.2"/>
    <row r="27" spans="2:12" s="8" customFormat="1" ht="17.25" customHeight="1" x14ac:dyDescent="0.2"/>
  </sheetData>
  <mergeCells count="7">
    <mergeCell ref="I4:I5"/>
    <mergeCell ref="J4:L4"/>
    <mergeCell ref="G5:H5"/>
    <mergeCell ref="B18:H18"/>
    <mergeCell ref="B19:H19"/>
    <mergeCell ref="B4:B5"/>
    <mergeCell ref="C4:D4"/>
  </mergeCells>
  <conditionalFormatting sqref="I6:I11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I17:J17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J6 J8">
    <cfRule type="iconSet" priority="37">
      <iconSet iconSet="3Arrows">
        <cfvo type="percent" val="0"/>
        <cfvo type="num" val="0" gte="0"/>
        <cfvo type="num" val="0" gte="0"/>
      </iconSet>
    </cfRule>
  </conditionalFormatting>
  <conditionalFormatting sqref="J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J9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11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36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J16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K8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K1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L6:L8">
    <cfRule type="iconSet" priority="34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L11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3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L16">
    <cfRule type="iconSet" priority="32">
      <iconSet iconSet="3Arrows">
        <cfvo type="percent" val="0"/>
        <cfvo type="num" val="0" gte="0"/>
        <cfvo type="num" val="0" gte="0"/>
      </iconSet>
    </cfRule>
  </conditionalFormatting>
  <conditionalFormatting sqref="L17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J10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L10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K10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"/>
  <sheetViews>
    <sheetView showGridLines="0" workbookViewId="0">
      <selection activeCell="H15" sqref="H15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Normal="100" workbookViewId="0">
      <selection activeCell="L17" sqref="L17"/>
    </sheetView>
  </sheetViews>
  <sheetFormatPr defaultRowHeight="15" customHeight="1" x14ac:dyDescent="0.2"/>
  <cols>
    <col min="1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ht="15" customHeight="1" x14ac:dyDescent="0.2">
      <c r="B2" s="12" t="s">
        <v>62</v>
      </c>
      <c r="C2" s="12"/>
      <c r="D2" s="12"/>
      <c r="E2" s="12"/>
      <c r="F2" s="12"/>
      <c r="G2" s="12"/>
      <c r="H2" s="12"/>
      <c r="I2" s="12"/>
    </row>
    <row r="3" spans="1:9" ht="15" customHeight="1" x14ac:dyDescent="0.2">
      <c r="B3" s="12" t="s">
        <v>111</v>
      </c>
      <c r="C3" s="12"/>
      <c r="D3" s="12"/>
      <c r="E3" s="12"/>
      <c r="F3" s="12"/>
      <c r="G3" s="12"/>
      <c r="H3" s="12"/>
      <c r="I3" s="12"/>
    </row>
    <row r="21" spans="1:12" ht="15" customHeight="1" x14ac:dyDescent="0.2">
      <c r="B21" s="113" t="s">
        <v>39</v>
      </c>
      <c r="C21" s="113"/>
      <c r="D21" s="113"/>
      <c r="E21" s="113"/>
      <c r="F21" s="113"/>
      <c r="G21" s="113"/>
      <c r="H21" s="113"/>
      <c r="I21" s="113"/>
    </row>
    <row r="22" spans="1:12" ht="15" customHeight="1" x14ac:dyDescent="0.2">
      <c r="B22" s="113" t="s">
        <v>40</v>
      </c>
      <c r="C22" s="113"/>
      <c r="D22" s="113"/>
      <c r="E22" s="113"/>
      <c r="F22" s="113"/>
      <c r="G22" s="113"/>
      <c r="H22" s="113"/>
      <c r="I22" s="113"/>
      <c r="L22" s="11"/>
    </row>
    <row r="23" spans="1:12" ht="15" customHeight="1" x14ac:dyDescent="0.2">
      <c r="L23" s="10"/>
    </row>
    <row r="24" spans="1:12" ht="15" customHeight="1" x14ac:dyDescent="0.2">
      <c r="L24" s="10"/>
    </row>
    <row r="25" spans="1:12" ht="15" customHeight="1" x14ac:dyDescent="0.2">
      <c r="L25" s="10"/>
    </row>
    <row r="26" spans="1:12" ht="15" customHeight="1" x14ac:dyDescent="0.2">
      <c r="L26" s="10"/>
    </row>
    <row r="27" spans="1:12" ht="15" customHeight="1" x14ac:dyDescent="0.2">
      <c r="L27" s="10"/>
    </row>
    <row r="28" spans="1:12" ht="15" customHeight="1" x14ac:dyDescent="0.2">
      <c r="L28" s="10"/>
    </row>
    <row r="29" spans="1:12" ht="15" customHeight="1" x14ac:dyDescent="0.2">
      <c r="L29" s="10"/>
    </row>
    <row r="31" spans="1:12" ht="15" customHeight="1" thickBot="1" x14ac:dyDescent="0.3">
      <c r="A31" s="30" t="s">
        <v>70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4" spans="2:9" ht="15" customHeight="1" x14ac:dyDescent="0.2">
      <c r="B34" s="34"/>
      <c r="C34" s="1">
        <v>2021</v>
      </c>
      <c r="D34" s="1">
        <v>2022</v>
      </c>
      <c r="E34" s="1">
        <v>2023</v>
      </c>
      <c r="F34" s="1">
        <v>2024</v>
      </c>
      <c r="G34" s="2"/>
    </row>
    <row r="35" spans="2:9" ht="15" customHeight="1" x14ac:dyDescent="0.2">
      <c r="B35" s="1" t="s">
        <v>50</v>
      </c>
      <c r="C35" s="9">
        <v>469.56061699999998</v>
      </c>
      <c r="D35" s="9">
        <v>613.561286</v>
      </c>
      <c r="E35" s="9">
        <v>587.24091899999996</v>
      </c>
      <c r="F35" s="9">
        <v>981.99509899999998</v>
      </c>
      <c r="G35" s="2"/>
      <c r="H35" s="6"/>
    </row>
    <row r="36" spans="2:9" ht="15" customHeight="1" x14ac:dyDescent="0.2">
      <c r="B36" s="1" t="s">
        <v>51</v>
      </c>
      <c r="C36" s="9">
        <v>473.99562900000001</v>
      </c>
      <c r="D36" s="9">
        <v>705.41130999999996</v>
      </c>
      <c r="E36" s="9">
        <v>513.65063699999996</v>
      </c>
      <c r="F36" s="9">
        <v>755.136347</v>
      </c>
      <c r="G36" s="2"/>
    </row>
    <row r="37" spans="2:9" ht="15" customHeight="1" x14ac:dyDescent="0.2">
      <c r="B37" s="1" t="s">
        <v>52</v>
      </c>
      <c r="C37" s="9">
        <v>805.16701599999999</v>
      </c>
      <c r="D37" s="9">
        <v>757.69465600000001</v>
      </c>
      <c r="E37" s="9">
        <v>862.50595999999996</v>
      </c>
      <c r="F37" s="9">
        <v>835.258601</v>
      </c>
      <c r="G37" s="2"/>
      <c r="H37" s="2"/>
      <c r="I37" s="6"/>
    </row>
    <row r="38" spans="2:9" ht="15" customHeight="1" x14ac:dyDescent="0.2">
      <c r="B38" s="1" t="s">
        <v>53</v>
      </c>
      <c r="C38" s="9">
        <v>717.48675300000002</v>
      </c>
      <c r="D38" s="9">
        <v>872.84115199999997</v>
      </c>
      <c r="E38" s="9">
        <v>676.45277599999997</v>
      </c>
      <c r="F38" s="9"/>
      <c r="G38" s="2"/>
      <c r="H38" s="2"/>
    </row>
    <row r="39" spans="2:9" ht="15" customHeight="1" x14ac:dyDescent="0.2">
      <c r="B39" s="1" t="s">
        <v>54</v>
      </c>
      <c r="C39" s="9">
        <v>747.78381999999999</v>
      </c>
      <c r="D39" s="9">
        <v>1068.1474820000001</v>
      </c>
      <c r="E39" s="9">
        <v>874.79454199999998</v>
      </c>
      <c r="F39" s="9"/>
      <c r="G39" s="2"/>
      <c r="H39" s="2"/>
    </row>
    <row r="40" spans="2:9" ht="15" customHeight="1" x14ac:dyDescent="0.2">
      <c r="B40" s="1" t="s">
        <v>55</v>
      </c>
      <c r="C40" s="9">
        <v>1005.421384</v>
      </c>
      <c r="D40" s="9">
        <v>734.20762999999999</v>
      </c>
      <c r="E40" s="9">
        <v>1152.640936</v>
      </c>
      <c r="F40" s="9"/>
      <c r="G40" s="2"/>
      <c r="H40" s="2"/>
    </row>
    <row r="41" spans="2:9" ht="15" customHeight="1" x14ac:dyDescent="0.2">
      <c r="B41" s="1" t="s">
        <v>56</v>
      </c>
      <c r="C41" s="9">
        <v>891.35819000000004</v>
      </c>
      <c r="D41" s="9">
        <v>749.46561699999995</v>
      </c>
      <c r="E41" s="9">
        <v>793.40958699999999</v>
      </c>
      <c r="F41" s="9"/>
      <c r="G41" s="2"/>
      <c r="H41" s="2"/>
    </row>
    <row r="42" spans="2:9" ht="15" customHeight="1" x14ac:dyDescent="0.2">
      <c r="B42" s="1" t="s">
        <v>57</v>
      </c>
      <c r="C42" s="9">
        <v>1086.7465689999999</v>
      </c>
      <c r="D42" s="9">
        <v>593.30332099999998</v>
      </c>
      <c r="E42" s="9">
        <v>808.39209300000005</v>
      </c>
      <c r="F42" s="9"/>
      <c r="G42" s="2"/>
      <c r="H42" s="2"/>
    </row>
    <row r="43" spans="2:9" ht="15" customHeight="1" x14ac:dyDescent="0.2">
      <c r="B43" s="1" t="s">
        <v>58</v>
      </c>
      <c r="C43" s="9">
        <v>856.86834899999997</v>
      </c>
      <c r="D43" s="9">
        <v>953.24084200000004</v>
      </c>
      <c r="E43" s="9">
        <v>758.86087499999996</v>
      </c>
      <c r="F43" s="9"/>
      <c r="G43" s="2"/>
      <c r="H43" s="2"/>
    </row>
    <row r="44" spans="2:9" ht="15" customHeight="1" x14ac:dyDescent="0.2">
      <c r="B44" s="1" t="s">
        <v>59</v>
      </c>
      <c r="C44" s="9">
        <v>780.740815</v>
      </c>
      <c r="D44" s="9">
        <v>637.10128299999997</v>
      </c>
      <c r="E44" s="9">
        <v>920.57655899999997</v>
      </c>
      <c r="F44" s="9"/>
      <c r="G44" s="2"/>
      <c r="H44" s="2"/>
    </row>
    <row r="45" spans="2:9" ht="15" customHeight="1" x14ac:dyDescent="0.2">
      <c r="B45" s="1" t="s">
        <v>60</v>
      </c>
      <c r="C45" s="9">
        <v>959.26828699999999</v>
      </c>
      <c r="D45" s="9">
        <v>742.83021900000006</v>
      </c>
      <c r="E45" s="9">
        <v>705.66504999999995</v>
      </c>
      <c r="F45" s="9"/>
      <c r="G45" s="2"/>
      <c r="H45" s="2"/>
    </row>
    <row r="46" spans="2:9" ht="15" customHeight="1" x14ac:dyDescent="0.2">
      <c r="B46" s="1" t="s">
        <v>61</v>
      </c>
      <c r="C46" s="9">
        <v>985.96204</v>
      </c>
      <c r="D46" s="9">
        <v>700.78641000000005</v>
      </c>
      <c r="E46" s="9">
        <v>879.99403500000005</v>
      </c>
      <c r="F46" s="9"/>
      <c r="G46" s="2"/>
      <c r="H46" s="2"/>
    </row>
    <row r="47" spans="2:9" ht="15" customHeight="1" x14ac:dyDescent="0.2">
      <c r="G47" s="2"/>
      <c r="H47" s="2"/>
    </row>
    <row r="48" spans="2:9" ht="15" customHeight="1" x14ac:dyDescent="0.2">
      <c r="G48" s="2"/>
      <c r="H48" s="2"/>
    </row>
    <row r="49" spans="7:8" ht="15" customHeight="1" x14ac:dyDescent="0.2">
      <c r="G49" s="2"/>
      <c r="H49" s="2"/>
    </row>
    <row r="50" spans="7:8" ht="15" customHeight="1" x14ac:dyDescent="0.2">
      <c r="G50" s="2"/>
    </row>
    <row r="51" spans="7:8" ht="15" customHeight="1" x14ac:dyDescent="0.2">
      <c r="G51" s="2"/>
    </row>
    <row r="52" spans="7:8" ht="15" customHeight="1" x14ac:dyDescent="0.2">
      <c r="G52" s="2"/>
    </row>
    <row r="53" spans="7:8" ht="15" customHeight="1" x14ac:dyDescent="0.2">
      <c r="G53" s="2"/>
    </row>
    <row r="54" spans="7:8" ht="15" customHeight="1" x14ac:dyDescent="0.2">
      <c r="G54" s="2"/>
    </row>
    <row r="55" spans="7:8" ht="15" customHeight="1" x14ac:dyDescent="0.2">
      <c r="G55" s="2"/>
    </row>
    <row r="56" spans="7:8" ht="15" customHeight="1" x14ac:dyDescent="0.2">
      <c r="G56" s="2"/>
    </row>
    <row r="57" spans="7:8" ht="15" customHeight="1" x14ac:dyDescent="0.2">
      <c r="G57" s="2"/>
    </row>
    <row r="58" spans="7:8" ht="15" customHeight="1" x14ac:dyDescent="0.2">
      <c r="G58" s="2"/>
    </row>
    <row r="59" spans="7:8" ht="15" customHeight="1" x14ac:dyDescent="0.2">
      <c r="G59" s="2"/>
    </row>
    <row r="60" spans="7:8" ht="15" customHeight="1" x14ac:dyDescent="0.2">
      <c r="G60" s="2"/>
    </row>
    <row r="61" spans="7:8" ht="15" customHeight="1" x14ac:dyDescent="0.2">
      <c r="G61" s="2"/>
    </row>
    <row r="62" spans="7:8" ht="15" customHeight="1" x14ac:dyDescent="0.2">
      <c r="G62" s="2"/>
    </row>
    <row r="63" spans="7:8" ht="15" customHeight="1" x14ac:dyDescent="0.2">
      <c r="G63" s="2"/>
    </row>
    <row r="64" spans="7:8" ht="15" customHeight="1" x14ac:dyDescent="0.2">
      <c r="G64" s="2"/>
    </row>
  </sheetData>
  <mergeCells count="2">
    <mergeCell ref="B21:I21"/>
    <mergeCell ref="B22:I22"/>
  </mergeCells>
  <hyperlinks>
    <hyperlink ref="A1" location="Índice!B3" display="Índice"/>
  </hyperlinks>
  <pageMargins left="0.78431372549019618" right="0.78431372549019618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Normal="100" workbookViewId="0">
      <selection activeCell="H51" sqref="H51"/>
    </sheetView>
  </sheetViews>
  <sheetFormatPr defaultRowHeight="12.75" x14ac:dyDescent="0.2"/>
  <cols>
    <col min="1" max="7" width="10" customWidth="1"/>
    <col min="8" max="9" width="17.7109375" bestFit="1" customWidth="1"/>
    <col min="10" max="11" width="10" customWidth="1"/>
    <col min="12" max="13" width="13.85546875" bestFit="1" customWidth="1"/>
    <col min="14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x14ac:dyDescent="0.2">
      <c r="B2" s="29" t="s">
        <v>63</v>
      </c>
      <c r="C2" s="12"/>
      <c r="D2" s="12"/>
      <c r="E2" s="12"/>
      <c r="F2" s="12"/>
      <c r="G2" s="12"/>
      <c r="H2" s="12"/>
      <c r="I2" s="12"/>
    </row>
    <row r="3" spans="1:9" x14ac:dyDescent="0.2">
      <c r="B3" s="29" t="s">
        <v>74</v>
      </c>
      <c r="C3" s="12"/>
      <c r="D3" s="12"/>
      <c r="E3" s="12"/>
      <c r="F3" s="12"/>
      <c r="G3" s="12"/>
      <c r="H3" s="12"/>
      <c r="I3" s="12"/>
    </row>
    <row r="24" spans="2:9" x14ac:dyDescent="0.2">
      <c r="B24" s="113" t="s">
        <v>39</v>
      </c>
      <c r="C24" s="113"/>
      <c r="D24" s="113"/>
      <c r="E24" s="113"/>
      <c r="F24" s="113"/>
      <c r="G24" s="113"/>
      <c r="H24" s="113"/>
      <c r="I24" s="113"/>
    </row>
    <row r="25" spans="2:9" x14ac:dyDescent="0.2">
      <c r="B25" s="113" t="s">
        <v>40</v>
      </c>
      <c r="C25" s="113"/>
      <c r="D25" s="113"/>
      <c r="E25" s="113"/>
      <c r="F25" s="113"/>
      <c r="G25" s="113"/>
      <c r="H25" s="113"/>
      <c r="I25" s="113"/>
    </row>
    <row r="26" spans="2:9" ht="42.75" customHeight="1" x14ac:dyDescent="0.2">
      <c r="B26" s="114" t="s">
        <v>64</v>
      </c>
      <c r="C26" s="114"/>
      <c r="D26" s="114"/>
      <c r="E26" s="114"/>
      <c r="F26" s="114"/>
      <c r="G26" s="114"/>
      <c r="H26" s="114"/>
      <c r="I26" s="114"/>
    </row>
    <row r="35" spans="1:14" ht="15.75" thickBot="1" x14ac:dyDescent="0.3">
      <c r="A35" s="30" t="s">
        <v>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7" spans="1:14" x14ac:dyDescent="0.2">
      <c r="C37" s="38">
        <f>SUM(C39:C65)</f>
        <v>100</v>
      </c>
      <c r="D37" s="38">
        <f>SUM(D39:D65)</f>
        <v>99.999999999999972</v>
      </c>
      <c r="M37" s="3"/>
      <c r="N37" s="3"/>
    </row>
    <row r="38" spans="1:14" x14ac:dyDescent="0.2">
      <c r="C38" s="112">
        <v>45323</v>
      </c>
      <c r="D38" s="112">
        <v>45352</v>
      </c>
      <c r="E38" s="37" t="s">
        <v>90</v>
      </c>
      <c r="M38" s="3"/>
      <c r="N38" s="3"/>
    </row>
    <row r="39" spans="1:14" x14ac:dyDescent="0.2">
      <c r="A39" s="14">
        <v>1</v>
      </c>
      <c r="B39" t="s">
        <v>24</v>
      </c>
      <c r="C39" s="2">
        <v>21.074332276399428</v>
      </c>
      <c r="D39" s="2">
        <v>22.000250497180993</v>
      </c>
      <c r="E39" s="3">
        <f>D39-C39</f>
        <v>0.92591822078156483</v>
      </c>
      <c r="F39" s="6"/>
      <c r="L39" s="37"/>
      <c r="M39" s="3"/>
      <c r="N39" s="3"/>
    </row>
    <row r="40" spans="1:14" x14ac:dyDescent="0.2">
      <c r="A40" s="14">
        <v>2</v>
      </c>
      <c r="B40" t="s">
        <v>12</v>
      </c>
      <c r="C40" s="2">
        <v>14.268568204679069</v>
      </c>
      <c r="D40" s="2">
        <v>12.855039477601338</v>
      </c>
      <c r="E40" s="3">
        <f t="shared" ref="E40:E65" si="0">D40-C40</f>
        <v>-1.4135287270777308</v>
      </c>
      <c r="F40" s="6"/>
      <c r="L40" s="37"/>
      <c r="M40" s="3"/>
      <c r="N40" s="3"/>
    </row>
    <row r="41" spans="1:14" x14ac:dyDescent="0.2">
      <c r="A41" s="14">
        <v>3</v>
      </c>
      <c r="B41" t="s">
        <v>18</v>
      </c>
      <c r="C41" s="2">
        <v>12.391863366168542</v>
      </c>
      <c r="D41" s="2">
        <v>11.258439778677353</v>
      </c>
      <c r="E41" s="3">
        <f t="shared" si="0"/>
        <v>-1.1334235874911887</v>
      </c>
      <c r="L41" s="37"/>
      <c r="M41" s="3"/>
      <c r="N41" s="3"/>
    </row>
    <row r="42" spans="1:14" x14ac:dyDescent="0.2">
      <c r="A42" s="14">
        <v>4</v>
      </c>
      <c r="B42" t="s">
        <v>10</v>
      </c>
      <c r="C42" s="2">
        <v>10.565038153170873</v>
      </c>
      <c r="D42" s="2">
        <v>10.655602158106873</v>
      </c>
      <c r="E42" s="3">
        <f t="shared" si="0"/>
        <v>9.0564004936000586E-2</v>
      </c>
      <c r="H42" s="2"/>
      <c r="L42" s="37"/>
      <c r="M42" s="3"/>
      <c r="N42" s="3"/>
    </row>
    <row r="43" spans="1:14" x14ac:dyDescent="0.2">
      <c r="A43" s="14">
        <v>5</v>
      </c>
      <c r="B43" t="s">
        <v>15</v>
      </c>
      <c r="C43" s="2">
        <v>7.5214453781177095</v>
      </c>
      <c r="D43" s="2">
        <v>7.3275741978710203</v>
      </c>
      <c r="E43" s="3">
        <f t="shared" si="0"/>
        <v>-0.19387118024668926</v>
      </c>
      <c r="H43" s="2"/>
      <c r="M43" s="3"/>
      <c r="N43" s="3"/>
    </row>
    <row r="44" spans="1:14" x14ac:dyDescent="0.2">
      <c r="A44" s="14">
        <v>6</v>
      </c>
      <c r="B44" t="s">
        <v>13</v>
      </c>
      <c r="C44" s="2">
        <v>6.7758902727115462</v>
      </c>
      <c r="D44" s="2">
        <v>6.3594825208126924</v>
      </c>
      <c r="E44" s="3">
        <f t="shared" si="0"/>
        <v>-0.41640775189885382</v>
      </c>
      <c r="H44" s="2"/>
      <c r="L44" s="37"/>
      <c r="M44" s="3"/>
      <c r="N44" s="3"/>
    </row>
    <row r="45" spans="1:14" x14ac:dyDescent="0.2">
      <c r="A45" s="48">
        <v>7</v>
      </c>
      <c r="B45" t="s">
        <v>20</v>
      </c>
      <c r="C45" s="2">
        <v>5.8138262724052456</v>
      </c>
      <c r="D45" s="2">
        <v>5.4987281302030073</v>
      </c>
      <c r="E45" s="3">
        <f t="shared" si="0"/>
        <v>-0.31509814220223831</v>
      </c>
      <c r="H45" s="2"/>
      <c r="M45" s="3"/>
      <c r="N45" s="3"/>
    </row>
    <row r="46" spans="1:14" x14ac:dyDescent="0.2">
      <c r="A46" s="48">
        <v>8</v>
      </c>
      <c r="B46" t="s">
        <v>8</v>
      </c>
      <c r="C46" s="2">
        <v>3.2292608464891805</v>
      </c>
      <c r="D46" s="2">
        <v>4.2842873772513039</v>
      </c>
      <c r="E46" s="69">
        <f t="shared" si="0"/>
        <v>1.0550265307621234</v>
      </c>
      <c r="H46" s="2"/>
      <c r="L46" s="4"/>
      <c r="M46" s="36"/>
      <c r="N46" s="36"/>
    </row>
    <row r="47" spans="1:14" x14ac:dyDescent="0.2">
      <c r="A47" s="48">
        <v>9</v>
      </c>
      <c r="B47" t="s">
        <v>23</v>
      </c>
      <c r="C47" s="2">
        <v>3.7646084913029894</v>
      </c>
      <c r="D47" s="2">
        <v>3.4296916794705727</v>
      </c>
      <c r="E47" s="69">
        <f t="shared" si="0"/>
        <v>-0.33491681183241662</v>
      </c>
      <c r="H47" s="2"/>
      <c r="M47" s="3"/>
      <c r="N47" s="3"/>
    </row>
    <row r="48" spans="1:14" x14ac:dyDescent="0.2">
      <c r="A48" s="48">
        <v>10</v>
      </c>
      <c r="B48" s="4" t="s">
        <v>7</v>
      </c>
      <c r="C48" s="2">
        <v>3.3182559534004086</v>
      </c>
      <c r="D48" s="2">
        <v>3.3977204256182207</v>
      </c>
      <c r="E48" s="69">
        <f>D48-C48</f>
        <v>7.9464472217812165E-2</v>
      </c>
      <c r="H48" s="2"/>
      <c r="M48" s="3"/>
      <c r="N48" s="3"/>
    </row>
    <row r="49" spans="1:14" x14ac:dyDescent="0.2">
      <c r="A49" s="48">
        <v>11</v>
      </c>
      <c r="B49" t="s">
        <v>11</v>
      </c>
      <c r="C49" s="2">
        <v>2.8850027198227437</v>
      </c>
      <c r="D49" s="2">
        <v>3.2594798466989956</v>
      </c>
      <c r="E49" s="69">
        <f t="shared" si="0"/>
        <v>0.3744771268762519</v>
      </c>
      <c r="H49" s="2"/>
      <c r="M49" s="3"/>
      <c r="N49" s="3"/>
    </row>
    <row r="50" spans="1:14" x14ac:dyDescent="0.2">
      <c r="A50" s="48">
        <v>12</v>
      </c>
      <c r="B50" t="s">
        <v>4</v>
      </c>
      <c r="C50" s="2">
        <v>3.3340123317141077</v>
      </c>
      <c r="D50" s="2">
        <v>3.2586694992305403</v>
      </c>
      <c r="E50" s="69">
        <f t="shared" si="0"/>
        <v>-7.5342832483567435E-2</v>
      </c>
      <c r="H50" s="2"/>
      <c r="M50" s="3"/>
      <c r="N50" s="3"/>
    </row>
    <row r="51" spans="1:14" x14ac:dyDescent="0.2">
      <c r="A51" s="14">
        <v>13</v>
      </c>
      <c r="B51" t="s">
        <v>9</v>
      </c>
      <c r="C51" s="2">
        <v>1.1358992818064189</v>
      </c>
      <c r="D51" s="2">
        <v>1.8418846046871045</v>
      </c>
      <c r="E51" s="3">
        <f t="shared" si="0"/>
        <v>0.70598532288068561</v>
      </c>
      <c r="H51" s="2"/>
      <c r="M51" s="3"/>
      <c r="N51" s="3"/>
    </row>
    <row r="52" spans="1:14" x14ac:dyDescent="0.2">
      <c r="A52" s="14">
        <v>14</v>
      </c>
      <c r="B52" t="s">
        <v>21</v>
      </c>
      <c r="C52" s="2">
        <v>0.93175824677495123</v>
      </c>
      <c r="D52" s="2">
        <v>1.2767040494608626</v>
      </c>
      <c r="E52" s="3">
        <f t="shared" si="0"/>
        <v>0.34494580268591135</v>
      </c>
      <c r="H52" s="2"/>
      <c r="M52" s="3"/>
      <c r="N52" s="3"/>
    </row>
    <row r="53" spans="1:14" x14ac:dyDescent="0.2">
      <c r="A53" s="14">
        <v>15</v>
      </c>
      <c r="B53" t="s">
        <v>26</v>
      </c>
      <c r="C53" s="2">
        <v>0.40273681982443971</v>
      </c>
      <c r="D53" s="2">
        <v>0.81341458279572876</v>
      </c>
      <c r="E53" s="3">
        <f t="shared" si="0"/>
        <v>0.41067776297128905</v>
      </c>
      <c r="H53" s="2"/>
      <c r="L53" s="37"/>
      <c r="M53" s="3"/>
      <c r="N53" s="3"/>
    </row>
    <row r="54" spans="1:14" x14ac:dyDescent="0.2">
      <c r="A54" s="14">
        <v>16</v>
      </c>
      <c r="B54" t="s">
        <v>16</v>
      </c>
      <c r="C54" s="2">
        <v>0.72562587063485273</v>
      </c>
      <c r="D54" s="2">
        <v>0.60960468723163996</v>
      </c>
      <c r="E54" s="3">
        <f t="shared" si="0"/>
        <v>-0.11602118340321277</v>
      </c>
      <c r="H54" s="2"/>
      <c r="M54" s="3"/>
      <c r="N54" s="3"/>
    </row>
    <row r="55" spans="1:14" x14ac:dyDescent="0.2">
      <c r="A55" s="14">
        <v>17</v>
      </c>
      <c r="B55" t="s">
        <v>1</v>
      </c>
      <c r="C55" s="2">
        <v>0.40440640974187292</v>
      </c>
      <c r="D55" s="2">
        <v>0.40978857818462927</v>
      </c>
      <c r="E55" s="3">
        <f t="shared" si="0"/>
        <v>5.3821684427563521E-3</v>
      </c>
      <c r="H55" s="2"/>
      <c r="L55" s="37"/>
      <c r="M55" s="3"/>
      <c r="N55" s="3"/>
    </row>
    <row r="56" spans="1:14" x14ac:dyDescent="0.2">
      <c r="A56" s="14">
        <v>18</v>
      </c>
      <c r="B56" t="s">
        <v>5</v>
      </c>
      <c r="C56" s="2">
        <v>0.43029558427605746</v>
      </c>
      <c r="D56" s="2">
        <v>0.40719539875898852</v>
      </c>
      <c r="E56" s="3">
        <f t="shared" si="0"/>
        <v>-2.3100185517068939E-2</v>
      </c>
      <c r="H56" s="2"/>
      <c r="L56" s="37"/>
      <c r="M56" s="3"/>
      <c r="N56" s="3"/>
    </row>
    <row r="57" spans="1:14" x14ac:dyDescent="0.2">
      <c r="A57" s="14">
        <v>19</v>
      </c>
      <c r="B57" t="s">
        <v>3</v>
      </c>
      <c r="C57" s="2">
        <v>0.31903354250807253</v>
      </c>
      <c r="D57" s="2">
        <v>0.40070997083029591</v>
      </c>
      <c r="E57" s="3">
        <f t="shared" si="0"/>
        <v>8.1676428322223382E-2</v>
      </c>
      <c r="H57" s="2"/>
      <c r="L57" s="37"/>
      <c r="M57" s="3"/>
      <c r="N57" s="3"/>
    </row>
    <row r="58" spans="1:14" x14ac:dyDescent="0.2">
      <c r="A58" s="14">
        <v>20</v>
      </c>
      <c r="B58" t="s">
        <v>17</v>
      </c>
      <c r="C58" s="2">
        <v>0.16859497006214713</v>
      </c>
      <c r="D58" s="2">
        <v>0.14944107083004118</v>
      </c>
      <c r="E58" s="3">
        <f t="shared" si="0"/>
        <v>-1.9153899232105948E-2</v>
      </c>
      <c r="H58" s="2"/>
      <c r="M58" s="3"/>
      <c r="N58" s="3"/>
    </row>
    <row r="59" spans="1:14" x14ac:dyDescent="0.2">
      <c r="A59" s="14">
        <v>21</v>
      </c>
      <c r="B59" t="s">
        <v>19</v>
      </c>
      <c r="C59" s="2">
        <v>0.2001505618135094</v>
      </c>
      <c r="D59" s="2">
        <v>0.14054064009332581</v>
      </c>
      <c r="E59" s="3">
        <f t="shared" si="0"/>
        <v>-5.960992172018359E-2</v>
      </c>
      <c r="H59" s="2"/>
      <c r="M59" s="3"/>
      <c r="N59" s="3"/>
    </row>
    <row r="60" spans="1:14" x14ac:dyDescent="0.2">
      <c r="A60" s="14">
        <v>22</v>
      </c>
      <c r="B60" t="s">
        <v>6</v>
      </c>
      <c r="C60" s="2">
        <v>6.5949524592313583E-2</v>
      </c>
      <c r="D60" s="2">
        <v>7.9162889631497119E-2</v>
      </c>
      <c r="E60" s="3">
        <f t="shared" si="0"/>
        <v>1.3213365039183536E-2</v>
      </c>
      <c r="H60" s="2"/>
      <c r="M60" s="3"/>
      <c r="N60" s="3"/>
    </row>
    <row r="61" spans="1:14" x14ac:dyDescent="0.2">
      <c r="A61" s="14">
        <v>23</v>
      </c>
      <c r="B61" t="s">
        <v>2</v>
      </c>
      <c r="C61" s="2">
        <v>7.8170291422453561E-2</v>
      </c>
      <c r="D61" s="2">
        <v>7.5707599137044848E-2</v>
      </c>
      <c r="E61" s="3">
        <f t="shared" si="0"/>
        <v>-2.462692285408713E-3</v>
      </c>
      <c r="H61" s="2"/>
      <c r="M61" s="3"/>
      <c r="N61" s="3"/>
    </row>
    <row r="62" spans="1:14" x14ac:dyDescent="0.2">
      <c r="A62" s="14">
        <v>24</v>
      </c>
      <c r="B62" t="s">
        <v>14</v>
      </c>
      <c r="C62" s="2">
        <v>3.8907932303676805E-2</v>
      </c>
      <c r="D62" s="2">
        <v>6.0988854295131269E-2</v>
      </c>
      <c r="E62" s="3">
        <f t="shared" si="0"/>
        <v>2.2080921991454464E-2</v>
      </c>
      <c r="H62" s="2"/>
      <c r="M62" s="3"/>
      <c r="N62" s="3"/>
    </row>
    <row r="63" spans="1:14" x14ac:dyDescent="0.2">
      <c r="A63" s="14">
        <v>25</v>
      </c>
      <c r="B63" t="s">
        <v>22</v>
      </c>
      <c r="C63" s="2">
        <v>0.10494347428946624</v>
      </c>
      <c r="D63" s="2">
        <v>6.0076151171496464E-2</v>
      </c>
      <c r="E63" s="3">
        <f t="shared" si="0"/>
        <v>-4.4867323117969773E-2</v>
      </c>
      <c r="H63" s="2"/>
      <c r="L63" s="37"/>
      <c r="M63" s="3"/>
      <c r="N63" s="3"/>
    </row>
    <row r="64" spans="1:14" x14ac:dyDescent="0.2">
      <c r="A64" s="14">
        <v>26</v>
      </c>
      <c r="B64" t="s">
        <v>25</v>
      </c>
      <c r="C64" s="2">
        <v>3.0963436150206452E-2</v>
      </c>
      <c r="D64" s="2">
        <v>5.7897165973897997E-2</v>
      </c>
      <c r="E64" s="3">
        <f t="shared" si="0"/>
        <v>2.6933729823691546E-2</v>
      </c>
      <c r="L64" s="37"/>
      <c r="M64" s="3"/>
      <c r="N64" s="3"/>
    </row>
    <row r="65" spans="1:14" x14ac:dyDescent="0.2">
      <c r="A65" s="14">
        <v>27</v>
      </c>
      <c r="B65" t="s">
        <v>0</v>
      </c>
      <c r="C65" s="2">
        <v>2.0459787417721115E-2</v>
      </c>
      <c r="D65" s="2">
        <v>3.1918168195405619E-2</v>
      </c>
      <c r="E65" s="3">
        <f t="shared" si="0"/>
        <v>1.1458380777684504E-2</v>
      </c>
      <c r="M65" s="3"/>
      <c r="N65" s="3"/>
    </row>
  </sheetData>
  <mergeCells count="3">
    <mergeCell ref="B24:I24"/>
    <mergeCell ref="B25:I25"/>
    <mergeCell ref="B26:I26"/>
  </mergeCells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zoomScaleNormal="100" workbookViewId="0">
      <selection activeCell="E26" sqref="E26"/>
    </sheetView>
  </sheetViews>
  <sheetFormatPr defaultRowHeight="12.75" x14ac:dyDescent="0.2"/>
  <cols>
    <col min="1" max="1" width="10" customWidth="1"/>
    <col min="2" max="2" width="15.85546875" customWidth="1"/>
    <col min="3" max="3" width="15.28515625" customWidth="1"/>
    <col min="4" max="5" width="16.85546875" customWidth="1"/>
    <col min="6" max="6" width="14.85546875" bestFit="1" customWidth="1"/>
    <col min="7" max="7" width="10" customWidth="1"/>
    <col min="8" max="8" width="17.28515625" bestFit="1" customWidth="1"/>
    <col min="9" max="9" width="15.85546875" bestFit="1" customWidth="1"/>
    <col min="10" max="10" width="10" customWidth="1"/>
    <col min="11" max="11" width="13.42578125" bestFit="1" customWidth="1"/>
    <col min="12" max="12" width="17" bestFit="1" customWidth="1"/>
    <col min="13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x14ac:dyDescent="0.2">
      <c r="B2" s="13" t="s">
        <v>49</v>
      </c>
      <c r="C2" s="13"/>
      <c r="D2" s="13"/>
      <c r="E2" s="13"/>
      <c r="F2" s="13"/>
      <c r="G2" s="13"/>
      <c r="H2" s="13"/>
      <c r="I2" s="13"/>
    </row>
    <row r="3" spans="1:9" ht="12.75" customHeight="1" x14ac:dyDescent="0.2">
      <c r="B3" s="13" t="s">
        <v>91</v>
      </c>
      <c r="C3" s="14"/>
      <c r="D3" s="14"/>
      <c r="E3" s="14"/>
      <c r="F3" s="14"/>
      <c r="G3" s="14"/>
      <c r="H3" s="14"/>
      <c r="I3" s="14"/>
    </row>
    <row r="24" spans="2:9" x14ac:dyDescent="0.2">
      <c r="B24" s="113" t="s">
        <v>39</v>
      </c>
      <c r="C24" s="113"/>
      <c r="D24" s="113"/>
      <c r="E24" s="113"/>
      <c r="F24" s="113"/>
      <c r="G24" s="113"/>
      <c r="H24" s="113"/>
      <c r="I24" s="113"/>
    </row>
    <row r="25" spans="2:9" x14ac:dyDescent="0.2">
      <c r="B25" s="113" t="s">
        <v>40</v>
      </c>
      <c r="C25" s="113"/>
      <c r="D25" s="113"/>
      <c r="E25" s="113"/>
      <c r="F25" s="113"/>
      <c r="G25" s="113"/>
      <c r="H25" s="113"/>
      <c r="I25" s="113"/>
    </row>
    <row r="32" spans="2:9" x14ac:dyDescent="0.2">
      <c r="B32" s="113"/>
      <c r="C32" s="113"/>
      <c r="D32" s="113"/>
      <c r="E32" s="113"/>
      <c r="F32" s="113"/>
      <c r="G32" s="113"/>
      <c r="H32" s="113"/>
      <c r="I32" s="113"/>
    </row>
    <row r="33" spans="1:13" x14ac:dyDescent="0.2">
      <c r="B33" s="113"/>
      <c r="C33" s="113"/>
      <c r="D33" s="113"/>
      <c r="E33" s="113"/>
      <c r="F33" s="113"/>
      <c r="G33" s="113"/>
      <c r="H33" s="113"/>
      <c r="I33" s="113"/>
    </row>
    <row r="37" spans="1:13" ht="15.75" thickBot="1" x14ac:dyDescent="0.3">
      <c r="A37" s="30" t="s">
        <v>70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9" spans="1:13" ht="15" x14ac:dyDescent="0.25">
      <c r="A39" s="31" t="s">
        <v>72</v>
      </c>
      <c r="B39" s="31"/>
      <c r="C39" s="31"/>
      <c r="D39" s="31"/>
      <c r="E39" s="31"/>
      <c r="H39" s="31" t="s">
        <v>71</v>
      </c>
    </row>
    <row r="41" spans="1:13" ht="15" x14ac:dyDescent="0.25">
      <c r="A41" s="55" t="s">
        <v>95</v>
      </c>
      <c r="B41" s="55" t="s">
        <v>82</v>
      </c>
      <c r="C41" s="55" t="s">
        <v>83</v>
      </c>
      <c r="D41" s="55" t="s">
        <v>84</v>
      </c>
      <c r="E41" s="55" t="s">
        <v>85</v>
      </c>
      <c r="F41" s="51"/>
      <c r="G41" s="51"/>
      <c r="H41" s="51"/>
      <c r="I41" s="52" t="s">
        <v>81</v>
      </c>
      <c r="J41" s="52" t="s">
        <v>36</v>
      </c>
      <c r="K41" s="52" t="s">
        <v>38</v>
      </c>
      <c r="L41" s="52" t="s">
        <v>37</v>
      </c>
    </row>
    <row r="42" spans="1:13" x14ac:dyDescent="0.2">
      <c r="A42" s="56">
        <v>44986</v>
      </c>
      <c r="B42" s="39"/>
      <c r="C42" s="39">
        <v>468076852</v>
      </c>
      <c r="D42" s="39">
        <v>155001801</v>
      </c>
      <c r="E42" s="39">
        <v>239427307</v>
      </c>
      <c r="F42" s="53">
        <f>SUM(B42:E42)</f>
        <v>862505960</v>
      </c>
      <c r="G42" s="51"/>
      <c r="H42" s="56">
        <v>44986</v>
      </c>
      <c r="I42" s="54">
        <f>B42*100/$F42</f>
        <v>0</v>
      </c>
      <c r="J42" s="54">
        <f>C42*100/$F42</f>
        <v>54.269404932575767</v>
      </c>
      <c r="K42" s="54">
        <f t="shared" ref="J42:L53" si="0">D42*100/$F42</f>
        <v>17.97109912144839</v>
      </c>
      <c r="L42" s="54">
        <f t="shared" si="0"/>
        <v>27.759495945975839</v>
      </c>
      <c r="M42" s="53">
        <f>SUM(I42:L42)</f>
        <v>100</v>
      </c>
    </row>
    <row r="43" spans="1:13" x14ac:dyDescent="0.2">
      <c r="A43" s="56">
        <v>45017</v>
      </c>
      <c r="B43" s="39"/>
      <c r="C43" s="39">
        <v>367251587</v>
      </c>
      <c r="D43" s="39">
        <v>133371648</v>
      </c>
      <c r="E43" s="39">
        <v>175829541</v>
      </c>
      <c r="F43" s="53">
        <f t="shared" ref="F43:F53" si="1">SUM(B43:E43)</f>
        <v>676452776</v>
      </c>
      <c r="G43" s="51"/>
      <c r="H43" s="56">
        <v>45017</v>
      </c>
      <c r="I43" s="54">
        <f t="shared" ref="I43:I53" si="2">B43*100/$F43</f>
        <v>0</v>
      </c>
      <c r="J43" s="54">
        <f t="shared" si="0"/>
        <v>54.290794572775916</v>
      </c>
      <c r="K43" s="54">
        <f t="shared" si="0"/>
        <v>19.716327987986556</v>
      </c>
      <c r="L43" s="54">
        <f t="shared" si="0"/>
        <v>25.992877439237532</v>
      </c>
      <c r="M43" s="53">
        <f t="shared" ref="M43:M53" si="3">SUM(I43:L43)</f>
        <v>100</v>
      </c>
    </row>
    <row r="44" spans="1:13" x14ac:dyDescent="0.2">
      <c r="A44" s="56">
        <v>45047</v>
      </c>
      <c r="B44" s="39"/>
      <c r="C44" s="39">
        <v>409470337</v>
      </c>
      <c r="D44" s="39">
        <v>175493207</v>
      </c>
      <c r="E44" s="39">
        <v>289830998</v>
      </c>
      <c r="F44" s="53">
        <f t="shared" si="1"/>
        <v>874794542</v>
      </c>
      <c r="G44" s="51"/>
      <c r="H44" s="56">
        <v>45047</v>
      </c>
      <c r="I44" s="54">
        <f t="shared" si="2"/>
        <v>0</v>
      </c>
      <c r="J44" s="54">
        <f t="shared" si="0"/>
        <v>46.807600795479125</v>
      </c>
      <c r="K44" s="54">
        <f t="shared" si="0"/>
        <v>20.061077038589936</v>
      </c>
      <c r="L44" s="54">
        <f t="shared" si="0"/>
        <v>33.131322165930932</v>
      </c>
      <c r="M44" s="53">
        <f t="shared" si="3"/>
        <v>100</v>
      </c>
    </row>
    <row r="45" spans="1:13" x14ac:dyDescent="0.2">
      <c r="A45" s="56">
        <v>45078</v>
      </c>
      <c r="B45" s="39"/>
      <c r="C45" s="39">
        <v>321068899</v>
      </c>
      <c r="D45" s="39">
        <v>544177343</v>
      </c>
      <c r="E45" s="39">
        <v>287394694</v>
      </c>
      <c r="F45" s="53">
        <f t="shared" si="1"/>
        <v>1152640936</v>
      </c>
      <c r="G45" s="51"/>
      <c r="H45" s="56">
        <v>45078</v>
      </c>
      <c r="I45" s="54">
        <f t="shared" si="2"/>
        <v>0</v>
      </c>
      <c r="J45" s="54">
        <f t="shared" si="0"/>
        <v>27.855066480130635</v>
      </c>
      <c r="K45" s="54">
        <f t="shared" si="0"/>
        <v>47.211349693032247</v>
      </c>
      <c r="L45" s="54">
        <f t="shared" si="0"/>
        <v>24.933583826837118</v>
      </c>
      <c r="M45" s="53">
        <f t="shared" si="3"/>
        <v>100</v>
      </c>
    </row>
    <row r="46" spans="1:13" x14ac:dyDescent="0.2">
      <c r="A46" s="56">
        <v>45108</v>
      </c>
      <c r="B46" s="39"/>
      <c r="C46" s="39">
        <v>446548290</v>
      </c>
      <c r="D46" s="39">
        <v>146316863</v>
      </c>
      <c r="E46" s="39">
        <v>200544434</v>
      </c>
      <c r="F46" s="53">
        <f t="shared" si="1"/>
        <v>793409587</v>
      </c>
      <c r="G46" s="51"/>
      <c r="H46" s="56">
        <v>45108</v>
      </c>
      <c r="I46" s="54">
        <f t="shared" si="2"/>
        <v>0</v>
      </c>
      <c r="J46" s="54">
        <f t="shared" si="0"/>
        <v>56.28218984452478</v>
      </c>
      <c r="K46" s="54">
        <f t="shared" si="0"/>
        <v>18.441529494651796</v>
      </c>
      <c r="L46" s="54">
        <f t="shared" si="0"/>
        <v>25.276280660823424</v>
      </c>
      <c r="M46" s="53">
        <f t="shared" si="3"/>
        <v>100</v>
      </c>
    </row>
    <row r="47" spans="1:13" x14ac:dyDescent="0.2">
      <c r="A47" s="56">
        <v>45139</v>
      </c>
      <c r="B47" s="39"/>
      <c r="C47" s="39">
        <v>485615150</v>
      </c>
      <c r="D47" s="39">
        <v>145311946</v>
      </c>
      <c r="E47" s="39">
        <v>177464997</v>
      </c>
      <c r="F47" s="53">
        <f t="shared" si="1"/>
        <v>808392093</v>
      </c>
      <c r="G47" s="51"/>
      <c r="H47" s="56">
        <v>45139</v>
      </c>
      <c r="I47" s="54">
        <f t="shared" si="2"/>
        <v>0</v>
      </c>
      <c r="J47" s="54">
        <f t="shared" si="0"/>
        <v>60.071734274125319</v>
      </c>
      <c r="K47" s="54">
        <f t="shared" si="0"/>
        <v>17.97542891107917</v>
      </c>
      <c r="L47" s="54">
        <f t="shared" si="0"/>
        <v>21.952836814795514</v>
      </c>
      <c r="M47" s="53">
        <f t="shared" si="3"/>
        <v>100</v>
      </c>
    </row>
    <row r="48" spans="1:13" x14ac:dyDescent="0.2">
      <c r="A48" s="56">
        <v>45170</v>
      </c>
      <c r="B48" s="39"/>
      <c r="C48" s="39">
        <v>410675803</v>
      </c>
      <c r="D48" s="39">
        <v>128087878</v>
      </c>
      <c r="E48" s="39">
        <v>220097194</v>
      </c>
      <c r="F48" s="53">
        <f t="shared" si="1"/>
        <v>758860875</v>
      </c>
      <c r="G48" s="51"/>
      <c r="H48" s="56">
        <v>45170</v>
      </c>
      <c r="I48" s="54">
        <f t="shared" si="2"/>
        <v>0</v>
      </c>
      <c r="J48" s="54">
        <f t="shared" si="0"/>
        <v>54.117403667701275</v>
      </c>
      <c r="K48" s="54">
        <f t="shared" si="0"/>
        <v>16.878967175636774</v>
      </c>
      <c r="L48" s="54">
        <f t="shared" si="0"/>
        <v>29.003629156661951</v>
      </c>
      <c r="M48" s="53">
        <f t="shared" si="3"/>
        <v>100</v>
      </c>
    </row>
    <row r="49" spans="1:13" x14ac:dyDescent="0.2">
      <c r="A49" s="56">
        <v>45200</v>
      </c>
      <c r="B49" s="39"/>
      <c r="C49" s="39">
        <v>549373950</v>
      </c>
      <c r="D49" s="39">
        <v>160421331</v>
      </c>
      <c r="E49" s="39">
        <v>210781278</v>
      </c>
      <c r="F49" s="53">
        <f t="shared" si="1"/>
        <v>920576559</v>
      </c>
      <c r="G49" s="51"/>
      <c r="H49" s="56">
        <v>45200</v>
      </c>
      <c r="I49" s="54">
        <f t="shared" si="2"/>
        <v>0</v>
      </c>
      <c r="J49" s="54">
        <f t="shared" si="0"/>
        <v>59.677160430499292</v>
      </c>
      <c r="K49" s="54">
        <f t="shared" si="0"/>
        <v>17.426180303163683</v>
      </c>
      <c r="L49" s="54">
        <f t="shared" si="0"/>
        <v>22.896659266337021</v>
      </c>
      <c r="M49" s="53">
        <f t="shared" si="3"/>
        <v>100</v>
      </c>
    </row>
    <row r="50" spans="1:13" x14ac:dyDescent="0.2">
      <c r="A50" s="56">
        <v>45231</v>
      </c>
      <c r="B50" s="39"/>
      <c r="C50" s="39">
        <v>429963194</v>
      </c>
      <c r="D50" s="39">
        <v>117205684</v>
      </c>
      <c r="E50" s="39">
        <v>158496172</v>
      </c>
      <c r="F50" s="53">
        <f t="shared" si="1"/>
        <v>705665050</v>
      </c>
      <c r="G50" s="51"/>
      <c r="H50" s="56">
        <v>45231</v>
      </c>
      <c r="I50" s="54">
        <f t="shared" si="2"/>
        <v>0</v>
      </c>
      <c r="J50" s="54">
        <f t="shared" si="0"/>
        <v>60.93020959448112</v>
      </c>
      <c r="K50" s="54">
        <f t="shared" si="0"/>
        <v>16.609251655583623</v>
      </c>
      <c r="L50" s="54">
        <f t="shared" si="0"/>
        <v>22.460538749935257</v>
      </c>
      <c r="M50" s="53">
        <f t="shared" si="3"/>
        <v>100</v>
      </c>
    </row>
    <row r="51" spans="1:13" x14ac:dyDescent="0.2">
      <c r="A51" s="56">
        <v>45261</v>
      </c>
      <c r="B51" s="39"/>
      <c r="C51" s="39">
        <v>585788946</v>
      </c>
      <c r="D51" s="39">
        <v>116661095</v>
      </c>
      <c r="E51" s="39">
        <v>177543994</v>
      </c>
      <c r="F51" s="53">
        <f t="shared" si="1"/>
        <v>879994035</v>
      </c>
      <c r="G51" s="51"/>
      <c r="H51" s="56">
        <v>45261</v>
      </c>
      <c r="I51" s="54">
        <f t="shared" si="2"/>
        <v>0</v>
      </c>
      <c r="J51" s="54">
        <f t="shared" si="0"/>
        <v>66.567376902730942</v>
      </c>
      <c r="K51" s="54">
        <f t="shared" si="0"/>
        <v>13.257032475225811</v>
      </c>
      <c r="L51" s="54">
        <f t="shared" si="0"/>
        <v>20.175590622043252</v>
      </c>
      <c r="M51" s="53">
        <f t="shared" si="3"/>
        <v>100</v>
      </c>
    </row>
    <row r="52" spans="1:13" x14ac:dyDescent="0.2">
      <c r="A52" s="56">
        <v>45292</v>
      </c>
      <c r="B52" s="39"/>
      <c r="C52" s="39">
        <v>549861639</v>
      </c>
      <c r="D52" s="39">
        <v>163945476</v>
      </c>
      <c r="E52" s="39">
        <v>268187984</v>
      </c>
      <c r="F52" s="53">
        <f t="shared" si="1"/>
        <v>981995099</v>
      </c>
      <c r="G52" s="51"/>
      <c r="H52" s="56">
        <v>45292</v>
      </c>
      <c r="I52" s="54">
        <f t="shared" si="2"/>
        <v>0</v>
      </c>
      <c r="J52" s="54">
        <f t="shared" si="0"/>
        <v>55.994336383139121</v>
      </c>
      <c r="K52" s="54">
        <f t="shared" si="0"/>
        <v>16.695141978503909</v>
      </c>
      <c r="L52" s="54">
        <f t="shared" si="0"/>
        <v>27.310521638356974</v>
      </c>
      <c r="M52" s="53">
        <f t="shared" si="3"/>
        <v>100</v>
      </c>
    </row>
    <row r="53" spans="1:13" x14ac:dyDescent="0.2">
      <c r="A53" s="56">
        <v>45323</v>
      </c>
      <c r="B53" s="39"/>
      <c r="C53" s="39">
        <v>420853460</v>
      </c>
      <c r="D53" s="39">
        <v>110514592</v>
      </c>
      <c r="E53" s="39">
        <v>223768295</v>
      </c>
      <c r="F53" s="53">
        <f t="shared" si="1"/>
        <v>755136347</v>
      </c>
      <c r="G53" s="51"/>
      <c r="H53" s="56">
        <v>45323</v>
      </c>
      <c r="I53" s="54">
        <f t="shared" si="2"/>
        <v>0</v>
      </c>
      <c r="J53" s="54">
        <f t="shared" si="0"/>
        <v>55.73211535532139</v>
      </c>
      <c r="K53" s="54">
        <f t="shared" si="0"/>
        <v>14.635051330670485</v>
      </c>
      <c r="L53" s="54">
        <f t="shared" si="0"/>
        <v>29.632833314008124</v>
      </c>
      <c r="M53" s="53">
        <f t="shared" si="3"/>
        <v>100</v>
      </c>
    </row>
    <row r="54" spans="1:13" x14ac:dyDescent="0.2">
      <c r="A54" s="56">
        <v>45352</v>
      </c>
      <c r="B54" s="39"/>
      <c r="C54" s="39">
        <v>515301808</v>
      </c>
      <c r="D54" s="39">
        <v>104664216</v>
      </c>
      <c r="E54" s="39">
        <v>215292577</v>
      </c>
      <c r="F54" s="53">
        <f>SUM(B54:E54)</f>
        <v>835258601</v>
      </c>
      <c r="G54" s="51"/>
      <c r="H54" s="56">
        <v>45352</v>
      </c>
      <c r="I54" s="54">
        <f>B54*100/$F54</f>
        <v>0</v>
      </c>
      <c r="J54" s="54">
        <f>C54*100/$F54</f>
        <v>61.693684732256948</v>
      </c>
      <c r="K54" s="54">
        <f>D54*100/$F54</f>
        <v>12.530755849109777</v>
      </c>
      <c r="L54" s="54">
        <f>E54*100/$F54</f>
        <v>25.775559418633271</v>
      </c>
      <c r="M54" s="53">
        <f>SUM(I54:L54)</f>
        <v>100</v>
      </c>
    </row>
    <row r="55" spans="1:13" x14ac:dyDescent="0.2">
      <c r="A55" s="56"/>
      <c r="H55" s="56"/>
      <c r="I55" s="3"/>
      <c r="J55" s="3"/>
      <c r="K55" s="3"/>
      <c r="L55" s="3"/>
    </row>
    <row r="56" spans="1:13" x14ac:dyDescent="0.2">
      <c r="B56" s="33">
        <f>B54-B53</f>
        <v>0</v>
      </c>
      <c r="C56" s="33">
        <f>C54-C53</f>
        <v>94448348</v>
      </c>
      <c r="D56" s="33">
        <f>D54-D53</f>
        <v>-5850376</v>
      </c>
      <c r="E56" s="33">
        <f>E54-E53</f>
        <v>-8475718</v>
      </c>
      <c r="F56" s="33">
        <f>F54-F53</f>
        <v>80122254</v>
      </c>
    </row>
    <row r="57" spans="1:13" x14ac:dyDescent="0.2">
      <c r="H57" s="33" t="s">
        <v>89</v>
      </c>
      <c r="I57" s="33">
        <f>I54-I53</f>
        <v>0</v>
      </c>
      <c r="J57" s="33">
        <f>J54-J53</f>
        <v>5.9615693769355573</v>
      </c>
      <c r="K57" s="33">
        <f>K54-K53</f>
        <v>-2.1042954815607082</v>
      </c>
      <c r="L57" s="33">
        <f>L54-L53</f>
        <v>-3.8572738953748527</v>
      </c>
    </row>
    <row r="59" spans="1:13" x14ac:dyDescent="0.2">
      <c r="I59" s="52" t="s">
        <v>81</v>
      </c>
      <c r="J59" s="52" t="s">
        <v>36</v>
      </c>
      <c r="K59" s="52" t="s">
        <v>38</v>
      </c>
      <c r="L59" s="52" t="s">
        <v>37</v>
      </c>
    </row>
    <row r="60" spans="1:13" x14ac:dyDescent="0.2">
      <c r="H60" s="37" t="s">
        <v>86</v>
      </c>
      <c r="I60" s="58">
        <f>I53</f>
        <v>0</v>
      </c>
      <c r="J60" s="58">
        <f>J53</f>
        <v>55.73211535532139</v>
      </c>
      <c r="K60" s="58">
        <f>K53</f>
        <v>14.635051330670485</v>
      </c>
      <c r="L60" s="58">
        <f>L53</f>
        <v>29.632833314008124</v>
      </c>
    </row>
    <row r="61" spans="1:13" x14ac:dyDescent="0.2">
      <c r="H61" s="37" t="s">
        <v>88</v>
      </c>
      <c r="I61" s="33" t="e">
        <f>((B54/B53)-1)*100</f>
        <v>#DIV/0!</v>
      </c>
      <c r="J61" s="33">
        <f>((C54/C53)-1)*100</f>
        <v>22.442098491954887</v>
      </c>
      <c r="K61" s="33">
        <f>((D54/D53)-1)*100</f>
        <v>-5.2937588549392682</v>
      </c>
      <c r="L61" s="33">
        <f>((E54/E53)-1)*100</f>
        <v>-3.7877206867040769</v>
      </c>
      <c r="M61" s="59">
        <f>((F54/F53)-1)*100</f>
        <v>10.610302936457639</v>
      </c>
    </row>
    <row r="62" spans="1:13" x14ac:dyDescent="0.2">
      <c r="B62" s="39"/>
      <c r="C62" s="39"/>
      <c r="D62" s="39"/>
      <c r="E62" s="39"/>
    </row>
    <row r="63" spans="1:13" x14ac:dyDescent="0.2">
      <c r="B63" s="39"/>
      <c r="C63" s="39"/>
      <c r="D63" s="39"/>
      <c r="E63" s="39"/>
      <c r="I63" s="52" t="s">
        <v>81</v>
      </c>
      <c r="J63" s="52" t="s">
        <v>36</v>
      </c>
      <c r="K63" s="52" t="s">
        <v>38</v>
      </c>
      <c r="L63" s="52" t="s">
        <v>37</v>
      </c>
    </row>
    <row r="64" spans="1:13" x14ac:dyDescent="0.2">
      <c r="B64" s="39"/>
      <c r="C64" s="39"/>
      <c r="D64" s="39"/>
      <c r="E64" s="39"/>
      <c r="H64" s="37" t="s">
        <v>87</v>
      </c>
      <c r="I64" s="33" t="e">
        <f>I60*I61/100</f>
        <v>#DIV/0!</v>
      </c>
      <c r="J64" s="33">
        <f>J60*J61/100</f>
        <v>12.507456219691139</v>
      </c>
      <c r="K64" s="33">
        <f>K60*K61/100</f>
        <v>-0.77474432574227603</v>
      </c>
      <c r="L64" s="33">
        <f>L60*L61/100</f>
        <v>-1.122408957491223</v>
      </c>
      <c r="M64" s="59">
        <f>SUM(J64:L64)</f>
        <v>10.610302936457641</v>
      </c>
    </row>
    <row r="65" spans="2:13" x14ac:dyDescent="0.2">
      <c r="B65" s="39"/>
      <c r="C65" s="39"/>
      <c r="D65" s="39"/>
      <c r="E65" s="39"/>
      <c r="M65" s="2">
        <f>M61-M64</f>
        <v>0</v>
      </c>
    </row>
    <row r="66" spans="2:13" x14ac:dyDescent="0.2">
      <c r="B66" s="39"/>
      <c r="C66" s="39"/>
      <c r="D66" s="39"/>
      <c r="E66" s="39"/>
    </row>
    <row r="67" spans="2:13" x14ac:dyDescent="0.2">
      <c r="B67" s="39"/>
      <c r="C67" s="39"/>
      <c r="D67" s="39"/>
      <c r="E67" s="39"/>
    </row>
    <row r="68" spans="2:13" x14ac:dyDescent="0.2">
      <c r="B68" s="39"/>
      <c r="C68" s="39"/>
      <c r="D68" s="39"/>
      <c r="E68" s="39"/>
    </row>
    <row r="69" spans="2:13" x14ac:dyDescent="0.2">
      <c r="B69" s="39"/>
      <c r="C69" s="39"/>
      <c r="D69" s="39"/>
      <c r="E69" s="39"/>
    </row>
    <row r="70" spans="2:13" x14ac:dyDescent="0.2">
      <c r="B70" s="39"/>
      <c r="C70" s="39"/>
      <c r="D70" s="39"/>
      <c r="E70" s="39"/>
    </row>
    <row r="71" spans="2:13" x14ac:dyDescent="0.2">
      <c r="B71" s="39"/>
      <c r="C71" s="39"/>
      <c r="D71" s="39"/>
      <c r="E71" s="39"/>
    </row>
    <row r="72" spans="2:13" x14ac:dyDescent="0.2">
      <c r="B72" s="39"/>
      <c r="C72" s="39"/>
      <c r="D72" s="39"/>
      <c r="E72" s="39"/>
    </row>
    <row r="73" spans="2:13" x14ac:dyDescent="0.2">
      <c r="B73" s="39"/>
      <c r="C73" s="39"/>
      <c r="D73" s="39"/>
      <c r="E73" s="39"/>
    </row>
    <row r="74" spans="2:13" x14ac:dyDescent="0.2">
      <c r="B74" s="39"/>
      <c r="C74" s="39"/>
      <c r="D74" s="39"/>
      <c r="E74" s="39"/>
    </row>
  </sheetData>
  <mergeCells count="4">
    <mergeCell ref="B24:I24"/>
    <mergeCell ref="B25:I25"/>
    <mergeCell ref="B32:I32"/>
    <mergeCell ref="B33:I33"/>
  </mergeCells>
  <conditionalFormatting sqref="B56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C5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56:F56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H57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I57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I61:L61">
    <cfRule type="iconSet" priority="1">
      <iconSet iconSet="3Arrows">
        <cfvo type="percent" val="0"/>
        <cfvo type="num" val="0" gte="0"/>
        <cfvo type="num" val="0" gte="0"/>
      </iconSet>
    </cfRule>
  </conditionalFormatting>
  <conditionalFormatting sqref="I64:L64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J57:L57">
    <cfRule type="iconSet" priority="4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zoomScaleNormal="100" workbookViewId="0">
      <selection activeCell="O26" sqref="O26"/>
    </sheetView>
  </sheetViews>
  <sheetFormatPr defaultRowHeight="12.75" x14ac:dyDescent="0.2"/>
  <cols>
    <col min="1" max="256" width="10" customWidth="1"/>
  </cols>
  <sheetData>
    <row r="1" spans="1:9" s="26" customFormat="1" ht="28.5" customHeight="1" x14ac:dyDescent="0.25">
      <c r="A1" s="28" t="s">
        <v>69</v>
      </c>
      <c r="B1" s="27"/>
    </row>
    <row r="2" spans="1:9" ht="15" x14ac:dyDescent="0.2">
      <c r="B2" s="15" t="s">
        <v>65</v>
      </c>
      <c r="C2" s="15"/>
      <c r="D2" s="15"/>
      <c r="E2" s="15"/>
      <c r="F2" s="15"/>
      <c r="G2" s="15"/>
      <c r="H2" s="15"/>
      <c r="I2" s="15"/>
    </row>
    <row r="3" spans="1:9" ht="15" x14ac:dyDescent="0.2">
      <c r="B3" s="15" t="s">
        <v>99</v>
      </c>
      <c r="C3" s="15"/>
      <c r="D3" s="15"/>
      <c r="E3" s="15"/>
      <c r="F3" s="15"/>
      <c r="G3" s="15"/>
      <c r="H3" s="15"/>
      <c r="I3" s="15"/>
    </row>
    <row r="40" spans="2:9" x14ac:dyDescent="0.2">
      <c r="B40" s="62" t="s">
        <v>39</v>
      </c>
      <c r="C40" s="62"/>
      <c r="D40" s="62"/>
      <c r="E40" s="62"/>
      <c r="F40" s="62"/>
      <c r="G40" s="62"/>
      <c r="H40" s="62"/>
      <c r="I40" s="62"/>
    </row>
    <row r="41" spans="2:9" x14ac:dyDescent="0.2">
      <c r="B41" s="62" t="s">
        <v>40</v>
      </c>
      <c r="C41" s="62"/>
      <c r="D41" s="62"/>
      <c r="E41" s="62"/>
      <c r="F41" s="62"/>
      <c r="G41" s="62"/>
      <c r="H41" s="62"/>
      <c r="I41" s="62"/>
    </row>
    <row r="42" spans="2:9" x14ac:dyDescent="0.2">
      <c r="B42" s="35" t="s">
        <v>73</v>
      </c>
      <c r="C42" s="35"/>
      <c r="D42" s="35"/>
      <c r="E42" s="35"/>
      <c r="F42" s="35"/>
      <c r="G42" s="35"/>
      <c r="H42" s="35"/>
    </row>
    <row r="44" spans="2:9" x14ac:dyDescent="0.2">
      <c r="B44" s="35"/>
      <c r="C44" s="35"/>
      <c r="D44" s="35"/>
      <c r="E44" s="35"/>
      <c r="F44" s="35"/>
      <c r="G44" s="35"/>
      <c r="H44" s="35"/>
    </row>
    <row r="45" spans="2:9" x14ac:dyDescent="0.2">
      <c r="B45" s="35"/>
      <c r="C45" s="35"/>
      <c r="D45" s="35"/>
      <c r="E45" s="35"/>
      <c r="F45" s="35"/>
      <c r="G45" s="35"/>
      <c r="H45" s="35"/>
    </row>
    <row r="46" spans="2:9" x14ac:dyDescent="0.2">
      <c r="B46" s="35"/>
      <c r="C46" s="35"/>
      <c r="D46" s="35"/>
      <c r="E46" s="35"/>
      <c r="F46" s="35"/>
      <c r="G46" s="35"/>
      <c r="H46" s="35"/>
    </row>
    <row r="47" spans="2:9" x14ac:dyDescent="0.2">
      <c r="B47" s="35"/>
      <c r="C47" s="35"/>
      <c r="D47" s="35"/>
      <c r="E47" s="35"/>
      <c r="F47" s="35"/>
      <c r="G47" s="35"/>
      <c r="H47" s="35"/>
    </row>
    <row r="48" spans="2:9" x14ac:dyDescent="0.2">
      <c r="B48" s="35"/>
      <c r="C48" s="35"/>
      <c r="D48" s="35"/>
      <c r="E48" s="35"/>
      <c r="F48" s="35"/>
      <c r="G48" s="35"/>
      <c r="H48" s="35"/>
    </row>
    <row r="49" spans="1:17" x14ac:dyDescent="0.2">
      <c r="B49" s="35"/>
      <c r="C49" s="35"/>
      <c r="D49" s="35"/>
      <c r="E49" s="35"/>
      <c r="F49" s="35"/>
      <c r="G49" s="35"/>
      <c r="H49" s="35"/>
    </row>
    <row r="51" spans="1:17" ht="15.75" thickBot="1" x14ac:dyDescent="0.3">
      <c r="A51" s="30" t="s">
        <v>70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3" spans="1:17" ht="15" x14ac:dyDescent="0.25">
      <c r="B53" s="31" t="s">
        <v>71</v>
      </c>
      <c r="C53" s="31"/>
      <c r="D53" s="31"/>
      <c r="E53" s="31"/>
      <c r="F53" s="31"/>
    </row>
    <row r="54" spans="1:17" ht="13.5" thickBot="1" x14ac:dyDescent="0.25"/>
    <row r="55" spans="1:17" x14ac:dyDescent="0.2">
      <c r="A55" s="40">
        <v>1</v>
      </c>
      <c r="B55" s="50" t="s">
        <v>48</v>
      </c>
      <c r="C55" s="41"/>
      <c r="D55" s="41">
        <v>3</v>
      </c>
      <c r="E55" s="50" t="s">
        <v>107</v>
      </c>
      <c r="F55" s="42"/>
    </row>
    <row r="56" spans="1:17" x14ac:dyDescent="0.2">
      <c r="A56" s="43"/>
      <c r="B56" s="1"/>
      <c r="C56" s="1" t="str">
        <f>B55</f>
        <v>Estados Unidos</v>
      </c>
      <c r="D56" s="101"/>
      <c r="E56" s="1"/>
      <c r="F56" s="1" t="str">
        <f>E55</f>
        <v>Malásia</v>
      </c>
    </row>
    <row r="57" spans="1:17" x14ac:dyDescent="0.2">
      <c r="A57" s="43"/>
      <c r="B57" s="102" t="s">
        <v>45</v>
      </c>
      <c r="C57" s="103">
        <v>20.041690603322898</v>
      </c>
      <c r="D57" s="101"/>
      <c r="E57" s="102" t="s">
        <v>45</v>
      </c>
      <c r="F57" s="68">
        <v>1.0131108485111771</v>
      </c>
      <c r="G57" s="6"/>
      <c r="N57" s="6"/>
      <c r="O57" s="6"/>
      <c r="P57" s="6"/>
      <c r="Q57" s="6"/>
    </row>
    <row r="58" spans="1:17" x14ac:dyDescent="0.2">
      <c r="A58" s="43"/>
      <c r="B58" s="102" t="s">
        <v>96</v>
      </c>
      <c r="C58" s="103">
        <v>6.3258993632379568</v>
      </c>
      <c r="D58" s="101"/>
      <c r="E58" s="102" t="s">
        <v>106</v>
      </c>
      <c r="F58" s="44">
        <v>98.986889151488825</v>
      </c>
      <c r="N58" s="6"/>
      <c r="O58" s="6"/>
      <c r="P58" s="6"/>
      <c r="Q58" s="6"/>
    </row>
    <row r="59" spans="1:17" x14ac:dyDescent="0.2">
      <c r="A59" s="43"/>
      <c r="B59" s="102" t="s">
        <v>75</v>
      </c>
      <c r="C59" s="103">
        <v>19.771439321384975</v>
      </c>
      <c r="D59" s="101"/>
      <c r="E59" s="102"/>
      <c r="F59" s="44"/>
      <c r="N59" s="6"/>
      <c r="O59" s="6"/>
      <c r="P59" s="6"/>
      <c r="Q59" s="6"/>
    </row>
    <row r="60" spans="1:17" x14ac:dyDescent="0.2">
      <c r="A60" s="43"/>
      <c r="B60" s="102" t="s">
        <v>98</v>
      </c>
      <c r="C60" s="103">
        <v>21.948792097489708</v>
      </c>
      <c r="D60" s="101"/>
      <c r="E60" s="102"/>
      <c r="F60" s="44"/>
      <c r="N60" s="6"/>
      <c r="O60" s="6"/>
      <c r="P60" s="6"/>
      <c r="Q60" s="6"/>
    </row>
    <row r="61" spans="1:17" x14ac:dyDescent="0.2">
      <c r="A61" s="43"/>
      <c r="B61" s="102" t="s">
        <v>44</v>
      </c>
      <c r="C61" s="103">
        <v>31.912178614564525</v>
      </c>
      <c r="D61" s="101"/>
      <c r="E61" s="102"/>
      <c r="F61" s="44"/>
      <c r="N61" s="6"/>
      <c r="O61" s="6"/>
      <c r="P61" s="6"/>
      <c r="Q61" s="6"/>
    </row>
    <row r="62" spans="1:17" x14ac:dyDescent="0.2">
      <c r="A62" s="43"/>
      <c r="B62" s="102"/>
      <c r="C62" s="65"/>
      <c r="D62" s="101"/>
      <c r="E62" s="101"/>
      <c r="F62" s="44"/>
      <c r="N62" s="6"/>
      <c r="O62" s="6"/>
      <c r="P62" s="6"/>
      <c r="Q62" s="6"/>
    </row>
    <row r="63" spans="1:17" x14ac:dyDescent="0.2">
      <c r="A63" s="43"/>
      <c r="B63" s="101"/>
      <c r="C63" s="65">
        <f>SUM(C57:C62)</f>
        <v>100.00000000000007</v>
      </c>
      <c r="D63" s="101"/>
      <c r="E63" s="101"/>
      <c r="F63" s="66">
        <f>SUM(F57:F62)</f>
        <v>100</v>
      </c>
      <c r="N63" s="6"/>
      <c r="O63" s="6"/>
      <c r="P63" s="6"/>
    </row>
    <row r="64" spans="1:17" x14ac:dyDescent="0.2">
      <c r="A64" s="43">
        <v>2</v>
      </c>
      <c r="B64" s="61" t="s">
        <v>110</v>
      </c>
      <c r="C64" s="101"/>
      <c r="D64" s="101">
        <v>4</v>
      </c>
      <c r="E64" s="61" t="s">
        <v>115</v>
      </c>
      <c r="F64" s="45"/>
      <c r="N64" s="6"/>
      <c r="O64" s="6"/>
      <c r="P64" s="6"/>
    </row>
    <row r="65" spans="1:16" x14ac:dyDescent="0.2">
      <c r="A65" s="43"/>
      <c r="B65" s="1"/>
      <c r="C65" s="1" t="str">
        <f>B64</f>
        <v>Egito</v>
      </c>
      <c r="E65" s="1"/>
      <c r="F65" s="1" t="str">
        <f>E64</f>
        <v>México</v>
      </c>
      <c r="N65" s="6"/>
      <c r="O65" s="6"/>
      <c r="P65" s="6"/>
    </row>
    <row r="66" spans="1:16" x14ac:dyDescent="0.2">
      <c r="A66" s="43"/>
      <c r="B66" s="102" t="s">
        <v>45</v>
      </c>
      <c r="C66" s="103">
        <v>2.0922942269205529</v>
      </c>
      <c r="D66" s="101"/>
      <c r="E66" s="102" t="s">
        <v>45</v>
      </c>
      <c r="F66" s="44">
        <v>1.9674150588937298</v>
      </c>
      <c r="N66" s="6"/>
      <c r="O66" s="6"/>
      <c r="P66" s="6"/>
    </row>
    <row r="67" spans="1:16" x14ac:dyDescent="0.2">
      <c r="A67" s="43"/>
      <c r="B67" s="102" t="s">
        <v>96</v>
      </c>
      <c r="C67" s="80">
        <v>3.5714347812846858</v>
      </c>
      <c r="D67" s="101"/>
      <c r="E67" s="102" t="s">
        <v>75</v>
      </c>
      <c r="F67" s="44">
        <v>9.3992843016980512</v>
      </c>
      <c r="N67" s="6"/>
      <c r="O67" s="6"/>
      <c r="P67" s="6"/>
    </row>
    <row r="68" spans="1:16" x14ac:dyDescent="0.2">
      <c r="A68" s="43"/>
      <c r="B68" s="102" t="s">
        <v>97</v>
      </c>
      <c r="C68" s="102">
        <v>94.336270991794763</v>
      </c>
      <c r="D68" s="101"/>
      <c r="E68" s="102" t="s">
        <v>96</v>
      </c>
      <c r="F68" s="44">
        <v>12.875181576651789</v>
      </c>
      <c r="N68" s="6"/>
      <c r="O68" s="6"/>
      <c r="P68" s="6"/>
    </row>
    <row r="69" spans="1:16" x14ac:dyDescent="0.2">
      <c r="A69" s="43"/>
      <c r="B69" s="102"/>
      <c r="C69" s="102"/>
      <c r="D69" s="101"/>
      <c r="E69" s="102" t="s">
        <v>97</v>
      </c>
      <c r="F69" s="44">
        <v>33.325172312116344</v>
      </c>
      <c r="N69" s="6"/>
      <c r="O69" s="6"/>
      <c r="P69" s="6"/>
    </row>
    <row r="70" spans="1:16" x14ac:dyDescent="0.2">
      <c r="A70" s="43"/>
      <c r="B70" s="102"/>
      <c r="C70" s="102"/>
      <c r="D70" s="101"/>
      <c r="E70" s="102" t="s">
        <v>98</v>
      </c>
      <c r="F70" s="44">
        <v>42.43294675064007</v>
      </c>
      <c r="N70" s="6"/>
      <c r="O70" s="6"/>
      <c r="P70" s="6"/>
    </row>
    <row r="71" spans="1:16" x14ac:dyDescent="0.2">
      <c r="A71" s="43"/>
      <c r="B71" s="102"/>
      <c r="C71" s="102"/>
      <c r="D71" s="101"/>
      <c r="E71" s="102"/>
      <c r="F71" s="44"/>
      <c r="N71" s="6"/>
      <c r="O71" s="6"/>
      <c r="P71" s="6"/>
    </row>
    <row r="72" spans="1:16" ht="13.5" thickBot="1" x14ac:dyDescent="0.25">
      <c r="A72" s="46"/>
      <c r="B72" s="47"/>
      <c r="C72" s="67">
        <f>SUM(C66:C71)</f>
        <v>100</v>
      </c>
      <c r="D72" s="47"/>
      <c r="E72" s="47"/>
      <c r="F72" s="60">
        <f>SUM(F66:F71)</f>
        <v>99.999999999999986</v>
      </c>
    </row>
    <row r="73" spans="1:16" x14ac:dyDescent="0.2">
      <c r="C73" s="3"/>
    </row>
  </sheetData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"/>
  <sheetViews>
    <sheetView showGridLines="0" workbookViewId="0">
      <selection activeCell="F32" sqref="F3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workbookViewId="0">
      <selection activeCell="K17" sqref="K17"/>
    </sheetView>
  </sheetViews>
  <sheetFormatPr defaultRowHeight="15" customHeight="1" x14ac:dyDescent="0.2"/>
  <cols>
    <col min="1" max="1" width="9.42578125" customWidth="1"/>
    <col min="2" max="2" width="17.42578125" customWidth="1"/>
    <col min="3" max="5" width="9.28515625" customWidth="1"/>
    <col min="6" max="6" width="11" customWidth="1"/>
    <col min="7" max="7" width="8.28515625" bestFit="1" customWidth="1"/>
    <col min="8" max="8" width="9" bestFit="1" customWidth="1"/>
    <col min="9" max="10" width="10.42578125" bestFit="1" customWidth="1"/>
    <col min="11" max="11" width="9.7109375" customWidth="1"/>
    <col min="12" max="12" width="10" bestFit="1" customWidth="1"/>
    <col min="13" max="13" width="18.7109375" bestFit="1" customWidth="1"/>
    <col min="14" max="22" width="14.5703125" bestFit="1" customWidth="1"/>
    <col min="25" max="25" width="10.28515625" bestFit="1" customWidth="1"/>
  </cols>
  <sheetData>
    <row r="1" spans="1:13" s="26" customFormat="1" ht="28.5" customHeight="1" x14ac:dyDescent="0.25">
      <c r="A1" s="28" t="s">
        <v>69</v>
      </c>
      <c r="B1" s="27"/>
    </row>
    <row r="2" spans="1:13" ht="15" customHeight="1" x14ac:dyDescent="0.2">
      <c r="B2" s="17" t="s">
        <v>29</v>
      </c>
      <c r="C2" s="16"/>
      <c r="D2" s="16"/>
      <c r="E2" s="16"/>
      <c r="F2" s="16"/>
      <c r="G2" s="16"/>
      <c r="H2" s="16"/>
      <c r="I2" s="16"/>
      <c r="J2" s="16"/>
    </row>
    <row r="3" spans="1:13" ht="15" customHeight="1" x14ac:dyDescent="0.2">
      <c r="B3" s="17" t="s">
        <v>92</v>
      </c>
      <c r="C3" s="16"/>
      <c r="D3" s="16"/>
      <c r="E3" s="16"/>
      <c r="F3" s="16"/>
      <c r="G3" s="16"/>
      <c r="H3" s="16"/>
      <c r="I3" s="16"/>
      <c r="J3" s="16"/>
    </row>
    <row r="4" spans="1:13" ht="18.75" customHeight="1" x14ac:dyDescent="0.2">
      <c r="B4" s="119" t="s">
        <v>32</v>
      </c>
      <c r="C4" s="116">
        <v>2024</v>
      </c>
      <c r="D4" s="117"/>
      <c r="E4" s="109">
        <v>2023</v>
      </c>
      <c r="F4" s="118" t="s">
        <v>79</v>
      </c>
      <c r="G4" s="116" t="s">
        <v>31</v>
      </c>
      <c r="H4" s="117"/>
      <c r="I4" s="115" t="s">
        <v>112</v>
      </c>
      <c r="J4" s="115" t="s">
        <v>104</v>
      </c>
      <c r="K4" s="109" t="s">
        <v>31</v>
      </c>
    </row>
    <row r="5" spans="1:13" ht="18.75" customHeight="1" x14ac:dyDescent="0.2">
      <c r="B5" s="119"/>
      <c r="C5" s="81" t="s">
        <v>52</v>
      </c>
      <c r="D5" s="81" t="s">
        <v>51</v>
      </c>
      <c r="E5" s="81" t="s">
        <v>52</v>
      </c>
      <c r="F5" s="118"/>
      <c r="G5" s="82" t="s">
        <v>33</v>
      </c>
      <c r="H5" s="82" t="s">
        <v>34</v>
      </c>
      <c r="I5" s="115"/>
      <c r="J5" s="115"/>
      <c r="K5" s="83" t="s">
        <v>35</v>
      </c>
    </row>
    <row r="6" spans="1:13" ht="18.75" customHeight="1" x14ac:dyDescent="0.2">
      <c r="B6" s="84" t="s">
        <v>36</v>
      </c>
      <c r="C6" s="85">
        <v>515.30180800000005</v>
      </c>
      <c r="D6" s="85">
        <v>420.85345999999998</v>
      </c>
      <c r="E6" s="85">
        <v>468.07685199999997</v>
      </c>
      <c r="F6" s="86">
        <v>12.50745621969115</v>
      </c>
      <c r="G6" s="86">
        <f>(C6/D6-1)*100</f>
        <v>22.442098491954908</v>
      </c>
      <c r="H6" s="86">
        <f>(C6/E6-1)*100</f>
        <v>10.089145788392905</v>
      </c>
      <c r="I6" s="85">
        <v>1486.0169070000002</v>
      </c>
      <c r="J6" s="85">
        <v>1040.071927</v>
      </c>
      <c r="K6" s="86">
        <f>(I6/J6-1)*100</f>
        <v>42.876359646230533</v>
      </c>
    </row>
    <row r="7" spans="1:13" ht="18.75" customHeight="1" x14ac:dyDescent="0.2">
      <c r="B7" s="87" t="s">
        <v>38</v>
      </c>
      <c r="C7" s="88">
        <v>104.664216</v>
      </c>
      <c r="D7" s="88">
        <v>110.51459199999999</v>
      </c>
      <c r="E7" s="88">
        <v>155.001801</v>
      </c>
      <c r="F7" s="89">
        <v>-0.77474432574227436</v>
      </c>
      <c r="G7" s="89">
        <f>(C7/D7-1)*100</f>
        <v>-5.2937588549392567</v>
      </c>
      <c r="H7" s="89">
        <f>(C7/E7-1)*100</f>
        <v>-32.475483946151051</v>
      </c>
      <c r="I7" s="88">
        <v>379.12428399999999</v>
      </c>
      <c r="J7" s="88">
        <v>382.994483</v>
      </c>
      <c r="K7" s="89">
        <f>(I7/J7-1)*100</f>
        <v>-1.0105103785528979</v>
      </c>
    </row>
    <row r="8" spans="1:13" ht="18.75" customHeight="1" x14ac:dyDescent="0.2">
      <c r="B8" s="84" t="s">
        <v>37</v>
      </c>
      <c r="C8" s="85">
        <v>215.29257699999999</v>
      </c>
      <c r="D8" s="85">
        <v>223.76829499999999</v>
      </c>
      <c r="E8" s="85">
        <v>239.42730700000001</v>
      </c>
      <c r="F8" s="86">
        <v>-1.122408957491223</v>
      </c>
      <c r="G8" s="86">
        <f>(C8/D8-1)*100</f>
        <v>-3.7877206867040769</v>
      </c>
      <c r="H8" s="86">
        <f>(C8/E8-1)*100</f>
        <v>-10.080191061915933</v>
      </c>
      <c r="I8" s="85">
        <v>707.24885599999993</v>
      </c>
      <c r="J8" s="85">
        <v>540.33110599999998</v>
      </c>
      <c r="K8" s="86">
        <f>(I8/J8-1)*100</f>
        <v>30.891752880131239</v>
      </c>
    </row>
    <row r="9" spans="1:13" ht="18.75" customHeight="1" x14ac:dyDescent="0.2">
      <c r="B9" s="90" t="s">
        <v>28</v>
      </c>
      <c r="C9" s="91">
        <f>SUM(C6:C8)</f>
        <v>835.258601</v>
      </c>
      <c r="D9" s="91">
        <f>SUM(D6:D8)</f>
        <v>755.136347</v>
      </c>
      <c r="E9" s="91">
        <f>SUM(E6:E8)</f>
        <v>862.50596000000007</v>
      </c>
      <c r="F9" s="92">
        <f>SUM(F6:F8)</f>
        <v>10.610302936457654</v>
      </c>
      <c r="G9" s="92">
        <f>(C9/D9-1)*100</f>
        <v>10.610302936457639</v>
      </c>
      <c r="H9" s="92">
        <f>(C9/E9-1)*100</f>
        <v>-3.1590922571711921</v>
      </c>
      <c r="I9" s="91">
        <f>SUM(I6:I8)</f>
        <v>2572.3900469999999</v>
      </c>
      <c r="J9" s="91">
        <f>SUM(J6:J8)</f>
        <v>1963.397516</v>
      </c>
      <c r="K9" s="92">
        <f>(I9/J9-1)*100</f>
        <v>31.01728132164958</v>
      </c>
      <c r="M9" s="2"/>
    </row>
    <row r="10" spans="1:13" ht="18.75" customHeight="1" x14ac:dyDescent="0.2">
      <c r="B10" s="119" t="s">
        <v>27</v>
      </c>
      <c r="C10" s="116">
        <v>2024</v>
      </c>
      <c r="D10" s="117"/>
      <c r="E10" s="109">
        <v>2023</v>
      </c>
      <c r="F10" s="118" t="s">
        <v>79</v>
      </c>
      <c r="G10" s="116" t="s">
        <v>31</v>
      </c>
      <c r="H10" s="117"/>
      <c r="I10" s="115" t="s">
        <v>112</v>
      </c>
      <c r="J10" s="115" t="s">
        <v>104</v>
      </c>
      <c r="K10" s="109" t="s">
        <v>31</v>
      </c>
    </row>
    <row r="11" spans="1:13" ht="18.75" customHeight="1" x14ac:dyDescent="0.2">
      <c r="B11" s="119"/>
      <c r="C11" s="81" t="s">
        <v>52</v>
      </c>
      <c r="D11" s="81" t="s">
        <v>51</v>
      </c>
      <c r="E11" s="81" t="s">
        <v>52</v>
      </c>
      <c r="F11" s="118"/>
      <c r="G11" s="81" t="s">
        <v>33</v>
      </c>
      <c r="H11" s="81" t="s">
        <v>34</v>
      </c>
      <c r="I11" s="115"/>
      <c r="J11" s="115"/>
      <c r="K11" s="83" t="s">
        <v>35</v>
      </c>
    </row>
    <row r="12" spans="1:13" ht="18.75" customHeight="1" x14ac:dyDescent="0.2">
      <c r="B12" s="84" t="s">
        <v>36</v>
      </c>
      <c r="C12" s="85">
        <v>16572.482387</v>
      </c>
      <c r="D12" s="85">
        <v>13573.005800999999</v>
      </c>
      <c r="E12" s="85">
        <v>20724.170451999998</v>
      </c>
      <c r="F12" s="86">
        <v>12.766871924453277</v>
      </c>
      <c r="G12" s="86">
        <f t="shared" ref="G12:G13" si="0">(C12/D12-1)*100</f>
        <v>22.098838164343903</v>
      </c>
      <c r="H12" s="86">
        <f t="shared" ref="H12:H14" si="1">(C12/E12-1)*100</f>
        <v>-20.033072371296466</v>
      </c>
      <c r="I12" s="85">
        <v>45878.252301999994</v>
      </c>
      <c r="J12" s="85">
        <v>43163.320904</v>
      </c>
      <c r="K12" s="86">
        <f t="shared" ref="K12:K15" si="2">(I12/J12-1)*100</f>
        <v>6.289903883990533</v>
      </c>
    </row>
    <row r="13" spans="1:13" ht="18.75" customHeight="1" x14ac:dyDescent="0.2">
      <c r="B13" s="87" t="s">
        <v>38</v>
      </c>
      <c r="C13" s="88">
        <v>7839.359281</v>
      </c>
      <c r="D13" s="88">
        <v>6618.6366959999996</v>
      </c>
      <c r="E13" s="88">
        <v>8487.4153210000004</v>
      </c>
      <c r="F13" s="89">
        <v>5.1958428249529724</v>
      </c>
      <c r="G13" s="89">
        <f t="shared" si="0"/>
        <v>18.443716449004512</v>
      </c>
      <c r="H13" s="89">
        <f>(C13/E13-1)*100</f>
        <v>-7.6354934392870666</v>
      </c>
      <c r="I13" s="88">
        <v>21957.716666</v>
      </c>
      <c r="J13" s="88">
        <v>22970.128314000001</v>
      </c>
      <c r="K13" s="89">
        <f t="shared" si="2"/>
        <v>-4.4075141164228953</v>
      </c>
    </row>
    <row r="14" spans="1:13" ht="18.75" customHeight="1" x14ac:dyDescent="0.2">
      <c r="B14" s="84" t="s">
        <v>37</v>
      </c>
      <c r="C14" s="85">
        <v>3568.419007</v>
      </c>
      <c r="D14" s="85">
        <v>3302.5712290000001</v>
      </c>
      <c r="E14" s="85">
        <v>3611.3218609999999</v>
      </c>
      <c r="F14" s="86">
        <v>1.1315455999783859</v>
      </c>
      <c r="G14" s="86">
        <f>(C14/D14-1)*100</f>
        <v>8.0497212494792247</v>
      </c>
      <c r="H14" s="86">
        <f t="shared" si="1"/>
        <v>-1.1880096998089229</v>
      </c>
      <c r="I14" s="85">
        <v>10436.103104</v>
      </c>
      <c r="J14" s="85">
        <v>9727.0652480000008</v>
      </c>
      <c r="K14" s="86">
        <f t="shared" si="2"/>
        <v>7.2893296993744805</v>
      </c>
    </row>
    <row r="15" spans="1:13" ht="18.75" customHeight="1" x14ac:dyDescent="0.2">
      <c r="B15" s="87" t="s">
        <v>105</v>
      </c>
      <c r="C15" s="88">
        <v>2.5100000000000001E-3</v>
      </c>
      <c r="D15" s="88">
        <v>3.2109999999999999E-3</v>
      </c>
      <c r="E15" s="88">
        <v>4.2319999999999997E-3</v>
      </c>
      <c r="F15" s="89">
        <v>-2.9837129787289309E-6</v>
      </c>
      <c r="G15" s="89">
        <f>(C15/D15-1)*100</f>
        <v>-21.831205232014938</v>
      </c>
      <c r="H15" s="89">
        <f>(C15/E15-1)*100</f>
        <v>-40.68998109640831</v>
      </c>
      <c r="I15" s="88">
        <v>9.136E-3</v>
      </c>
      <c r="J15" s="88">
        <v>4.0534000000000001E-2</v>
      </c>
      <c r="K15" s="89">
        <f t="shared" si="2"/>
        <v>-77.460897024719984</v>
      </c>
    </row>
    <row r="16" spans="1:13" ht="18.75" customHeight="1" x14ac:dyDescent="0.2">
      <c r="B16" s="106" t="s">
        <v>28</v>
      </c>
      <c r="C16" s="107">
        <f>SUM(C11:C14)</f>
        <v>27980.260675000001</v>
      </c>
      <c r="D16" s="107">
        <f>SUM(D11:D14)</f>
        <v>23494.213726000002</v>
      </c>
      <c r="E16" s="107">
        <f>SUM(E11:E14)</f>
        <v>32822.907633999996</v>
      </c>
      <c r="F16" s="108">
        <f>SUM(F12:F15)</f>
        <v>19.094257365671655</v>
      </c>
      <c r="G16" s="108">
        <f>(C16/D16-1)*100</f>
        <v>19.094262959034424</v>
      </c>
      <c r="H16" s="108">
        <f>(C16/E16-1)*100</f>
        <v>-14.75386340844369</v>
      </c>
      <c r="I16" s="107">
        <f>SUM(I12:I15)</f>
        <v>78272.081207999989</v>
      </c>
      <c r="J16" s="107">
        <f>SUM(J12:J15)</f>
        <v>75860.554999999993</v>
      </c>
      <c r="K16" s="108">
        <f>(I16/J16-1)*100</f>
        <v>3.1788934420529769</v>
      </c>
    </row>
    <row r="17" spans="2:13" ht="18.75" customHeight="1" x14ac:dyDescent="0.2">
      <c r="B17" s="78" t="s">
        <v>39</v>
      </c>
      <c r="C17" s="78"/>
      <c r="D17" s="78"/>
      <c r="E17" s="78"/>
      <c r="F17" s="78"/>
      <c r="G17" s="78"/>
      <c r="H17" s="78"/>
      <c r="I17" s="78"/>
      <c r="J17" s="78"/>
      <c r="K17" s="5"/>
      <c r="M17" s="6"/>
    </row>
    <row r="18" spans="2:13" ht="15" customHeight="1" x14ac:dyDescent="0.2">
      <c r="B18" s="78" t="s">
        <v>40</v>
      </c>
      <c r="C18" s="78"/>
      <c r="D18" s="78"/>
      <c r="E18" s="78"/>
      <c r="F18" s="78"/>
      <c r="G18" s="78"/>
      <c r="H18" s="78"/>
      <c r="I18" s="104"/>
      <c r="J18" s="78"/>
      <c r="K18" s="2"/>
    </row>
    <row r="19" spans="2:13" ht="15" customHeight="1" x14ac:dyDescent="0.2">
      <c r="B19" s="35" t="s">
        <v>116</v>
      </c>
    </row>
    <row r="20" spans="2:13" ht="12.75" x14ac:dyDescent="0.2">
      <c r="K20" s="5"/>
      <c r="L20" s="2"/>
      <c r="M20" s="6"/>
    </row>
    <row r="21" spans="2:13" ht="15" customHeight="1" x14ac:dyDescent="0.2">
      <c r="I21" s="7"/>
      <c r="J21" s="7"/>
    </row>
  </sheetData>
  <mergeCells count="12">
    <mergeCell ref="J4:J5"/>
    <mergeCell ref="G10:H10"/>
    <mergeCell ref="F4:F5"/>
    <mergeCell ref="B4:B5"/>
    <mergeCell ref="B10:B11"/>
    <mergeCell ref="F10:F11"/>
    <mergeCell ref="I10:I11"/>
    <mergeCell ref="J10:J11"/>
    <mergeCell ref="G4:H4"/>
    <mergeCell ref="I4:I5"/>
    <mergeCell ref="C4:D4"/>
    <mergeCell ref="C10:D10"/>
  </mergeCells>
  <conditionalFormatting sqref="F6:F7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F8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F9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F12:F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F14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F15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F16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G15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G6:H7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G8:H8">
    <cfRule type="iconSet" priority="19">
      <iconSet iconSet="3Arrows">
        <cfvo type="percent" val="0"/>
        <cfvo type="num" val="0" gte="0"/>
        <cfvo type="num" val="0" gte="0"/>
      </iconSet>
    </cfRule>
  </conditionalFormatting>
  <conditionalFormatting sqref="G9:H9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G12:H12 G13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G14:H14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G16:H16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H13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K6:K7">
    <cfRule type="iconSet" priority="21">
      <iconSet iconSet="3Arrows">
        <cfvo type="percent" val="0"/>
        <cfvo type="num" val="0" gte="0"/>
        <cfvo type="num" val="0" gte="0"/>
      </iconSet>
    </cfRule>
  </conditionalFormatting>
  <conditionalFormatting sqref="K8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K12:K13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6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H15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zoomScaleNormal="100" workbookViewId="0">
      <selection activeCell="Q11" sqref="Q11"/>
    </sheetView>
  </sheetViews>
  <sheetFormatPr defaultRowHeight="15.75" customHeight="1" x14ac:dyDescent="0.2"/>
  <cols>
    <col min="1" max="1" width="9.140625" customWidth="1"/>
    <col min="2" max="2" width="38.140625" customWidth="1"/>
    <col min="3" max="4" width="9.7109375" customWidth="1"/>
    <col min="5" max="5" width="6.28515625" hidden="1" customWidth="1"/>
    <col min="6" max="6" width="8.7109375" hidden="1" customWidth="1"/>
    <col min="7" max="7" width="8.5703125" hidden="1" customWidth="1"/>
    <col min="8" max="8" width="9.140625" hidden="1" customWidth="1"/>
    <col min="9" max="10" width="9.7109375" customWidth="1"/>
    <col min="11" max="12" width="10.42578125" bestFit="1" customWidth="1"/>
    <col min="15" max="16" width="0" hidden="1" customWidth="1"/>
  </cols>
  <sheetData>
    <row r="1" spans="1:28" s="26" customFormat="1" ht="28.5" customHeight="1" x14ac:dyDescent="0.25">
      <c r="A1" s="71" t="s">
        <v>69</v>
      </c>
      <c r="B1" s="27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s="8" customFormat="1" ht="15.75" customHeight="1" x14ac:dyDescent="0.2">
      <c r="B2" s="17" t="s">
        <v>41</v>
      </c>
      <c r="C2" s="16"/>
      <c r="D2" s="16"/>
      <c r="E2" s="16"/>
      <c r="F2" s="16"/>
      <c r="G2" s="16"/>
      <c r="H2" s="16"/>
    </row>
    <row r="3" spans="1:28" s="8" customFormat="1" ht="15.75" customHeight="1" x14ac:dyDescent="0.2">
      <c r="B3" s="17" t="s">
        <v>93</v>
      </c>
      <c r="C3" s="16"/>
      <c r="D3" s="16"/>
      <c r="E3" s="16"/>
      <c r="F3" s="16"/>
      <c r="G3" s="16"/>
      <c r="H3" s="16"/>
    </row>
    <row r="4" spans="1:28" s="8" customFormat="1" ht="18.75" customHeight="1" x14ac:dyDescent="0.2">
      <c r="B4" s="121" t="s">
        <v>42</v>
      </c>
      <c r="C4" s="122">
        <v>45352</v>
      </c>
      <c r="D4" s="123"/>
      <c r="E4" s="110">
        <v>2024</v>
      </c>
      <c r="F4" s="110">
        <v>2023</v>
      </c>
      <c r="G4" s="79">
        <v>2024</v>
      </c>
      <c r="H4" s="79">
        <v>2023</v>
      </c>
      <c r="I4" s="126" t="s">
        <v>79</v>
      </c>
      <c r="J4" s="124" t="s">
        <v>43</v>
      </c>
      <c r="K4" s="125"/>
      <c r="L4" s="125"/>
    </row>
    <row r="5" spans="1:28" s="8" customFormat="1" ht="18.75" customHeight="1" x14ac:dyDescent="0.2">
      <c r="B5" s="121"/>
      <c r="C5" s="74" t="s">
        <v>78</v>
      </c>
      <c r="D5" s="74" t="s">
        <v>30</v>
      </c>
      <c r="E5" s="74" t="s">
        <v>51</v>
      </c>
      <c r="F5" s="93" t="s">
        <v>52</v>
      </c>
      <c r="G5" s="127" t="s">
        <v>76</v>
      </c>
      <c r="H5" s="128"/>
      <c r="I5" s="126"/>
      <c r="J5" s="74" t="s">
        <v>33</v>
      </c>
      <c r="K5" s="74" t="s">
        <v>34</v>
      </c>
      <c r="L5" s="111" t="s">
        <v>35</v>
      </c>
    </row>
    <row r="6" spans="1:28" s="8" customFormat="1" ht="18.75" customHeight="1" x14ac:dyDescent="0.2">
      <c r="A6" s="63"/>
      <c r="B6" s="94" t="s">
        <v>97</v>
      </c>
      <c r="C6" s="95">
        <f>D6*100/D17</f>
        <v>30.314204809966402</v>
      </c>
      <c r="D6" s="95">
        <v>253.20200299999999</v>
      </c>
      <c r="E6" s="95">
        <v>242.49697900000001</v>
      </c>
      <c r="F6" s="95">
        <v>284.31426399999998</v>
      </c>
      <c r="G6" s="95">
        <v>799.65029500000003</v>
      </c>
      <c r="H6" s="95">
        <v>701.60782200000006</v>
      </c>
      <c r="I6" s="96">
        <v>1.417627961166064</v>
      </c>
      <c r="J6" s="96">
        <f>((D6/E6)-1)*100</f>
        <v>4.4144978812292734</v>
      </c>
      <c r="K6" s="96">
        <f t="shared" ref="K6:K13" si="0">((D6/F6)-1)*100</f>
        <v>-10.942912452679476</v>
      </c>
      <c r="L6" s="96">
        <f t="shared" ref="L6:L13" si="1">((G6/H6)-1)*100</f>
        <v>13.97397091733108</v>
      </c>
      <c r="R6" s="57"/>
    </row>
    <row r="7" spans="1:28" s="8" customFormat="1" ht="18.75" customHeight="1" x14ac:dyDescent="0.2">
      <c r="A7" s="64"/>
      <c r="B7" s="97" t="s">
        <v>96</v>
      </c>
      <c r="C7" s="98">
        <f>D7*100/D17</f>
        <v>16.326558246360403</v>
      </c>
      <c r="D7" s="98">
        <v>136.36898199999999</v>
      </c>
      <c r="E7" s="98">
        <v>94.717723000000007</v>
      </c>
      <c r="F7" s="98">
        <v>56.388744000000003</v>
      </c>
      <c r="G7" s="98">
        <v>310.34047099999998</v>
      </c>
      <c r="H7" s="98">
        <v>109.132327</v>
      </c>
      <c r="I7" s="99">
        <v>5.5157269499040513</v>
      </c>
      <c r="J7" s="99">
        <f t="shared" ref="J7:J14" si="2">((D7/E7)-1)*100</f>
        <v>43.974092367064152</v>
      </c>
      <c r="K7" s="99">
        <f t="shared" si="0"/>
        <v>141.83723971578436</v>
      </c>
      <c r="L7" s="99">
        <f t="shared" si="1"/>
        <v>184.37079968064819</v>
      </c>
      <c r="R7" s="57"/>
    </row>
    <row r="8" spans="1:28" s="8" customFormat="1" ht="18.75" customHeight="1" x14ac:dyDescent="0.2">
      <c r="A8" s="63"/>
      <c r="B8" s="94" t="s">
        <v>98</v>
      </c>
      <c r="C8" s="95">
        <f>D8*100/D17</f>
        <v>15.085709006664874</v>
      </c>
      <c r="D8" s="95">
        <v>126.004682</v>
      </c>
      <c r="E8" s="95">
        <v>111.211299</v>
      </c>
      <c r="F8" s="95">
        <v>175.54560900000001</v>
      </c>
      <c r="G8" s="95">
        <v>417.63016900000002</v>
      </c>
      <c r="H8" s="95">
        <v>362.74659400000002</v>
      </c>
      <c r="I8" s="96">
        <v>1.9590346907245368</v>
      </c>
      <c r="J8" s="96">
        <f>((D8/E8)-1)*100</f>
        <v>13.302050360908035</v>
      </c>
      <c r="K8" s="96">
        <f t="shared" si="0"/>
        <v>-28.22111432021066</v>
      </c>
      <c r="L8" s="96">
        <f t="shared" si="1"/>
        <v>15.130004225484207</v>
      </c>
      <c r="R8" s="57"/>
    </row>
    <row r="9" spans="1:28" s="8" customFormat="1" ht="18.75" customHeight="1" x14ac:dyDescent="0.2">
      <c r="A9" s="64"/>
      <c r="B9" s="97" t="s">
        <v>106</v>
      </c>
      <c r="C9" s="98">
        <f>D9*100/D17</f>
        <v>10.600184289512036</v>
      </c>
      <c r="D9" s="98">
        <v>88.538950999999997</v>
      </c>
      <c r="E9" s="98">
        <v>53.717967000000002</v>
      </c>
      <c r="F9" s="98">
        <v>97.925058000000007</v>
      </c>
      <c r="G9" s="98">
        <v>274.79698300000001</v>
      </c>
      <c r="H9" s="98">
        <v>148.46607</v>
      </c>
      <c r="I9" s="99">
        <v>4.6112181115816417</v>
      </c>
      <c r="J9" s="99">
        <f t="shared" si="2"/>
        <v>64.821857461582624</v>
      </c>
      <c r="K9" s="99">
        <f t="shared" si="0"/>
        <v>-9.5849899828499563</v>
      </c>
      <c r="L9" s="99">
        <f t="shared" si="1"/>
        <v>85.090763835804381</v>
      </c>
      <c r="N9" s="49"/>
      <c r="R9" s="57"/>
    </row>
    <row r="10" spans="1:28" s="8" customFormat="1" ht="18.75" customHeight="1" x14ac:dyDescent="0.2">
      <c r="A10" s="63"/>
      <c r="B10" s="94" t="s">
        <v>44</v>
      </c>
      <c r="C10" s="95">
        <f>D10*100/D17</f>
        <v>8.7761250123301657</v>
      </c>
      <c r="D10" s="95">
        <v>73.303338999999994</v>
      </c>
      <c r="E10" s="95">
        <v>82.365720999999994</v>
      </c>
      <c r="F10" s="95">
        <v>75.137923000000001</v>
      </c>
      <c r="G10" s="95">
        <v>237.43835100000001</v>
      </c>
      <c r="H10" s="95">
        <v>197.22503</v>
      </c>
      <c r="I10" s="96">
        <v>-1.200098768388379</v>
      </c>
      <c r="J10" s="96">
        <f t="shared" si="2"/>
        <v>-11.00261357513036</v>
      </c>
      <c r="K10" s="96">
        <f t="shared" si="0"/>
        <v>-2.4416219223946434</v>
      </c>
      <c r="L10" s="96">
        <f t="shared" si="1"/>
        <v>20.389562622959168</v>
      </c>
      <c r="R10" s="57"/>
    </row>
    <row r="11" spans="1:28" s="8" customFormat="1" ht="18.75" customHeight="1" x14ac:dyDescent="0.2">
      <c r="A11" s="63"/>
      <c r="B11" s="97" t="s">
        <v>75</v>
      </c>
      <c r="C11" s="98">
        <f>D11*100/D17</f>
        <v>5.7481815742475684</v>
      </c>
      <c r="D11" s="98">
        <v>48.012180999999998</v>
      </c>
      <c r="E11" s="98">
        <v>64.647711999999999</v>
      </c>
      <c r="F11" s="98">
        <v>69.072143999999994</v>
      </c>
      <c r="G11" s="98">
        <v>193.927943</v>
      </c>
      <c r="H11" s="98">
        <v>150.97664900000001</v>
      </c>
      <c r="I11" s="99">
        <v>-2.2029837480462318</v>
      </c>
      <c r="J11" s="99">
        <f>((D11/E11)-1)*100</f>
        <v>-25.732590505291199</v>
      </c>
      <c r="K11" s="99">
        <f>((D11/F11)-1)*100</f>
        <v>-30.489806426162179</v>
      </c>
      <c r="L11" s="99">
        <f t="shared" si="1"/>
        <v>28.448964978683545</v>
      </c>
      <c r="R11" s="57"/>
    </row>
    <row r="12" spans="1:28" s="8" customFormat="1" ht="18.75" customHeight="1" x14ac:dyDescent="0.2">
      <c r="A12" s="64"/>
      <c r="B12" s="94" t="s">
        <v>108</v>
      </c>
      <c r="C12" s="95">
        <f>D12*100/D17</f>
        <v>1.7423631414961036</v>
      </c>
      <c r="D12" s="95">
        <v>14.553238</v>
      </c>
      <c r="E12" s="95">
        <v>10.012972</v>
      </c>
      <c r="F12" s="95">
        <v>12.749556</v>
      </c>
      <c r="G12" s="95">
        <v>35.455682000000003</v>
      </c>
      <c r="H12" s="95">
        <v>34.869692000000001</v>
      </c>
      <c r="I12" s="96">
        <v>0.601251153919095</v>
      </c>
      <c r="J12" s="96">
        <f t="shared" ref="J12" si="3">((D12/E12)-1)*100</f>
        <v>45.343839970789901</v>
      </c>
      <c r="K12" s="96">
        <f t="shared" ref="K12" si="4">((D12/F12)-1)*100</f>
        <v>14.14701813929835</v>
      </c>
      <c r="L12" s="96">
        <f t="shared" si="1"/>
        <v>1.6805138399272446</v>
      </c>
      <c r="R12" s="57"/>
    </row>
    <row r="13" spans="1:28" s="8" customFormat="1" ht="18.75" customHeight="1" x14ac:dyDescent="0.2">
      <c r="A13" s="64"/>
      <c r="B13" s="97" t="s">
        <v>103</v>
      </c>
      <c r="C13" s="98">
        <f>D13*100/D17</f>
        <v>1.6629303766965942</v>
      </c>
      <c r="D13" s="98">
        <v>13.889768999999999</v>
      </c>
      <c r="E13" s="98">
        <v>23.630959000000001</v>
      </c>
      <c r="F13" s="98">
        <v>28.788497</v>
      </c>
      <c r="G13" s="98">
        <v>53.292724</v>
      </c>
      <c r="H13" s="98">
        <v>88.994068999999996</v>
      </c>
      <c r="I13" s="99">
        <v>-1.289990878958446</v>
      </c>
      <c r="J13" s="99">
        <f>((D13/E13)-1)*100</f>
        <v>-41.222152685381921</v>
      </c>
      <c r="K13" s="99">
        <f t="shared" si="0"/>
        <v>-51.752364842110374</v>
      </c>
      <c r="L13" s="99">
        <f t="shared" si="1"/>
        <v>-40.116544171050315</v>
      </c>
      <c r="R13" s="57"/>
    </row>
    <row r="14" spans="1:28" s="8" customFormat="1" ht="18.75" customHeight="1" x14ac:dyDescent="0.2">
      <c r="A14" s="64"/>
      <c r="B14" s="94" t="s">
        <v>117</v>
      </c>
      <c r="C14" s="95">
        <f>D14*100/D17</f>
        <v>1.4457453039744277</v>
      </c>
      <c r="D14" s="95">
        <v>12.075711999999999</v>
      </c>
      <c r="E14" s="95">
        <v>8.3150449999999996</v>
      </c>
      <c r="F14" s="95">
        <v>9.7214259999999992</v>
      </c>
      <c r="G14" s="95">
        <v>31.065655</v>
      </c>
      <c r="H14" s="95">
        <v>27.737950000000001</v>
      </c>
      <c r="I14" s="96">
        <v>0.49801165245724816</v>
      </c>
      <c r="J14" s="96">
        <f t="shared" si="2"/>
        <v>45.227259744234694</v>
      </c>
      <c r="K14" s="96">
        <f>((D14/F14)-1)*100</f>
        <v>24.217496486626544</v>
      </c>
      <c r="L14" s="96">
        <f>((G14/H14)-1)*100</f>
        <v>11.99693921144136</v>
      </c>
      <c r="R14" s="57"/>
    </row>
    <row r="15" spans="1:28" s="8" customFormat="1" ht="18.75" customHeight="1" x14ac:dyDescent="0.2">
      <c r="A15" s="64"/>
      <c r="B15" s="97" t="s">
        <v>113</v>
      </c>
      <c r="C15" s="98">
        <f>D15*100/D17</f>
        <v>1.3255251710960834</v>
      </c>
      <c r="D15" s="98">
        <v>11.071562999999999</v>
      </c>
      <c r="E15" s="98">
        <v>10.185121000000001</v>
      </c>
      <c r="F15" s="98">
        <v>4.666E-3</v>
      </c>
      <c r="G15" s="98">
        <v>21.259695000000001</v>
      </c>
      <c r="H15" s="98">
        <v>8.5249999999999996E-3</v>
      </c>
      <c r="I15" s="99">
        <v>0.11738833702306209</v>
      </c>
      <c r="J15" s="99">
        <f>((D15/E15)-1)*100</f>
        <v>8.7033035739094267</v>
      </c>
      <c r="K15" s="99">
        <f t="shared" ref="K15" si="5">((D15/F15)-1)*100</f>
        <v>237181.67595370766</v>
      </c>
      <c r="L15" s="99">
        <f t="shared" ref="L15" si="6">((G15/H15)-1)*100</f>
        <v>249280.58651026394</v>
      </c>
      <c r="R15" s="57"/>
    </row>
    <row r="16" spans="1:28" s="8" customFormat="1" ht="18.75" customHeight="1" x14ac:dyDescent="0.2">
      <c r="A16" s="63"/>
      <c r="B16" s="94" t="s">
        <v>45</v>
      </c>
      <c r="C16" s="95">
        <f>D16*100/D17</f>
        <v>6.9724730676553683</v>
      </c>
      <c r="D16" s="95">
        <v>58.238180999999997</v>
      </c>
      <c r="E16" s="95">
        <v>53.834849000000034</v>
      </c>
      <c r="F16" s="95">
        <v>52.858072999999941</v>
      </c>
      <c r="G16" s="95">
        <v>197.53207900000007</v>
      </c>
      <c r="H16" s="95">
        <v>141.63278799999986</v>
      </c>
      <c r="I16" s="96">
        <v>0.58311747507499656</v>
      </c>
      <c r="J16" s="96">
        <f>((D16/E16)-1)*100</f>
        <v>8.1793337991901147</v>
      </c>
      <c r="K16" s="96">
        <f>((D16/F16)-1)*100</f>
        <v>10.178403590308838</v>
      </c>
      <c r="L16" s="96">
        <f>((G16/H16)-1)*100</f>
        <v>39.46776151861124</v>
      </c>
      <c r="R16" s="57"/>
    </row>
    <row r="17" spans="2:18" s="8" customFormat="1" ht="18.75" customHeight="1" x14ac:dyDescent="0.2">
      <c r="B17" s="75" t="s">
        <v>28</v>
      </c>
      <c r="C17" s="76">
        <f t="shared" ref="C17:I17" si="7">SUM(C6:C16)</f>
        <v>100.00000000000003</v>
      </c>
      <c r="D17" s="76">
        <f t="shared" si="7"/>
        <v>835.25860099999977</v>
      </c>
      <c r="E17" s="76">
        <f t="shared" si="7"/>
        <v>755.136347</v>
      </c>
      <c r="F17" s="76">
        <f t="shared" si="7"/>
        <v>862.50595999999996</v>
      </c>
      <c r="G17" s="76">
        <f t="shared" si="7"/>
        <v>2572.3900469999999</v>
      </c>
      <c r="H17" s="76">
        <f t="shared" si="7"/>
        <v>1963.397516</v>
      </c>
      <c r="I17" s="77">
        <f t="shared" si="7"/>
        <v>10.610302936457636</v>
      </c>
      <c r="J17" s="77">
        <f>((D17/E17)-1)*100</f>
        <v>10.610302936457616</v>
      </c>
      <c r="K17" s="77">
        <f>((D17/F17)-1)*100</f>
        <v>-3.1590922571712032</v>
      </c>
      <c r="L17" s="77">
        <f>((G17/H17)-1)*100</f>
        <v>31.01728132164958</v>
      </c>
      <c r="R17" s="57"/>
    </row>
    <row r="18" spans="2:18" s="8" customFormat="1" ht="15.75" customHeight="1" x14ac:dyDescent="0.2">
      <c r="B18" s="120" t="s">
        <v>39</v>
      </c>
      <c r="C18" s="120"/>
      <c r="D18" s="120"/>
      <c r="E18" s="120"/>
      <c r="F18" s="120"/>
      <c r="G18" s="120"/>
      <c r="H18" s="120"/>
      <c r="I18" s="49"/>
      <c r="J18" s="49"/>
    </row>
    <row r="19" spans="2:18" s="8" customFormat="1" ht="15.75" customHeight="1" x14ac:dyDescent="0.2">
      <c r="B19" s="120" t="s">
        <v>40</v>
      </c>
      <c r="C19" s="120"/>
      <c r="D19" s="120"/>
      <c r="E19" s="120"/>
      <c r="F19" s="120"/>
      <c r="G19" s="120"/>
      <c r="H19" s="120"/>
    </row>
    <row r="20" spans="2:18" s="8" customFormat="1" ht="15.75" customHeight="1" x14ac:dyDescent="0.2">
      <c r="B20" s="120" t="s">
        <v>80</v>
      </c>
      <c r="C20" s="120"/>
      <c r="D20" s="120"/>
      <c r="E20" s="120"/>
      <c r="F20" s="120"/>
      <c r="G20" s="120"/>
      <c r="H20" s="120"/>
    </row>
    <row r="21" spans="2:18" s="8" customFormat="1" ht="12" x14ac:dyDescent="0.2">
      <c r="B21" s="35" t="s">
        <v>116</v>
      </c>
      <c r="C21" s="35"/>
      <c r="D21" s="35"/>
      <c r="E21" s="35"/>
      <c r="F21" s="35"/>
      <c r="G21" s="35"/>
      <c r="H21" s="35"/>
    </row>
    <row r="22" spans="2:18" s="8" customFormat="1" ht="15.75" customHeight="1" x14ac:dyDescent="0.2">
      <c r="I22" s="49"/>
    </row>
    <row r="23" spans="2:18" s="8" customFormat="1" ht="15.75" customHeight="1" x14ac:dyDescent="0.2">
      <c r="C23" s="49"/>
      <c r="I23" s="49"/>
      <c r="J23" s="49"/>
    </row>
    <row r="24" spans="2:18" s="8" customFormat="1" ht="15.75" customHeight="1" x14ac:dyDescent="0.2">
      <c r="C24" s="49"/>
      <c r="I24" s="49"/>
    </row>
  </sheetData>
  <mergeCells count="8">
    <mergeCell ref="B20:H20"/>
    <mergeCell ref="B4:B5"/>
    <mergeCell ref="C4:D4"/>
    <mergeCell ref="J4:L4"/>
    <mergeCell ref="I4:I5"/>
    <mergeCell ref="G5:H5"/>
    <mergeCell ref="B18:H18"/>
    <mergeCell ref="B19:H19"/>
  </mergeCells>
  <conditionalFormatting sqref="I6:I11">
    <cfRule type="iconSet" priority="25">
      <iconSet iconSet="3Arrows">
        <cfvo type="percent" val="0"/>
        <cfvo type="num" val="0" gte="0"/>
        <cfvo type="num" val="0" gte="0"/>
      </iconSet>
    </cfRule>
  </conditionalFormatting>
  <conditionalFormatting sqref="I12:I13">
    <cfRule type="iconSet" priority="24">
      <iconSet iconSet="3Arrows">
        <cfvo type="percent" val="0"/>
        <cfvo type="num" val="0" gte="0"/>
        <cfvo type="num" val="0" gte="0"/>
      </iconSet>
    </cfRule>
  </conditionalFormatting>
  <conditionalFormatting sqref="I14:I15">
    <cfRule type="iconSet" priority="23">
      <iconSet iconSet="3Arrows">
        <cfvo type="percent" val="0"/>
        <cfvo type="num" val="0" gte="0"/>
        <cfvo type="num" val="0" gte="0"/>
      </iconSet>
    </cfRule>
  </conditionalFormatting>
  <conditionalFormatting sqref="I16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I17:J17 J16">
    <cfRule type="iconSet" priority="30">
      <iconSet iconSet="3Arrows">
        <cfvo type="percent" val="0"/>
        <cfvo type="num" val="0" gte="0"/>
        <cfvo type="num" val="0" gte="0"/>
      </iconSet>
    </cfRule>
  </conditionalFormatting>
  <conditionalFormatting sqref="J6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J7 J9:J11">
    <cfRule type="iconSet" priority="31">
      <iconSet iconSet="3Arrows">
        <cfvo type="percent" val="0"/>
        <cfvo type="num" val="0" gte="0"/>
        <cfvo type="num" val="0" gte="0"/>
      </iconSet>
    </cfRule>
  </conditionalFormatting>
  <conditionalFormatting sqref="J8"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J13">
    <cfRule type="iconSet" priority="15">
      <iconSet iconSet="3Arrows">
        <cfvo type="percent" val="0"/>
        <cfvo type="num" val="0" gte="0"/>
        <cfvo type="num" val="0" gte="0"/>
      </iconSet>
    </cfRule>
  </conditionalFormatting>
  <conditionalFormatting sqref="J14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J15">
    <cfRule type="iconSet" priority="17">
      <iconSet iconSet="3Arrows">
        <cfvo type="percent" val="0"/>
        <cfvo type="num" val="0" gte="0"/>
        <cfvo type="num" val="0" gte="0"/>
      </iconSet>
    </cfRule>
  </conditionalFormatting>
  <conditionalFormatting sqref="K6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K7">
    <cfRule type="iconSet" priority="18">
      <iconSet iconSet="3Arrows">
        <cfvo type="percent" val="0"/>
        <cfvo type="num" val="0" gte="0"/>
        <cfvo type="num" val="0" gte="0"/>
      </iconSet>
    </cfRule>
  </conditionalFormatting>
  <conditionalFormatting sqref="K8 K10">
    <cfRule type="iconSet" priority="27">
      <iconSet iconSet="3Arrows">
        <cfvo type="percent" val="0"/>
        <cfvo type="num" val="0" gte="0"/>
        <cfvo type="num" val="0" gte="0"/>
      </iconSet>
    </cfRule>
  </conditionalFormatting>
  <conditionalFormatting sqref="K9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K13">
    <cfRule type="iconSet" priority="13">
      <iconSet iconSet="3Arrows">
        <cfvo type="percent" val="0"/>
        <cfvo type="num" val="0" gte="0"/>
        <cfvo type="num" val="0" gte="0"/>
      </iconSet>
    </cfRule>
  </conditionalFormatting>
  <conditionalFormatting sqref="K16:K17">
    <cfRule type="iconSet" priority="26">
      <iconSet iconSet="3Arrows">
        <cfvo type="percent" val="0"/>
        <cfvo type="num" val="0" gte="0"/>
        <cfvo type="num" val="0" gte="0"/>
      </iconSet>
    </cfRule>
  </conditionalFormatting>
  <conditionalFormatting sqref="L9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L10:L11 L6:L8">
    <cfRule type="iconSet" priority="29">
      <iconSet iconSet="3Arrows">
        <cfvo type="percent" val="0"/>
        <cfvo type="num" val="0" gte="0"/>
        <cfvo type="num" val="0" gte="0"/>
      </iconSet>
    </cfRule>
  </conditionalFormatting>
  <conditionalFormatting sqref="L1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L16:L17">
    <cfRule type="iconSet" priority="28">
      <iconSet iconSet="3Arrows">
        <cfvo type="percent" val="0"/>
        <cfvo type="num" val="0" gte="0"/>
        <cfvo type="num" val="0" gte="0"/>
      </iconSet>
    </cfRule>
  </conditionalFormatting>
  <conditionalFormatting sqref="J12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K12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L12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K11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K14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L14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K15">
    <cfRule type="iconSet" priority="1">
      <iconSet iconSet="3Arrows">
        <cfvo type="percent" val="0"/>
        <cfvo type="num" val="0" gte="0"/>
        <cfvo type="num" val="0" gte="0"/>
      </iconSet>
    </cfRule>
  </conditionalFormatting>
  <conditionalFormatting sqref="L15">
    <cfRule type="iconSet" priority="2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Gráficos&gt;&gt;</vt:lpstr>
      <vt:lpstr>Graf 1</vt:lpstr>
      <vt:lpstr>Graf 2</vt:lpstr>
      <vt:lpstr>Graf 3</vt:lpstr>
      <vt:lpstr>Graf 4</vt:lpstr>
      <vt:lpstr>Tabelas&gt;&gt;</vt:lpstr>
      <vt:lpstr>Tab 1</vt:lpstr>
      <vt:lpstr>Tab 2</vt:lpstr>
      <vt:lpstr>Tab 3</vt:lpstr>
      <vt:lpstr>Tab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Rubia Simões Beiral</dc:creator>
  <cp:lastModifiedBy>Paula Rubia Simões Beiral</cp:lastModifiedBy>
  <dcterms:created xsi:type="dcterms:W3CDTF">2015-01-12T10:25:34Z</dcterms:created>
  <dcterms:modified xsi:type="dcterms:W3CDTF">2024-04-12T13:19:05Z</dcterms:modified>
</cp:coreProperties>
</file>