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aula.beiral\Desktop\Trabalhos IJSN\Comércio Exterior\Resenhas\Resenha - IMPORTAÇÕES\2025\03_2025\"/>
    </mc:Choice>
  </mc:AlternateContent>
  <xr:revisionPtr revIDLastSave="0" documentId="8_{9283EF26-54BC-4BED-95B0-8961893D231C}" xr6:coauthVersionLast="47" xr6:coauthVersionMax="47" xr10:uidLastSave="{00000000-0000-0000-0000-000000000000}"/>
  <bookViews>
    <workbookView xWindow="-110" yWindow="-110" windowWidth="19420" windowHeight="10300" tabRatio="814" xr2:uid="{00000000-000D-0000-FFFF-FFFF00000000}"/>
  </bookViews>
  <sheets>
    <sheet name="Índice" sheetId="11" r:id="rId1"/>
    <sheet name="Gráficos&gt;&gt;" sheetId="10" r:id="rId2"/>
    <sheet name="Graf 1" sheetId="1" r:id="rId3"/>
    <sheet name="Graf 2" sheetId="2" r:id="rId4"/>
    <sheet name="Graf 3" sheetId="3" r:id="rId5"/>
    <sheet name="Graf 4" sheetId="8" r:id="rId6"/>
    <sheet name="Tabelas&gt;&gt;" sheetId="9" r:id="rId7"/>
    <sheet name="Tab 1" sheetId="4" r:id="rId8"/>
    <sheet name="Tab2" sheetId="5" r:id="rId9"/>
    <sheet name="Tab 3" sheetId="6" r:id="rId10"/>
    <sheet name="Tab 4" sheetId="7" r:id="rId11"/>
  </sheets>
  <definedNames>
    <definedName name="_xlnm._FilterDatabase" localSheetId="3" hidden="1">'Graf 2'!$B$37:$D$37</definedName>
    <definedName name="_xlnm._FilterDatabase" localSheetId="4" hidden="1">'Graf 3'!$A$36:$C$36</definedName>
    <definedName name="_xlnm._FilterDatabase" localSheetId="5" hidden="1">'Graf 4'!#REF!</definedName>
    <definedName name="_xlnm._FilterDatabase" localSheetId="10" hidden="1">'Tab 4'!#REF!</definedName>
  </definedNames>
  <calcPr calcId="191029"/>
</workbook>
</file>

<file path=xl/calcChain.xml><?xml version="1.0" encoding="utf-8"?>
<calcChain xmlns="http://schemas.openxmlformats.org/spreadsheetml/2006/main">
  <c r="F81" i="8" l="1"/>
  <c r="C81" i="8"/>
  <c r="F74" i="8"/>
  <c r="C74" i="8"/>
  <c r="F72" i="8"/>
  <c r="C72" i="8"/>
  <c r="F65" i="8"/>
  <c r="C65" i="8"/>
  <c r="I17" i="7"/>
  <c r="H17" i="7"/>
  <c r="G17" i="7"/>
  <c r="L17" i="7" s="1"/>
  <c r="F17" i="7"/>
  <c r="E17" i="7"/>
  <c r="D17" i="7"/>
  <c r="C12" i="7" s="1"/>
  <c r="L16" i="7"/>
  <c r="K16" i="7"/>
  <c r="J16" i="7"/>
  <c r="L15" i="7"/>
  <c r="K15" i="7"/>
  <c r="J15" i="7"/>
  <c r="L14" i="7"/>
  <c r="K14" i="7"/>
  <c r="J14" i="7"/>
  <c r="C14" i="7"/>
  <c r="L13" i="7"/>
  <c r="K13" i="7"/>
  <c r="J13" i="7"/>
  <c r="L12" i="7"/>
  <c r="K12" i="7"/>
  <c r="J12" i="7"/>
  <c r="L11" i="7"/>
  <c r="K11" i="7"/>
  <c r="J11" i="7"/>
  <c r="C11" i="7"/>
  <c r="L10" i="7"/>
  <c r="K10" i="7"/>
  <c r="J10" i="7"/>
  <c r="L9" i="7"/>
  <c r="K9" i="7"/>
  <c r="J9" i="7"/>
  <c r="L8" i="7"/>
  <c r="K8" i="7"/>
  <c r="J8" i="7"/>
  <c r="C8" i="7"/>
  <c r="L7" i="7"/>
  <c r="K7" i="7"/>
  <c r="J7" i="7"/>
  <c r="L6" i="7"/>
  <c r="K6" i="7"/>
  <c r="J6" i="7"/>
  <c r="J17" i="6"/>
  <c r="I17" i="6"/>
  <c r="H17" i="6"/>
  <c r="J16" i="6"/>
  <c r="I16" i="6"/>
  <c r="H16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I17" i="5"/>
  <c r="H17" i="5"/>
  <c r="G17" i="5"/>
  <c r="L17" i="5" s="1"/>
  <c r="F17" i="5"/>
  <c r="E17" i="5"/>
  <c r="D17" i="5"/>
  <c r="K17" i="5" s="1"/>
  <c r="L16" i="5"/>
  <c r="K16" i="5"/>
  <c r="J16" i="5"/>
  <c r="L15" i="5"/>
  <c r="K15" i="5"/>
  <c r="J15" i="5"/>
  <c r="L14" i="5"/>
  <c r="K14" i="5"/>
  <c r="J14" i="5"/>
  <c r="C14" i="5"/>
  <c r="L13" i="5"/>
  <c r="K13" i="5"/>
  <c r="J13" i="5"/>
  <c r="L12" i="5"/>
  <c r="K12" i="5"/>
  <c r="J12" i="5"/>
  <c r="L11" i="5"/>
  <c r="K11" i="5"/>
  <c r="J11" i="5"/>
  <c r="C11" i="5"/>
  <c r="L10" i="5"/>
  <c r="K10" i="5"/>
  <c r="J10" i="5"/>
  <c r="L9" i="5"/>
  <c r="K9" i="5"/>
  <c r="J9" i="5"/>
  <c r="L8" i="5"/>
  <c r="K8" i="5"/>
  <c r="J8" i="5"/>
  <c r="C8" i="5"/>
  <c r="L7" i="5"/>
  <c r="K7" i="5"/>
  <c r="J7" i="5"/>
  <c r="L6" i="5"/>
  <c r="K6" i="5"/>
  <c r="J6" i="5"/>
  <c r="K19" i="4"/>
  <c r="J19" i="4"/>
  <c r="I19" i="4"/>
  <c r="F19" i="4"/>
  <c r="E19" i="4"/>
  <c r="D19" i="4"/>
  <c r="C19" i="4"/>
  <c r="H19" i="4" s="1"/>
  <c r="K18" i="4"/>
  <c r="H18" i="4"/>
  <c r="G18" i="4"/>
  <c r="K17" i="4"/>
  <c r="H17" i="4"/>
  <c r="G17" i="4"/>
  <c r="K16" i="4"/>
  <c r="H16" i="4"/>
  <c r="G16" i="4"/>
  <c r="K15" i="4"/>
  <c r="H15" i="4"/>
  <c r="G15" i="4"/>
  <c r="K14" i="4"/>
  <c r="H14" i="4"/>
  <c r="G14" i="4"/>
  <c r="K11" i="4"/>
  <c r="J11" i="4"/>
  <c r="I11" i="4"/>
  <c r="F11" i="4"/>
  <c r="E11" i="4"/>
  <c r="D11" i="4"/>
  <c r="C11" i="4"/>
  <c r="G11" i="4" s="1"/>
  <c r="K10" i="4"/>
  <c r="H10" i="4"/>
  <c r="G10" i="4"/>
  <c r="K9" i="4"/>
  <c r="H9" i="4"/>
  <c r="K8" i="4"/>
  <c r="H8" i="4"/>
  <c r="G8" i="4"/>
  <c r="K7" i="4"/>
  <c r="H7" i="4"/>
  <c r="G7" i="4"/>
  <c r="K6" i="4"/>
  <c r="H6" i="4"/>
  <c r="G6" i="4"/>
  <c r="C15" i="7" l="1"/>
  <c r="C9" i="7"/>
  <c r="C6" i="7"/>
  <c r="J17" i="7"/>
  <c r="C7" i="7"/>
  <c r="C10" i="7"/>
  <c r="C13" i="7"/>
  <c r="C16" i="7"/>
  <c r="K17" i="7"/>
  <c r="C6" i="5"/>
  <c r="C9" i="5"/>
  <c r="C12" i="5"/>
  <c r="C15" i="5"/>
  <c r="J17" i="5"/>
  <c r="C7" i="5"/>
  <c r="C10" i="5"/>
  <c r="C13" i="5"/>
  <c r="C16" i="5"/>
  <c r="G19" i="4"/>
  <c r="H11" i="4"/>
  <c r="K68" i="3"/>
  <c r="J68" i="3"/>
  <c r="I68" i="3"/>
  <c r="H68" i="3"/>
  <c r="G68" i="3"/>
  <c r="F68" i="3"/>
  <c r="E68" i="3"/>
  <c r="D68" i="3"/>
  <c r="C68" i="3"/>
  <c r="B68" i="3"/>
  <c r="K67" i="3"/>
  <c r="J67" i="3"/>
  <c r="I67" i="3"/>
  <c r="H67" i="3"/>
  <c r="G67" i="3"/>
  <c r="F67" i="3"/>
  <c r="E67" i="3"/>
  <c r="D67" i="3"/>
  <c r="C67" i="3"/>
  <c r="B67" i="3"/>
  <c r="K66" i="3"/>
  <c r="J66" i="3"/>
  <c r="I66" i="3"/>
  <c r="H66" i="3"/>
  <c r="G66" i="3"/>
  <c r="F66" i="3"/>
  <c r="E66" i="3"/>
  <c r="D66" i="3"/>
  <c r="C66" i="3"/>
  <c r="B66" i="3"/>
  <c r="K65" i="3"/>
  <c r="J65" i="3"/>
  <c r="I65" i="3"/>
  <c r="H65" i="3"/>
  <c r="G65" i="3"/>
  <c r="F65" i="3"/>
  <c r="E65" i="3"/>
  <c r="D65" i="3"/>
  <c r="C65" i="3"/>
  <c r="B65" i="3"/>
  <c r="K64" i="3"/>
  <c r="J64" i="3"/>
  <c r="I64" i="3"/>
  <c r="H64" i="3"/>
  <c r="G64" i="3"/>
  <c r="F64" i="3"/>
  <c r="E64" i="3"/>
  <c r="D64" i="3"/>
  <c r="C64" i="3"/>
  <c r="B64" i="3"/>
  <c r="K53" i="3"/>
  <c r="J53" i="3"/>
  <c r="I53" i="3"/>
  <c r="H53" i="3"/>
  <c r="G53" i="3"/>
  <c r="F53" i="3"/>
  <c r="E53" i="3"/>
  <c r="D53" i="3"/>
  <c r="C53" i="3"/>
  <c r="B53" i="3"/>
  <c r="K44" i="3"/>
  <c r="J44" i="3"/>
  <c r="I44" i="3"/>
  <c r="H44" i="3"/>
  <c r="G44" i="3"/>
  <c r="F44" i="3"/>
  <c r="E44" i="3"/>
  <c r="D44" i="3"/>
  <c r="C44" i="3"/>
  <c r="B44" i="3"/>
  <c r="K35" i="3"/>
  <c r="J35" i="3"/>
  <c r="I35" i="3"/>
  <c r="H35" i="3"/>
  <c r="G35" i="3"/>
  <c r="F35" i="3"/>
  <c r="E35" i="3"/>
  <c r="D35" i="3"/>
  <c r="C35" i="3"/>
  <c r="B35" i="3"/>
  <c r="C17" i="7" l="1"/>
  <c r="C17" i="5"/>
  <c r="AB37" i="3" l="1"/>
  <c r="S37" i="3" l="1"/>
  <c r="S53" i="3" s="1"/>
  <c r="S40" i="3" l="1"/>
  <c r="AB41" i="3" l="1"/>
  <c r="AA38" i="3"/>
  <c r="S41" i="3" l="1"/>
  <c r="E38" i="2" l="1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D36" i="2" l="1"/>
  <c r="C36" i="2"/>
  <c r="C16" i="11"/>
  <c r="B16" i="11"/>
  <c r="C15" i="11"/>
  <c r="B15" i="11"/>
  <c r="C14" i="11"/>
  <c r="B14" i="11"/>
  <c r="C13" i="11"/>
  <c r="B13" i="11"/>
  <c r="C9" i="11"/>
  <c r="B9" i="11"/>
  <c r="C8" i="11"/>
  <c r="B8" i="11"/>
  <c r="C7" i="11"/>
  <c r="B7" i="11"/>
  <c r="C6" i="11"/>
  <c r="B6" i="11"/>
  <c r="V37" i="3" l="1"/>
  <c r="W37" i="3"/>
  <c r="V53" i="3" l="1"/>
  <c r="W40" i="3"/>
  <c r="W41" i="3"/>
  <c r="W39" i="3"/>
  <c r="W38" i="3"/>
  <c r="W53" i="3"/>
  <c r="V41" i="3"/>
  <c r="V40" i="3"/>
  <c r="V39" i="3"/>
  <c r="V38" i="3"/>
  <c r="U41" i="3" l="1"/>
  <c r="U38" i="3"/>
  <c r="U40" i="3"/>
  <c r="U37" i="3"/>
  <c r="V35" i="3"/>
  <c r="W35" i="3"/>
  <c r="V56" i="3"/>
  <c r="W56" i="3"/>
  <c r="W54" i="3"/>
  <c r="V54" i="3"/>
  <c r="W55" i="3"/>
  <c r="V57" i="3"/>
  <c r="V55" i="3"/>
  <c r="W57" i="3"/>
  <c r="U53" i="3" l="1"/>
  <c r="U57" i="3"/>
  <c r="U56" i="3"/>
  <c r="U54" i="3"/>
  <c r="Z41" i="3" l="1"/>
  <c r="Z37" i="3" l="1"/>
  <c r="Z53" i="3" s="1"/>
  <c r="Z38" i="3"/>
  <c r="Z57" i="3"/>
  <c r="Z40" i="3"/>
  <c r="AA40" i="3" l="1"/>
  <c r="AA56" i="3" s="1"/>
  <c r="AA54" i="3"/>
  <c r="AA37" i="3"/>
  <c r="AA53" i="3" s="1"/>
  <c r="AB53" i="3"/>
  <c r="Z54" i="3"/>
  <c r="Z56" i="3"/>
  <c r="AA41" i="3"/>
  <c r="AA57" i="3" s="1"/>
  <c r="AA39" i="3"/>
  <c r="AA55" i="3" s="1"/>
  <c r="AB40" i="3" l="1"/>
  <c r="AB56" i="3" s="1"/>
  <c r="AA35" i="3"/>
  <c r="AB39" i="3"/>
  <c r="AB55" i="3" s="1"/>
  <c r="AB38" i="3"/>
  <c r="AB54" i="3" s="1"/>
  <c r="AB57" i="3"/>
  <c r="AB35" i="3" l="1"/>
  <c r="U39" i="3"/>
  <c r="U35" i="3" s="1"/>
  <c r="T39" i="3"/>
  <c r="S38" i="3"/>
  <c r="S56" i="3" l="1"/>
  <c r="T41" i="3"/>
  <c r="T57" i="3" s="1"/>
  <c r="T40" i="3"/>
  <c r="T56" i="3" s="1"/>
  <c r="S54" i="3"/>
  <c r="S57" i="3"/>
  <c r="T55" i="3"/>
  <c r="T38" i="3"/>
  <c r="Z39" i="3"/>
  <c r="U55" i="3"/>
  <c r="T37" i="3"/>
  <c r="S39" i="3"/>
  <c r="S35" i="3" l="1"/>
  <c r="Z55" i="3"/>
  <c r="Z35" i="3"/>
  <c r="S55" i="3"/>
  <c r="T35" i="3"/>
  <c r="T53" i="3"/>
  <c r="T54" i="3"/>
  <c r="X41" i="3"/>
  <c r="X57" i="3" s="1"/>
  <c r="X40" i="3" l="1"/>
  <c r="X56" i="3" s="1"/>
  <c r="X37" i="3"/>
  <c r="X53" i="3" s="1"/>
  <c r="Y37" i="3"/>
  <c r="X38" i="3"/>
  <c r="X54" i="3" s="1"/>
  <c r="Y38" i="3"/>
  <c r="Y54" i="3" s="1"/>
  <c r="X39" i="3"/>
  <c r="X55" i="3" s="1"/>
  <c r="X35" i="3" l="1"/>
  <c r="Y53" i="3"/>
  <c r="Y39" i="3"/>
  <c r="Y55" i="3" s="1"/>
  <c r="Y40" i="3"/>
  <c r="Y56" i="3" s="1"/>
  <c r="Y41" i="3"/>
  <c r="Y57" i="3" s="1"/>
  <c r="Y35" i="3" l="1"/>
</calcChain>
</file>

<file path=xl/sharedStrings.xml><?xml version="1.0" encoding="utf-8"?>
<sst xmlns="http://schemas.openxmlformats.org/spreadsheetml/2006/main" count="268" uniqueCount="125">
  <si>
    <t>ES</t>
  </si>
  <si>
    <t>Brasil</t>
  </si>
  <si>
    <t>Total</t>
  </si>
  <si>
    <t>Tabela 1</t>
  </si>
  <si>
    <t>US$ milhões</t>
  </si>
  <si>
    <t>Variação %</t>
  </si>
  <si>
    <t>Espírito Santo</t>
  </si>
  <si>
    <t>Mensal</t>
  </si>
  <si>
    <t>Interanual</t>
  </si>
  <si>
    <t>Acumulado</t>
  </si>
  <si>
    <t>Fonte: Secretaria de Comércio Exterior (SECEX/MDIC)</t>
  </si>
  <si>
    <t>Elaboração: Coordenação de Estudos Econômicos (CEE/IJSN)</t>
  </si>
  <si>
    <t>Tabela 2</t>
  </si>
  <si>
    <t>Produtos*</t>
  </si>
  <si>
    <t>Variações %</t>
  </si>
  <si>
    <t>Demais</t>
  </si>
  <si>
    <t>Tabela 3</t>
  </si>
  <si>
    <t>Tabela 4</t>
  </si>
  <si>
    <t>Estados Unidos</t>
  </si>
  <si>
    <t>China</t>
  </si>
  <si>
    <t>Grafico 3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</si>
  <si>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</si>
  <si>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</si>
  <si>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</si>
  <si>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</si>
  <si>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</si>
  <si>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</si>
  <si>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</si>
  <si>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</si>
  <si>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</si>
  <si>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</si>
  <si>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</si>
  <si>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</si>
  <si>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Gráfico 1</t>
  </si>
  <si>
    <t>Gráfico 2</t>
  </si>
  <si>
    <t>Gráfico 4</t>
  </si>
  <si>
    <t>Lista de gráficos</t>
  </si>
  <si>
    <t>Lista de tabelas</t>
  </si>
  <si>
    <t>Índice</t>
  </si>
  <si>
    <t>Dados</t>
  </si>
  <si>
    <t>Participação %</t>
  </si>
  <si>
    <t>Gráficos e Tabelas - Resenha de Importação</t>
  </si>
  <si>
    <t>Combustíveis e lubrificantes</t>
  </si>
  <si>
    <r>
      <t>*O indicador em questão considera apenas as operações das UF´s. Estão fora do cálculo, portanto, valores contabilizados como “</t>
    </r>
    <r>
      <rPr>
        <i/>
        <sz val="9"/>
        <rFont val="Calibri"/>
        <family val="2"/>
      </rPr>
      <t>Zona não declarada</t>
    </r>
    <r>
      <rPr>
        <sz val="9"/>
        <rFont val="Calibri"/>
        <family val="2"/>
      </rPr>
      <t>”.</t>
    </r>
  </si>
  <si>
    <t>AC</t>
  </si>
  <si>
    <t>AL</t>
  </si>
  <si>
    <t>AP</t>
  </si>
  <si>
    <t>AM</t>
  </si>
  <si>
    <t>BA</t>
  </si>
  <si>
    <t>CE</t>
  </si>
  <si>
    <t>DF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</si>
  <si>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</si>
  <si>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</si>
  <si>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</si>
  <si>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</si>
  <si>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</si>
  <si>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</si>
  <si>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</si>
  <si>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</si>
  <si>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</si>
  <si>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</si>
  <si>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</si>
  <si>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</si>
  <si>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</si>
  <si>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</si>
  <si>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</si>
  <si>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</si>
  <si>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</si>
  <si>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</si>
  <si>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</si>
  <si>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 xml:space="preserve">Participações % das UF´s nas importações brasileiras* </t>
  </si>
  <si>
    <t>Acum</t>
  </si>
  <si>
    <t>Contribuição relativa no mês**</t>
  </si>
  <si>
    <t>Part. %</t>
  </si>
  <si>
    <t>Países</t>
  </si>
  <si>
    <t>Bens intermediários</t>
  </si>
  <si>
    <t>Bens de consumo</t>
  </si>
  <si>
    <t>Bens de capital</t>
  </si>
  <si>
    <t>Categoria de uso - Participação % - Acumulado do ano</t>
  </si>
  <si>
    <t>*NCM Capítulo - 2 dígitos</t>
  </si>
  <si>
    <t>Veículos, partes e acessórios</t>
  </si>
  <si>
    <t>Máqs, apars e instrums mecânicos, e partes</t>
  </si>
  <si>
    <t>Não especificados</t>
  </si>
  <si>
    <t>Var (p.p.) acum mês anterior</t>
  </si>
  <si>
    <t>Acumulado até mês anterior</t>
  </si>
  <si>
    <t>BENS DE CAPITAL (BK)</t>
  </si>
  <si>
    <t>COMBUSTÍVEIS E LUBRIFICANTES</t>
  </si>
  <si>
    <t>BENS DE CONSUMO (BC)</t>
  </si>
  <si>
    <t>BENS INTERMEDIÁRIOS (BI)</t>
  </si>
  <si>
    <t xml:space="preserve">Importação - Espírito Santo e Brasil - US$ milhões </t>
  </si>
  <si>
    <t xml:space="preserve">Pauta de Importação - Espírito Santo - US$ milhões </t>
  </si>
  <si>
    <t xml:space="preserve">Mercados de origem das Importações - Espírito Santo - US$ milhões </t>
  </si>
  <si>
    <t xml:space="preserve">Importações - Espírito Santo segundo Categoria de Uso - Participação % - Acumulado no ano
</t>
  </si>
  <si>
    <t>Combustíveis e lubrif.</t>
  </si>
  <si>
    <t>BENS NÃO ESPECIFICADOS ANTERIORMENTE</t>
  </si>
  <si>
    <t>Combust., óleos min./mat. betuminosas</t>
  </si>
  <si>
    <t>Equip. de comunicação/maq. e apar. elétricos</t>
  </si>
  <si>
    <t>Argentina</t>
  </si>
  <si>
    <t>Alemanha</t>
  </si>
  <si>
    <t>Pauta de Importação - Espírito Santo - Variações volume e preços implícitos</t>
  </si>
  <si>
    <t>Variações % Volume</t>
  </si>
  <si>
    <t>Variações % Preços implícitos</t>
  </si>
  <si>
    <t>Importações - Espírito Santo - principais origens de produtos - Participação (%)</t>
  </si>
  <si>
    <t>Aeronaves, aparelhos espaciais e partes</t>
  </si>
  <si>
    <t>Acum2024</t>
  </si>
  <si>
    <t>Filamentos sintéticos ou artificiais</t>
  </si>
  <si>
    <t>França</t>
  </si>
  <si>
    <t>Laticínios</t>
  </si>
  <si>
    <t>Uruguai</t>
  </si>
  <si>
    <t>Produtos de perfumaria e preparações cosméticas</t>
  </si>
  <si>
    <t>Importações - Espírito Santo - Meses de 2022 a 2025 - US$ milhões</t>
  </si>
  <si>
    <t>Acum2025</t>
  </si>
  <si>
    <t>Produtos farmacêuticos</t>
  </si>
  <si>
    <t>Itália</t>
  </si>
  <si>
    <t>jan-fev</t>
  </si>
  <si>
    <t>Obras de ferro fundido, ferro ou aço</t>
  </si>
  <si>
    <t>-</t>
  </si>
  <si>
    <t>jan-mar</t>
  </si>
  <si>
    <t>**Contribuição relativa=(Participação%Fev_25)*(Variação%Mar_25/Fev_25)/100</t>
  </si>
  <si>
    <t>Produtos da indústria de moagem</t>
  </si>
  <si>
    <t>México</t>
  </si>
  <si>
    <t>Tailândia</t>
  </si>
  <si>
    <t>Eslováquia</t>
  </si>
  <si>
    <t>demais</t>
  </si>
  <si>
    <t>Sementes e frutos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</si>
</sst>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sz val="9"/>
      <name val="Calibri"/>
      <family val="2"/>
    </font>
    <font>
      <i/>
      <sz val="9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18203D"/>
        <bgColor theme="8" tint="-0.499984740745262"/>
      </patternFill>
    </fill>
    <fill>
      <patternFill patternType="solid">
        <fgColor theme="0" tint="-4.9989318521683403E-2"/>
        <bgColor theme="8" tint="0.59999389629810485"/>
      </patternFill>
    </fill>
  </fills>
  <borders count="31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3"/>
      </right>
      <top/>
      <bottom style="thick">
        <color theme="4" tint="0.499984740745262"/>
      </bottom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medium">
        <color theme="4" tint="0.3999755851924192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auto="1"/>
      </left>
      <right style="thin">
        <color indexed="31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31"/>
      </left>
      <right/>
      <top/>
      <bottom/>
      <diagonal/>
    </border>
  </borders>
  <cellStyleXfs count="12">
    <xf numFmtId="0" fontId="0" fillId="0" borderId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164" fontId="2" fillId="0" borderId="0" applyFont="0" applyFill="0" applyBorder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7" fillId="0" borderId="0"/>
    <xf numFmtId="43" fontId="2" fillId="0" borderId="0" applyFont="0" applyFill="0" applyBorder="0" applyAlignment="0" applyProtection="0"/>
    <xf numFmtId="0" fontId="28" fillId="0" borderId="0"/>
  </cellStyleXfs>
  <cellXfs count="123">
    <xf numFmtId="0" fontId="0" fillId="0" borderId="0" xfId="0"/>
    <xf numFmtId="0" fontId="3" fillId="3" borderId="1" xfId="0" applyFont="1" applyFill="1" applyBorder="1" applyAlignment="1">
      <alignment horizontal="left"/>
    </xf>
    <xf numFmtId="164" fontId="0" fillId="0" borderId="0" xfId="6" applyFont="1"/>
    <xf numFmtId="2" fontId="0" fillId="0" borderId="0" xfId="0" applyNumberFormat="1"/>
    <xf numFmtId="0" fontId="8" fillId="2" borderId="0" xfId="0" applyFont="1" applyFill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vertical="center"/>
    </xf>
    <xf numFmtId="0" fontId="16" fillId="0" borderId="0" xfId="0" applyFont="1"/>
    <xf numFmtId="0" fontId="21" fillId="0" borderId="0" xfId="0" applyFont="1"/>
    <xf numFmtId="0" fontId="19" fillId="0" borderId="0" xfId="0" applyFont="1" applyAlignment="1">
      <alignment vertical="center"/>
    </xf>
    <xf numFmtId="0" fontId="12" fillId="0" borderId="3" xfId="5" applyBorder="1"/>
    <xf numFmtId="0" fontId="0" fillId="0" borderId="4" xfId="0" applyBorder="1"/>
    <xf numFmtId="0" fontId="10" fillId="0" borderId="4" xfId="2" applyBorder="1"/>
    <xf numFmtId="0" fontId="11" fillId="0" borderId="5" xfId="4" applyBorder="1"/>
    <xf numFmtId="0" fontId="12" fillId="0" borderId="2" xfId="5"/>
    <xf numFmtId="0" fontId="19" fillId="0" borderId="6" xfId="0" applyFont="1" applyBorder="1" applyAlignment="1">
      <alignment vertical="center"/>
    </xf>
    <xf numFmtId="0" fontId="0" fillId="0" borderId="7" xfId="0" applyBorder="1"/>
    <xf numFmtId="0" fontId="9" fillId="5" borderId="0" xfId="1" applyFill="1"/>
    <xf numFmtId="0" fontId="0" fillId="5" borderId="0" xfId="0" applyFill="1"/>
    <xf numFmtId="0" fontId="22" fillId="5" borderId="0" xfId="2" applyFont="1" applyFill="1" applyAlignment="1">
      <alignment vertical="center"/>
    </xf>
    <xf numFmtId="0" fontId="23" fillId="0" borderId="0" xfId="0" applyFont="1"/>
    <xf numFmtId="0" fontId="24" fillId="0" borderId="8" xfId="7"/>
    <xf numFmtId="0" fontId="24" fillId="0" borderId="0" xfId="8"/>
    <xf numFmtId="0" fontId="14" fillId="0" borderId="0" xfId="0" applyFont="1"/>
    <xf numFmtId="4" fontId="14" fillId="6" borderId="0" xfId="0" applyNumberFormat="1" applyFont="1" applyFill="1" applyAlignment="1">
      <alignment horizontal="center" wrapText="1"/>
    </xf>
    <xf numFmtId="0" fontId="2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4" fontId="14" fillId="6" borderId="0" xfId="0" applyNumberFormat="1" applyFont="1" applyFill="1" applyAlignment="1">
      <alignment horizontal="center" vertical="center" wrapText="1"/>
    </xf>
    <xf numFmtId="0" fontId="9" fillId="5" borderId="0" xfId="1" applyFill="1" applyAlignment="1">
      <alignment horizontal="center"/>
    </xf>
    <xf numFmtId="0" fontId="24" fillId="0" borderId="8" xfId="7" applyAlignment="1">
      <alignment horizontal="center"/>
    </xf>
    <xf numFmtId="0" fontId="24" fillId="0" borderId="0" xfId="8" applyAlignment="1">
      <alignment horizontal="center"/>
    </xf>
    <xf numFmtId="0" fontId="6" fillId="0" borderId="0" xfId="0" applyFont="1" applyAlignment="1">
      <alignment horizontal="left"/>
    </xf>
    <xf numFmtId="0" fontId="0" fillId="0" borderId="9" xfId="0" applyBorder="1"/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0" fillId="0" borderId="12" xfId="0" applyBorder="1"/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6" fillId="0" borderId="0" xfId="0" applyFont="1"/>
    <xf numFmtId="2" fontId="0" fillId="0" borderId="15" xfId="0" applyNumberFormat="1" applyBorder="1"/>
    <xf numFmtId="0" fontId="0" fillId="0" borderId="16" xfId="0" applyBorder="1"/>
    <xf numFmtId="0" fontId="0" fillId="0" borderId="17" xfId="0" applyBorder="1"/>
    <xf numFmtId="2" fontId="0" fillId="0" borderId="17" xfId="0" applyNumberFormat="1" applyBorder="1"/>
    <xf numFmtId="2" fontId="0" fillId="0" borderId="18" xfId="0" applyNumberFormat="1" applyBorder="1"/>
    <xf numFmtId="0" fontId="26" fillId="0" borderId="0" xfId="0" applyFont="1"/>
    <xf numFmtId="0" fontId="26" fillId="7" borderId="20" xfId="0" applyFont="1" applyFill="1" applyBorder="1"/>
    <xf numFmtId="4" fontId="0" fillId="0" borderId="0" xfId="0" applyNumberFormat="1"/>
    <xf numFmtId="4" fontId="15" fillId="6" borderId="0" xfId="0" applyNumberFormat="1" applyFont="1" applyFill="1" applyAlignment="1">
      <alignment horizontal="center" wrapText="1"/>
    </xf>
    <xf numFmtId="43" fontId="0" fillId="0" borderId="0" xfId="0" applyNumberFormat="1"/>
    <xf numFmtId="4" fontId="0" fillId="0" borderId="15" xfId="0" applyNumberFormat="1" applyBorder="1"/>
    <xf numFmtId="0" fontId="1" fillId="0" borderId="0" xfId="0" applyFont="1"/>
    <xf numFmtId="164" fontId="0" fillId="0" borderId="0" xfId="0" applyNumberFormat="1"/>
    <xf numFmtId="4" fontId="8" fillId="2" borderId="0" xfId="0" applyNumberFormat="1" applyFont="1" applyFill="1" applyAlignment="1">
      <alignment vertical="center"/>
    </xf>
    <xf numFmtId="0" fontId="14" fillId="6" borderId="0" xfId="0" applyFont="1" applyFill="1" applyAlignment="1">
      <alignment horizontal="left"/>
    </xf>
    <xf numFmtId="4" fontId="14" fillId="6" borderId="0" xfId="0" applyNumberFormat="1" applyFont="1" applyFill="1" applyAlignment="1">
      <alignment horizontal="left"/>
    </xf>
    <xf numFmtId="43" fontId="26" fillId="0" borderId="0" xfId="0" applyNumberFormat="1" applyFont="1"/>
    <xf numFmtId="0" fontId="5" fillId="2" borderId="22" xfId="0" applyFont="1" applyFill="1" applyBorder="1" applyAlignment="1">
      <alignment vertical="center"/>
    </xf>
    <xf numFmtId="0" fontId="15" fillId="9" borderId="29" xfId="0" applyFont="1" applyFill="1" applyBorder="1" applyAlignment="1">
      <alignment horizontal="left" vertical="center"/>
    </xf>
    <xf numFmtId="4" fontId="15" fillId="9" borderId="29" xfId="0" applyNumberFormat="1" applyFont="1" applyFill="1" applyBorder="1" applyAlignment="1">
      <alignment horizontal="center" vertical="center"/>
    </xf>
    <xf numFmtId="4" fontId="15" fillId="9" borderId="29" xfId="0" applyNumberFormat="1" applyFont="1" applyFill="1" applyBorder="1" applyAlignment="1">
      <alignment horizontal="center" vertical="center" wrapText="1"/>
    </xf>
    <xf numFmtId="17" fontId="13" fillId="8" borderId="25" xfId="0" applyNumberFormat="1" applyFont="1" applyFill="1" applyBorder="1" applyAlignment="1">
      <alignment horizontal="center" vertical="center"/>
    </xf>
    <xf numFmtId="17" fontId="13" fillId="8" borderId="26" xfId="0" applyNumberFormat="1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164" fontId="0" fillId="0" borderId="0" xfId="6" applyFont="1" applyBorder="1"/>
    <xf numFmtId="164" fontId="26" fillId="0" borderId="0" xfId="6" applyFont="1"/>
    <xf numFmtId="164" fontId="0" fillId="0" borderId="0" xfId="6" applyFont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26" fillId="7" borderId="0" xfId="0" applyFont="1" applyFill="1"/>
    <xf numFmtId="0" fontId="5" fillId="2" borderId="12" xfId="0" applyFont="1" applyFill="1" applyBorder="1" applyAlignment="1">
      <alignment vertical="center"/>
    </xf>
    <xf numFmtId="2" fontId="0" fillId="0" borderId="12" xfId="0" applyNumberFormat="1" applyBorder="1"/>
    <xf numFmtId="0" fontId="3" fillId="3" borderId="30" xfId="0" applyFont="1" applyFill="1" applyBorder="1" applyAlignment="1">
      <alignment horizontal="left"/>
    </xf>
    <xf numFmtId="0" fontId="0" fillId="0" borderId="15" xfId="0" applyBorder="1"/>
    <xf numFmtId="4" fontId="16" fillId="0" borderId="0" xfId="0" applyNumberFormat="1" applyFont="1"/>
    <xf numFmtId="166" fontId="0" fillId="0" borderId="0" xfId="0" applyNumberFormat="1"/>
    <xf numFmtId="166" fontId="14" fillId="6" borderId="0" xfId="0" applyNumberFormat="1" applyFont="1" applyFill="1" applyAlignment="1">
      <alignment horizontal="center" wrapText="1"/>
    </xf>
    <xf numFmtId="164" fontId="14" fillId="6" borderId="0" xfId="6" applyFont="1" applyFill="1" applyBorder="1" applyAlignment="1">
      <alignment horizontal="center" wrapText="1"/>
    </xf>
    <xf numFmtId="0" fontId="13" fillId="8" borderId="28" xfId="0" applyFont="1" applyFill="1" applyBorder="1" applyAlignment="1">
      <alignment horizontal="center" vertical="center"/>
    </xf>
    <xf numFmtId="17" fontId="13" fillId="8" borderId="28" xfId="0" applyNumberFormat="1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left" vertical="center"/>
    </xf>
    <xf numFmtId="4" fontId="14" fillId="6" borderId="0" xfId="0" applyNumberFormat="1" applyFont="1" applyFill="1" applyAlignment="1">
      <alignment horizontal="center" vertical="center"/>
    </xf>
    <xf numFmtId="0" fontId="14" fillId="9" borderId="0" xfId="0" applyFont="1" applyFill="1" applyAlignment="1">
      <alignment horizontal="left" vertical="center"/>
    </xf>
    <xf numFmtId="4" fontId="14" fillId="9" borderId="0" xfId="0" applyNumberFormat="1" applyFont="1" applyFill="1" applyAlignment="1">
      <alignment horizontal="center" vertical="center"/>
    </xf>
    <xf numFmtId="4" fontId="14" fillId="9" borderId="0" xfId="0" applyNumberFormat="1" applyFont="1" applyFill="1" applyAlignment="1">
      <alignment horizontal="center" vertical="center" wrapText="1"/>
    </xf>
    <xf numFmtId="0" fontId="15" fillId="9" borderId="0" xfId="0" applyFont="1" applyFill="1" applyAlignment="1">
      <alignment horizontal="left" vertical="center"/>
    </xf>
    <xf numFmtId="4" fontId="15" fillId="9" borderId="0" xfId="0" applyNumberFormat="1" applyFont="1" applyFill="1" applyAlignment="1">
      <alignment horizontal="center" vertical="center"/>
    </xf>
    <xf numFmtId="4" fontId="15" fillId="9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4" fillId="0" borderId="0" xfId="0" applyFont="1" applyAlignment="1">
      <alignment horizontal="left"/>
    </xf>
    <xf numFmtId="43" fontId="0" fillId="0" borderId="0" xfId="10" applyFont="1"/>
    <xf numFmtId="17" fontId="29" fillId="8" borderId="25" xfId="0" applyNumberFormat="1" applyFont="1" applyFill="1" applyBorder="1" applyAlignment="1">
      <alignment horizontal="center" vertical="center"/>
    </xf>
    <xf numFmtId="0" fontId="29" fillId="8" borderId="28" xfId="0" applyFont="1" applyFill="1" applyBorder="1" applyAlignment="1">
      <alignment horizontal="center" vertical="center"/>
    </xf>
    <xf numFmtId="0" fontId="30" fillId="0" borderId="0" xfId="0" applyFont="1"/>
    <xf numFmtId="0" fontId="13" fillId="8" borderId="23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17" fontId="29" fillId="8" borderId="28" xfId="0" applyNumberFormat="1" applyFont="1" applyFill="1" applyBorder="1" applyAlignment="1">
      <alignment horizontal="center" vertical="center"/>
    </xf>
    <xf numFmtId="164" fontId="0" fillId="0" borderId="15" xfId="6" applyFont="1" applyBorder="1" applyAlignment="1">
      <alignment horizontal="right"/>
    </xf>
    <xf numFmtId="17" fontId="31" fillId="0" borderId="0" xfId="6" applyNumberFormat="1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9" fillId="8" borderId="23" xfId="0" applyFont="1" applyFill="1" applyBorder="1" applyAlignment="1">
      <alignment horizontal="center" vertical="center"/>
    </xf>
    <xf numFmtId="0" fontId="29" fillId="8" borderId="24" xfId="0" applyFont="1" applyFill="1" applyBorder="1" applyAlignment="1">
      <alignment horizontal="center" vertical="center"/>
    </xf>
    <xf numFmtId="17" fontId="29" fillId="8" borderId="21" xfId="0" applyNumberFormat="1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29" fillId="8" borderId="21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 vertical="center"/>
    </xf>
    <xf numFmtId="17" fontId="13" fillId="8" borderId="23" xfId="0" applyNumberFormat="1" applyFont="1" applyFill="1" applyBorder="1" applyAlignment="1">
      <alignment horizontal="center" vertical="center"/>
    </xf>
    <xf numFmtId="17" fontId="13" fillId="8" borderId="24" xfId="0" applyNumberFormat="1" applyFont="1" applyFill="1" applyBorder="1" applyAlignment="1">
      <alignment horizontal="center" vertical="center"/>
    </xf>
  </cellXfs>
  <cellStyles count="12">
    <cellStyle name="Ênfase5" xfId="1" builtinId="45"/>
    <cellStyle name="Hiperlink" xfId="2" builtinId="8"/>
    <cellStyle name="Normal" xfId="0" builtinId="0"/>
    <cellStyle name="Normal 2" xfId="3" xr:uid="{00000000-0005-0000-0000-000003000000}"/>
    <cellStyle name="Normal 3" xfId="9" xr:uid="{00000000-0005-0000-0000-000004000000}"/>
    <cellStyle name="Normal 4" xfId="11" xr:uid="{00000000-0005-0000-0000-000005000000}"/>
    <cellStyle name="Título" xfId="4" builtinId="15"/>
    <cellStyle name="Título 2" xfId="5" builtinId="17"/>
    <cellStyle name="Título 3" xfId="7" builtinId="18"/>
    <cellStyle name="Título 4" xfId="8" builtinId="19"/>
    <cellStyle name="Vírgula" xfId="6" builtinId="3"/>
    <cellStyle name="Vírgula 2" xfId="10" xr:uid="{00000000-0005-0000-0000-00000B000000}"/>
  </cellStyles>
  <dxfs count="0"/>
  <tableStyles count="0" defaultTableStyle="TableStyleMedium2" defaultPivotStyle="PivotStyleLight16"/>
  <colors>
    <mruColors>
      <color rgb="FF0033CC"/>
      <color rgb="FF666699"/>
      <color rgb="FF255E91"/>
      <color rgb="FFCCCCFF"/>
      <color rgb="FF253917"/>
      <color rgb="FF644C00"/>
      <color rgb="FF9966FF"/>
      <color rgb="FFFF9933"/>
      <color rgb="FFFFCC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42212204974716"/>
          <c:y val="0.13502785368880513"/>
          <c:w val="0.82030139855518547"/>
          <c:h val="0.77250273295391592"/>
        </c:manualLayout>
      </c:layout>
      <c:lineChart>
        <c:grouping val="standard"/>
        <c:varyColors val="0"/>
        <c:ser>
          <c:idx val="0"/>
          <c:order val="0"/>
          <c:tx>
            <c:strRef>
              <c:f>'Graf 1'!$C$35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'Graf 1'!$B$36:$B$47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1'!$C$36:$C$47</c:f>
              <c:numCache>
                <c:formatCode>#,##0.00</c:formatCode>
                <c:ptCount val="12"/>
                <c:pt idx="0">
                  <c:v>648.84775100000002</c:v>
                </c:pt>
                <c:pt idx="1">
                  <c:v>692.32987600000001</c:v>
                </c:pt>
                <c:pt idx="2">
                  <c:v>765.40605600000004</c:v>
                </c:pt>
                <c:pt idx="3">
                  <c:v>693.41564900000003</c:v>
                </c:pt>
                <c:pt idx="4">
                  <c:v>897.32448499999998</c:v>
                </c:pt>
                <c:pt idx="5">
                  <c:v>1044.7782830000001</c:v>
                </c:pt>
                <c:pt idx="6">
                  <c:v>699.40739599999995</c:v>
                </c:pt>
                <c:pt idx="7">
                  <c:v>878.62685099999999</c:v>
                </c:pt>
                <c:pt idx="8">
                  <c:v>763.03368999999998</c:v>
                </c:pt>
                <c:pt idx="9">
                  <c:v>801.38384299999996</c:v>
                </c:pt>
                <c:pt idx="10">
                  <c:v>904.41975300000001</c:v>
                </c:pt>
                <c:pt idx="11">
                  <c:v>700.31579099999999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0-4A36-9BCD-9DA4CBF136C0}"/>
            </c:ext>
          </c:extLst>
        </c:ser>
        <c:ser>
          <c:idx val="1"/>
          <c:order val="1"/>
          <c:tx>
            <c:strRef>
              <c:f>'Graf 1'!$D$35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'Graf 1'!$B$36:$B$47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1'!$D$36:$D$47</c:f>
              <c:numCache>
                <c:formatCode>#,##0.00</c:formatCode>
                <c:ptCount val="12"/>
                <c:pt idx="0">
                  <c:v>716.36006699999996</c:v>
                </c:pt>
                <c:pt idx="1">
                  <c:v>558.96505400000001</c:v>
                </c:pt>
                <c:pt idx="2">
                  <c:v>842.84157500000003</c:v>
                </c:pt>
                <c:pt idx="3">
                  <c:v>740.96392700000001</c:v>
                </c:pt>
                <c:pt idx="4">
                  <c:v>803.73091399999998</c:v>
                </c:pt>
                <c:pt idx="5">
                  <c:v>713.76932299999999</c:v>
                </c:pt>
                <c:pt idx="6">
                  <c:v>850.96558600000003</c:v>
                </c:pt>
                <c:pt idx="7">
                  <c:v>714.97371699999997</c:v>
                </c:pt>
                <c:pt idx="8">
                  <c:v>777.61353999999994</c:v>
                </c:pt>
                <c:pt idx="9">
                  <c:v>1002.207661</c:v>
                </c:pt>
                <c:pt idx="10">
                  <c:v>947.97655699999996</c:v>
                </c:pt>
                <c:pt idx="11">
                  <c:v>1136.18136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0-4A36-9BCD-9DA4CBF136C0}"/>
            </c:ext>
          </c:extLst>
        </c:ser>
        <c:ser>
          <c:idx val="2"/>
          <c:order val="2"/>
          <c:tx>
            <c:strRef>
              <c:f>'Graf 1'!$E$35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4.1007577008457662E-2"/>
                  <c:y val="-7.5284806197003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B7-4535-B21B-658B046AF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1'!$B$36:$B$47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1'!$E$36:$E$47</c:f>
              <c:numCache>
                <c:formatCode>#,##0.00</c:formatCode>
                <c:ptCount val="12"/>
                <c:pt idx="0">
                  <c:v>987.29686500000003</c:v>
                </c:pt>
                <c:pt idx="1">
                  <c:v>831.89540999999997</c:v>
                </c:pt>
                <c:pt idx="2">
                  <c:v>1131.9665580000001</c:v>
                </c:pt>
                <c:pt idx="3">
                  <c:v>1108.5784650000001</c:v>
                </c:pt>
                <c:pt idx="4">
                  <c:v>1267.572208</c:v>
                </c:pt>
                <c:pt idx="5">
                  <c:v>2208.5927980000001</c:v>
                </c:pt>
                <c:pt idx="6">
                  <c:v>1091.896798</c:v>
                </c:pt>
                <c:pt idx="7">
                  <c:v>1130.812731</c:v>
                </c:pt>
                <c:pt idx="8">
                  <c:v>1103.4739629999999</c:v>
                </c:pt>
                <c:pt idx="9">
                  <c:v>1196.559722</c:v>
                </c:pt>
                <c:pt idx="10">
                  <c:v>907.010986</c:v>
                </c:pt>
                <c:pt idx="11">
                  <c:v>921.28920000000005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10-4A36-9BCD-9DA4CBF136C0}"/>
            </c:ext>
          </c:extLst>
        </c:ser>
        <c:ser>
          <c:idx val="3"/>
          <c:order val="3"/>
          <c:tx>
            <c:strRef>
              <c:f>'Graf 1'!$F$35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255E9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55E91"/>
              </a:solidFill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C8-4FE9-9E1A-0053207E4513}"/>
                </c:ext>
              </c:extLst>
            </c:dLbl>
            <c:dLbl>
              <c:idx val="1"/>
              <c:layout>
                <c:manualLayout>
                  <c:x val="-6.7103307832021578E-2"/>
                  <c:y val="1.981179110447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C8-4FE9-9E1A-0053207E4513}"/>
                </c:ext>
              </c:extLst>
            </c:dLbl>
            <c:dLbl>
              <c:idx val="2"/>
              <c:layout>
                <c:manualLayout>
                  <c:x val="-3.3551653916010789E-2"/>
                  <c:y val="-3.5661223988054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55E9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C8-4FE9-9E1A-0053207E45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C8-4FE9-9E1A-0053207E45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C8-4FE9-9E1A-0053207E451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DF-40AB-8ED6-F9946157CC3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30-4F62-8209-95FC27CF3AD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C8-4FE9-9E1A-0053207E451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C8-4FE9-9E1A-0053207E451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C8-4FE9-9E1A-0053207E4513}"/>
                </c:ext>
              </c:extLst>
            </c:dLbl>
            <c:dLbl>
              <c:idx val="10"/>
              <c:layout>
                <c:manualLayout>
                  <c:x val="-3.4254629629629628E-2"/>
                  <c:y val="3.8053302765975634E-2"/>
                </c:manualLayout>
              </c:layout>
              <c:tx>
                <c:rich>
                  <a:bodyPr/>
                  <a:lstStyle/>
                  <a:p>
                    <a:fld id="{20559F2C-28C5-4D20-98AB-30781F06C070}" type="VALUE">
                      <a:rPr lang="en-US" b="0">
                        <a:solidFill>
                          <a:srgbClr val="255E91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010-4A36-9BCD-9DA4CBF136C0}"/>
                </c:ext>
              </c:extLst>
            </c:dLbl>
            <c:dLbl>
              <c:idx val="11"/>
              <c:layout>
                <c:manualLayout>
                  <c:x val="-7.8395061728395062E-3"/>
                  <c:y val="-3.962358220894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30-4F62-8209-95FC27CF3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55E9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1'!$B$36:$B$47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1'!$F$36:$F$47</c:f>
              <c:numCache>
                <c:formatCode>#,##0.00</c:formatCode>
                <c:ptCount val="12"/>
                <c:pt idx="0">
                  <c:v>930.30318299999999</c:v>
                </c:pt>
                <c:pt idx="1">
                  <c:v>821.50635199999999</c:v>
                </c:pt>
                <c:pt idx="2">
                  <c:v>833.58561899999995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10-4A36-9BCD-9DA4CBF1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928016"/>
        <c:axId val="-71913328"/>
      </c:lineChart>
      <c:catAx>
        <c:axId val="-7192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71913328"/>
        <c:crosses val="autoZero"/>
        <c:auto val="1"/>
        <c:lblAlgn val="ctr"/>
        <c:lblOffset val="100"/>
        <c:noMultiLvlLbl val="0"/>
      </c:catAx>
      <c:valAx>
        <c:axId val="-71913328"/>
        <c:scaling>
          <c:orientation val="minMax"/>
          <c:max val="25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US$ milhões</a:t>
                </a:r>
              </a:p>
            </c:rich>
          </c:tx>
          <c:layout>
            <c:manualLayout>
              <c:xMode val="edge"/>
              <c:yMode val="edge"/>
              <c:x val="1.5474934306726839E-2"/>
              <c:y val="0.40966915244845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7192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7947530864197E-2"/>
          <c:y val="0.11820026947670118"/>
          <c:w val="0.90380380577427821"/>
          <c:h val="0.774190362703178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2'!$C$37</c:f>
              <c:strCache>
                <c:ptCount val="1"/>
                <c:pt idx="0">
                  <c:v>fev/25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DC2-495B-AB0F-566286314101}"/>
              </c:ext>
            </c:extLst>
          </c:dPt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C7-4C7F-A7FF-507303F60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2'!$B$38:$B$64</c:f>
              <c:strCache>
                <c:ptCount val="27"/>
                <c:pt idx="0">
                  <c:v>SP</c:v>
                </c:pt>
                <c:pt idx="1">
                  <c:v>SC</c:v>
                </c:pt>
                <c:pt idx="2">
                  <c:v>RJ</c:v>
                </c:pt>
                <c:pt idx="3">
                  <c:v>PR</c:v>
                </c:pt>
                <c:pt idx="4">
                  <c:v>MG</c:v>
                </c:pt>
                <c:pt idx="5">
                  <c:v>AM</c:v>
                </c:pt>
                <c:pt idx="6">
                  <c:v>RS</c:v>
                </c:pt>
                <c:pt idx="7">
                  <c:v>BA</c:v>
                </c:pt>
                <c:pt idx="8">
                  <c:v>ES</c:v>
                </c:pt>
                <c:pt idx="9">
                  <c:v>PE</c:v>
                </c:pt>
                <c:pt idx="10">
                  <c:v>GO</c:v>
                </c:pt>
                <c:pt idx="11">
                  <c:v>MA</c:v>
                </c:pt>
                <c:pt idx="12">
                  <c:v>MS</c:v>
                </c:pt>
                <c:pt idx="13">
                  <c:v>CE</c:v>
                </c:pt>
                <c:pt idx="14">
                  <c:v>DF</c:v>
                </c:pt>
                <c:pt idx="15">
                  <c:v>PA</c:v>
                </c:pt>
                <c:pt idx="16">
                  <c:v>MT</c:v>
                </c:pt>
                <c:pt idx="17">
                  <c:v>RO</c:v>
                </c:pt>
                <c:pt idx="18">
                  <c:v>PB</c:v>
                </c:pt>
                <c:pt idx="19">
                  <c:v>AL</c:v>
                </c:pt>
                <c:pt idx="20">
                  <c:v>SE</c:v>
                </c:pt>
                <c:pt idx="21">
                  <c:v>RN</c:v>
                </c:pt>
                <c:pt idx="22">
                  <c:v>AP</c:v>
                </c:pt>
                <c:pt idx="23">
                  <c:v>PI</c:v>
                </c:pt>
                <c:pt idx="24">
                  <c:v>TO</c:v>
                </c:pt>
                <c:pt idx="25">
                  <c:v>RR</c:v>
                </c:pt>
                <c:pt idx="26">
                  <c:v>AC</c:v>
                </c:pt>
              </c:strCache>
            </c:strRef>
          </c:cat>
          <c:val>
            <c:numRef>
              <c:f>'Graf 2'!$C$38:$C$64</c:f>
              <c:numCache>
                <c:formatCode>_(* #,##0.00_);_(* \(#,##0.00\);_(* "-"??_);_(@_)</c:formatCode>
                <c:ptCount val="27"/>
                <c:pt idx="0">
                  <c:v>38.792947028920615</c:v>
                </c:pt>
                <c:pt idx="1">
                  <c:v>11.644887365513359</c:v>
                </c:pt>
                <c:pt idx="2">
                  <c:v>9.6024571286889788</c:v>
                </c:pt>
                <c:pt idx="3">
                  <c:v>6.2132858378199023</c:v>
                </c:pt>
                <c:pt idx="4">
                  <c:v>5.9808454547965297</c:v>
                </c:pt>
                <c:pt idx="5">
                  <c:v>5.4863148076600776</c:v>
                </c:pt>
                <c:pt idx="6">
                  <c:v>4.2568885305915876</c:v>
                </c:pt>
                <c:pt idx="7">
                  <c:v>2.7969796424529716</c:v>
                </c:pt>
                <c:pt idx="8">
                  <c:v>3.5337719533568421</c:v>
                </c:pt>
                <c:pt idx="9">
                  <c:v>2.8658647396348762</c:v>
                </c:pt>
                <c:pt idx="10">
                  <c:v>1.8980759600029606</c:v>
                </c:pt>
                <c:pt idx="11">
                  <c:v>0.9880997070838986</c:v>
                </c:pt>
                <c:pt idx="12">
                  <c:v>0.78294890892738955</c:v>
                </c:pt>
                <c:pt idx="13">
                  <c:v>0.91255860509476716</c:v>
                </c:pt>
                <c:pt idx="14">
                  <c:v>0.76631497718690589</c:v>
                </c:pt>
                <c:pt idx="15">
                  <c:v>0.88336987015148505</c:v>
                </c:pt>
                <c:pt idx="16">
                  <c:v>0.48842339867269613</c:v>
                </c:pt>
                <c:pt idx="17">
                  <c:v>0.58682926084107345</c:v>
                </c:pt>
                <c:pt idx="18">
                  <c:v>0.47908285345187723</c:v>
                </c:pt>
                <c:pt idx="19">
                  <c:v>0.32527229750913478</c:v>
                </c:pt>
                <c:pt idx="20">
                  <c:v>0.19076703369180664</c:v>
                </c:pt>
                <c:pt idx="21">
                  <c:v>0.20359382554090921</c:v>
                </c:pt>
                <c:pt idx="22">
                  <c:v>0.11489441784859696</c:v>
                </c:pt>
                <c:pt idx="23">
                  <c:v>0.16020053838948525</c:v>
                </c:pt>
                <c:pt idx="24">
                  <c:v>3.9867311167814196E-2</c:v>
                </c:pt>
                <c:pt idx="25">
                  <c:v>4.82873406466457E-3</c:v>
                </c:pt>
                <c:pt idx="26">
                  <c:v>6.2981093879452884E-4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2-495B-AB0F-566286314101}"/>
            </c:ext>
          </c:extLst>
        </c:ser>
        <c:ser>
          <c:idx val="1"/>
          <c:order val="1"/>
          <c:tx>
            <c:strRef>
              <c:f>'Graf 2'!$D$37</c:f>
              <c:strCache>
                <c:ptCount val="1"/>
                <c:pt idx="0">
                  <c:v>mar/25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DC2-495B-AB0F-566286314101}"/>
              </c:ext>
            </c:extLst>
          </c:dPt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C7-4C7F-A7FF-507303F60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2'!$B$38:$B$64</c:f>
              <c:strCache>
                <c:ptCount val="27"/>
                <c:pt idx="0">
                  <c:v>SP</c:v>
                </c:pt>
                <c:pt idx="1">
                  <c:v>SC</c:v>
                </c:pt>
                <c:pt idx="2">
                  <c:v>RJ</c:v>
                </c:pt>
                <c:pt idx="3">
                  <c:v>PR</c:v>
                </c:pt>
                <c:pt idx="4">
                  <c:v>MG</c:v>
                </c:pt>
                <c:pt idx="5">
                  <c:v>AM</c:v>
                </c:pt>
                <c:pt idx="6">
                  <c:v>RS</c:v>
                </c:pt>
                <c:pt idx="7">
                  <c:v>BA</c:v>
                </c:pt>
                <c:pt idx="8">
                  <c:v>ES</c:v>
                </c:pt>
                <c:pt idx="9">
                  <c:v>PE</c:v>
                </c:pt>
                <c:pt idx="10">
                  <c:v>GO</c:v>
                </c:pt>
                <c:pt idx="11">
                  <c:v>MA</c:v>
                </c:pt>
                <c:pt idx="12">
                  <c:v>MS</c:v>
                </c:pt>
                <c:pt idx="13">
                  <c:v>CE</c:v>
                </c:pt>
                <c:pt idx="14">
                  <c:v>DF</c:v>
                </c:pt>
                <c:pt idx="15">
                  <c:v>PA</c:v>
                </c:pt>
                <c:pt idx="16">
                  <c:v>MT</c:v>
                </c:pt>
                <c:pt idx="17">
                  <c:v>RO</c:v>
                </c:pt>
                <c:pt idx="18">
                  <c:v>PB</c:v>
                </c:pt>
                <c:pt idx="19">
                  <c:v>AL</c:v>
                </c:pt>
                <c:pt idx="20">
                  <c:v>SE</c:v>
                </c:pt>
                <c:pt idx="21">
                  <c:v>RN</c:v>
                </c:pt>
                <c:pt idx="22">
                  <c:v>AP</c:v>
                </c:pt>
                <c:pt idx="23">
                  <c:v>PI</c:v>
                </c:pt>
                <c:pt idx="24">
                  <c:v>TO</c:v>
                </c:pt>
                <c:pt idx="25">
                  <c:v>RR</c:v>
                </c:pt>
                <c:pt idx="26">
                  <c:v>AC</c:v>
                </c:pt>
              </c:strCache>
            </c:strRef>
          </c:cat>
          <c:val>
            <c:numRef>
              <c:f>'Graf 2'!$D$38:$D$64</c:f>
              <c:numCache>
                <c:formatCode>_(* #,##0.00_);_(* \(#,##0.00\);_(* "-"??_);_(@_)</c:formatCode>
                <c:ptCount val="27"/>
                <c:pt idx="0">
                  <c:v>29.349425630187302</c:v>
                </c:pt>
                <c:pt idx="1">
                  <c:v>12.966394218453335</c:v>
                </c:pt>
                <c:pt idx="2">
                  <c:v>10.820936229935093</c:v>
                </c:pt>
                <c:pt idx="3">
                  <c:v>7.1285465903480745</c:v>
                </c:pt>
                <c:pt idx="4">
                  <c:v>6.7279220944921834</c:v>
                </c:pt>
                <c:pt idx="5">
                  <c:v>6.479859324228082</c:v>
                </c:pt>
                <c:pt idx="6">
                  <c:v>4.9673912540107938</c:v>
                </c:pt>
                <c:pt idx="7">
                  <c:v>4.052361702195534</c:v>
                </c:pt>
                <c:pt idx="8">
                  <c:v>3.9650986869627247</c:v>
                </c:pt>
                <c:pt idx="9">
                  <c:v>2.6147743902780802</c:v>
                </c:pt>
                <c:pt idx="10">
                  <c:v>2.154652319604812</c:v>
                </c:pt>
                <c:pt idx="11">
                  <c:v>1.6500099845009848</c:v>
                </c:pt>
                <c:pt idx="12">
                  <c:v>1.3832749303590013</c:v>
                </c:pt>
                <c:pt idx="13">
                  <c:v>1.087862171482906</c:v>
                </c:pt>
                <c:pt idx="14">
                  <c:v>0.91817149009514387</c:v>
                </c:pt>
                <c:pt idx="15">
                  <c:v>0.90878553622026803</c:v>
                </c:pt>
                <c:pt idx="16">
                  <c:v>0.71925486349389189</c:v>
                </c:pt>
                <c:pt idx="17">
                  <c:v>0.58723082931129067</c:v>
                </c:pt>
                <c:pt idx="18">
                  <c:v>0.49950869948180088</c:v>
                </c:pt>
                <c:pt idx="19">
                  <c:v>0.31455825614535848</c:v>
                </c:pt>
                <c:pt idx="20">
                  <c:v>0.18554159381143442</c:v>
                </c:pt>
                <c:pt idx="21">
                  <c:v>0.17566249130611072</c:v>
                </c:pt>
                <c:pt idx="22">
                  <c:v>0.13538029411999264</c:v>
                </c:pt>
                <c:pt idx="23">
                  <c:v>0.10585567231470697</c:v>
                </c:pt>
                <c:pt idx="24">
                  <c:v>6.4908857756106955E-2</c:v>
                </c:pt>
                <c:pt idx="25">
                  <c:v>3.6187253637279669E-2</c:v>
                </c:pt>
                <c:pt idx="26">
                  <c:v>4.4463526770910816E-4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C2-495B-AB0F-56628631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76988928"/>
        <c:axId val="-176984032"/>
      </c:barChart>
      <c:catAx>
        <c:axId val="-17698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6984032"/>
        <c:crosses val="autoZero"/>
        <c:auto val="1"/>
        <c:lblAlgn val="ctr"/>
        <c:lblOffset val="100"/>
        <c:noMultiLvlLbl val="0"/>
      </c:catAx>
      <c:valAx>
        <c:axId val="-17698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pt-BR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Participação %</a:t>
                </a:r>
              </a:p>
            </c:rich>
          </c:tx>
          <c:layout>
            <c:manualLayout>
              <c:xMode val="edge"/>
              <c:yMode val="edge"/>
              <c:x val="4.1666666666666666E-3"/>
              <c:y val="0.3918234849723902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6988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 3'!$R$37</c:f>
              <c:strCache>
                <c:ptCount val="1"/>
                <c:pt idx="0">
                  <c:v>Bens de capital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3'!$S$36:$AB$36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'Graf 3'!$S$37:$AB$37</c:f>
              <c:numCache>
                <c:formatCode>_(* #,##0.00_);_(* \(#,##0.00\);_(* "-"??_);_(@_)</c:formatCode>
                <c:ptCount val="10"/>
                <c:pt idx="0">
                  <c:v>17.257740736297688</c:v>
                </c:pt>
                <c:pt idx="1">
                  <c:v>14.059478997862421</c:v>
                </c:pt>
                <c:pt idx="2">
                  <c:v>23.246995277205649</c:v>
                </c:pt>
                <c:pt idx="3">
                  <c:v>22.814394477312394</c:v>
                </c:pt>
                <c:pt idx="4">
                  <c:v>36.370011099291972</c:v>
                </c:pt>
                <c:pt idx="5">
                  <c:v>28.857650147261392</c:v>
                </c:pt>
                <c:pt idx="6">
                  <c:v>26.18919957712404</c:v>
                </c:pt>
                <c:pt idx="7">
                  <c:v>31.375616860326652</c:v>
                </c:pt>
                <c:pt idx="8">
                  <c:v>29.942982333543551</c:v>
                </c:pt>
                <c:pt idx="9">
                  <c:v>43.282981724038613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F-4D04-AE22-1CB2B92FDAA0}"/>
            </c:ext>
          </c:extLst>
        </c:ser>
        <c:ser>
          <c:idx val="1"/>
          <c:order val="1"/>
          <c:tx>
            <c:strRef>
              <c:f>'Graf 3'!$R$38</c:f>
              <c:strCache>
                <c:ptCount val="1"/>
                <c:pt idx="0">
                  <c:v>Bens de consumo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3'!$S$36:$AB$36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'Graf 3'!$S$38:$AB$38</c:f>
              <c:numCache>
                <c:formatCode>_(* #,##0.00_);_(* \(#,##0.00\);_(* "-"??_);_(@_)</c:formatCode>
                <c:ptCount val="10"/>
                <c:pt idx="0">
                  <c:v>24.816088773741505</c:v>
                </c:pt>
                <c:pt idx="1">
                  <c:v>17.618754716411843</c:v>
                </c:pt>
                <c:pt idx="2">
                  <c:v>23.447708820045815</c:v>
                </c:pt>
                <c:pt idx="3">
                  <c:v>16.937671993617592</c:v>
                </c:pt>
                <c:pt idx="4">
                  <c:v>18.507760162693643</c:v>
                </c:pt>
                <c:pt idx="5">
                  <c:v>17.727669377001927</c:v>
                </c:pt>
                <c:pt idx="6">
                  <c:v>15.496943683485277</c:v>
                </c:pt>
                <c:pt idx="7">
                  <c:v>21.305210720771335</c:v>
                </c:pt>
                <c:pt idx="8">
                  <c:v>36.245515186745628</c:v>
                </c:pt>
                <c:pt idx="9">
                  <c:v>23.891182631960639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F-4D04-AE22-1CB2B92FDAA0}"/>
            </c:ext>
          </c:extLst>
        </c:ser>
        <c:ser>
          <c:idx val="2"/>
          <c:order val="2"/>
          <c:tx>
            <c:strRef>
              <c:f>'Graf 3'!$R$39</c:f>
              <c:strCache>
                <c:ptCount val="1"/>
                <c:pt idx="0">
                  <c:v>Bens intermediários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3'!$S$36:$AB$36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'Graf 3'!$S$39:$AB$39</c:f>
              <c:numCache>
                <c:formatCode>_(* #,##0.00_);_(* \(#,##0.00\);_(* "-"??_);_(@_)</c:formatCode>
                <c:ptCount val="10"/>
                <c:pt idx="0">
                  <c:v>42.924006117101975</c:v>
                </c:pt>
                <c:pt idx="1">
                  <c:v>37.607178401990964</c:v>
                </c:pt>
                <c:pt idx="2">
                  <c:v>35.843794636626313</c:v>
                </c:pt>
                <c:pt idx="3">
                  <c:v>35.44534442239673</c:v>
                </c:pt>
                <c:pt idx="4">
                  <c:v>32.780857698084645</c:v>
                </c:pt>
                <c:pt idx="5">
                  <c:v>40.96905294073531</c:v>
                </c:pt>
                <c:pt idx="6">
                  <c:v>33.577907476842448</c:v>
                </c:pt>
                <c:pt idx="7">
                  <c:v>25.834697100723371</c:v>
                </c:pt>
                <c:pt idx="8">
                  <c:v>20.46149415096561</c:v>
                </c:pt>
                <c:pt idx="9">
                  <c:v>24.77569504255364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F-4D04-AE22-1CB2B92FDAA0}"/>
            </c:ext>
          </c:extLst>
        </c:ser>
        <c:ser>
          <c:idx val="3"/>
          <c:order val="3"/>
          <c:tx>
            <c:strRef>
              <c:f>'Graf 3'!$R$40</c:f>
              <c:strCache>
                <c:ptCount val="1"/>
                <c:pt idx="0">
                  <c:v>Combustíveis e lubrificantes</c:v>
                </c:pt>
              </c:strCache>
            </c:strRef>
          </c:tx>
          <c:spPr>
            <a:solidFill>
              <a:srgbClr val="255E9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3'!$S$36:$AB$36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'Graf 3'!$S$40:$AB$40</c:f>
              <c:numCache>
                <c:formatCode>_(* #,##0.00_);_(* \(#,##0.00\);_(* "-"??_);_(@_)</c:formatCode>
                <c:ptCount val="10"/>
                <c:pt idx="0">
                  <c:v>15.002164372858834</c:v>
                </c:pt>
                <c:pt idx="1">
                  <c:v>30.714587883734776</c:v>
                </c:pt>
                <c:pt idx="2">
                  <c:v>17.461501266122223</c:v>
                </c:pt>
                <c:pt idx="3">
                  <c:v>24.802589106673285</c:v>
                </c:pt>
                <c:pt idx="4">
                  <c:v>12.336869911577853</c:v>
                </c:pt>
                <c:pt idx="5">
                  <c:v>12.442389785955866</c:v>
                </c:pt>
                <c:pt idx="6">
                  <c:v>24.735949262548239</c:v>
                </c:pt>
                <c:pt idx="7">
                  <c:v>21.405851147420741</c:v>
                </c:pt>
                <c:pt idx="8">
                  <c:v>13.320613875613789</c:v>
                </c:pt>
                <c:pt idx="9">
                  <c:v>8.0369255229137018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BF-4D04-AE22-1CB2B92FDAA0}"/>
            </c:ext>
          </c:extLst>
        </c:ser>
        <c:ser>
          <c:idx val="4"/>
          <c:order val="4"/>
          <c:tx>
            <c:strRef>
              <c:f>'Graf 3'!$R$41</c:f>
              <c:strCache>
                <c:ptCount val="1"/>
                <c:pt idx="0">
                  <c:v>Não especificados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'Graf 3'!$S$41:$AB$41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4.5011283518880119E-3</c:v>
                </c:pt>
                <c:pt idx="5">
                  <c:v>3.2377490455078712E-3</c:v>
                </c:pt>
                <c:pt idx="6">
                  <c:v>0</c:v>
                </c:pt>
                <c:pt idx="7">
                  <c:v>7.8624170757899597E-2</c:v>
                </c:pt>
                <c:pt idx="8">
                  <c:v>2.9394453131421815E-2</c:v>
                </c:pt>
                <c:pt idx="9">
                  <c:v>1.3215078533407044E-2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BF-4D04-AE22-1CB2B92F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114148464"/>
        <c:axId val="-1987118416"/>
      </c:barChart>
      <c:catAx>
        <c:axId val="-1141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7118416"/>
        <c:crosses val="autoZero"/>
        <c:auto val="1"/>
        <c:lblAlgn val="ctr"/>
        <c:lblOffset val="100"/>
        <c:noMultiLvlLbl val="0"/>
      </c:catAx>
      <c:valAx>
        <c:axId val="-198711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1414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7025198704267495"/>
          <c:y val="3.6831587074731158E-2"/>
          <c:w val="0.20119836140280989"/>
          <c:h val="0.83093876370215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688674168095"/>
          <c:y val="5.9018865135058655E-2"/>
          <c:w val="0.38364754878826268"/>
          <c:h val="0.84167468649752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4'!$B$66</c:f>
              <c:strCache>
                <c:ptCount val="1"/>
                <c:pt idx="0">
                  <c:v>demais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4'!$C$65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4'!$C$66</c:f>
              <c:numCache>
                <c:formatCode>0.00</c:formatCode>
                <c:ptCount val="1"/>
                <c:pt idx="0">
                  <c:v>24.911565111323846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8-4826-876A-FA015DFDCBB4}"/>
            </c:ext>
          </c:extLst>
        </c:ser>
        <c:ser>
          <c:idx val="1"/>
          <c:order val="1"/>
          <c:tx>
            <c:strRef>
              <c:f>'Graf 4'!$B$67</c:f>
              <c:strCache>
                <c:ptCount val="1"/>
                <c:pt idx="0">
                  <c:v>Filamentos sintéticos ou artificiais</c:v>
                </c:pt>
              </c:strCache>
            </c:strRef>
          </c:tx>
          <c:spPr>
            <a:solidFill>
              <a:srgbClr val="6666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6638810062893E-17"/>
                  <c:y val="-1.596799622503534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8-4826-876A-FA015DFDCB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4'!$C$67</c:f>
              <c:numCache>
                <c:formatCode>0.00</c:formatCode>
                <c:ptCount val="1"/>
                <c:pt idx="0">
                  <c:v>3.1511159362330021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98-4826-876A-FA015DFDCBB4}"/>
            </c:ext>
          </c:extLst>
        </c:ser>
        <c:ser>
          <c:idx val="2"/>
          <c:order val="2"/>
          <c:tx>
            <c:strRef>
              <c:f>'Graf 4'!$B$68</c:f>
              <c:strCache>
                <c:ptCount val="1"/>
                <c:pt idx="0">
                  <c:v>Equip. de comunicação/maq. e apar. elétricos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4'!$C$68</c:f>
              <c:numCache>
                <c:formatCode>0.00</c:formatCode>
                <c:ptCount val="1"/>
                <c:pt idx="0">
                  <c:v>13.641872846737581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7-4B9E-A9C9-58748DB60C04}"/>
            </c:ext>
          </c:extLst>
        </c:ser>
        <c:ser>
          <c:idx val="3"/>
          <c:order val="3"/>
          <c:tx>
            <c:strRef>
              <c:f>'Graf 4'!$B$69</c:f>
              <c:strCache>
                <c:ptCount val="1"/>
                <c:pt idx="0">
                  <c:v>Máqs, apars e instrums mecânicos, e partes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4'!$C$69</c:f>
              <c:numCache>
                <c:formatCode>0.00</c:formatCode>
                <c:ptCount val="1"/>
                <c:pt idx="0">
                  <c:v>16.267542212402343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7-4B9E-A9C9-58748DB60C04}"/>
            </c:ext>
          </c:extLst>
        </c:ser>
        <c:ser>
          <c:idx val="4"/>
          <c:order val="4"/>
          <c:tx>
            <c:strRef>
              <c:f>'Graf 4'!$B$70</c:f>
              <c:strCache>
                <c:ptCount val="1"/>
                <c:pt idx="0">
                  <c:v>Veículos, partes e acessórios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4'!$C$70</c:f>
              <c:numCache>
                <c:formatCode>0.00</c:formatCode>
                <c:ptCount val="1"/>
                <c:pt idx="0">
                  <c:v>42.027903893303176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D-4187-A55C-821C8966D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987122224"/>
        <c:axId val="-1987116784"/>
      </c:barChart>
      <c:catAx>
        <c:axId val="-198712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7116784"/>
        <c:crosses val="autoZero"/>
        <c:auto val="1"/>
        <c:lblAlgn val="ctr"/>
        <c:lblOffset val="100"/>
        <c:noMultiLvlLbl val="0"/>
      </c:catAx>
      <c:valAx>
        <c:axId val="-198711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712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062494395471472"/>
          <c:y val="6.1106895743884802E-2"/>
          <c:w val="0.43858765216917672"/>
          <c:h val="0.90911442027604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688674168095"/>
          <c:y val="5.9018865135058655E-2"/>
          <c:w val="0.38364754878826268"/>
          <c:h val="0.84167468649752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4'!$E$66</c:f>
              <c:strCache>
                <c:ptCount val="1"/>
                <c:pt idx="0">
                  <c:v>demais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4'!$F$65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4'!$F$66</c:f>
              <c:numCache>
                <c:formatCode>_(* #,##0.00_);_(* \(#,##0.00\);_(* "-"??_);_(@_)</c:formatCode>
                <c:ptCount val="1"/>
                <c:pt idx="0">
                  <c:v>3.4475082695707813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7-402D-9568-919ED59A5DD6}"/>
            </c:ext>
          </c:extLst>
        </c:ser>
        <c:ser>
          <c:idx val="1"/>
          <c:order val="1"/>
          <c:tx>
            <c:strRef>
              <c:f>'Graf 4'!$E$67</c:f>
              <c:strCache>
                <c:ptCount val="1"/>
                <c:pt idx="0">
                  <c:v>Máqs, apars e instrums mecânicos, e partes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BE7-402D-9568-919ED59A5DD6}"/>
              </c:ext>
            </c:extLst>
          </c:dPt>
          <c:dLbls>
            <c:dLbl>
              <c:idx val="0"/>
              <c:layout>
                <c:manualLayout>
                  <c:x val="-1.4877424896315994E-5"/>
                  <c:y val="-2.143193441026050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35967728551135"/>
                      <c:h val="7.82888221446546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BE7-402D-9568-919ED59A5D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4'!$F$67</c:f>
              <c:numCache>
                <c:formatCode>_(* #,##0.00_);_(* \(#,##0.00\);_(* "-"??_);_(@_)</c:formatCode>
                <c:ptCount val="1"/>
                <c:pt idx="0">
                  <c:v>2.7816896051391486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E7-402D-9568-919ED59A5DD6}"/>
            </c:ext>
          </c:extLst>
        </c:ser>
        <c:ser>
          <c:idx val="2"/>
          <c:order val="2"/>
          <c:tx>
            <c:strRef>
              <c:f>'Graf 4'!$E$68</c:f>
              <c:strCache>
                <c:ptCount val="1"/>
                <c:pt idx="0">
                  <c:v>Equip. de comunicação/maq. e apar. elétricos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4'!$F$68</c:f>
              <c:numCache>
                <c:formatCode>_(* #,##0.00_);_(* \(#,##0.00\);_(* "-"??_);_(@_)</c:formatCode>
                <c:ptCount val="1"/>
                <c:pt idx="0">
                  <c:v>3.112145663244053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6-4762-9E13-2B6A5F21DA70}"/>
            </c:ext>
          </c:extLst>
        </c:ser>
        <c:ser>
          <c:idx val="3"/>
          <c:order val="3"/>
          <c:tx>
            <c:strRef>
              <c:f>'Graf 4'!$E$69</c:f>
              <c:strCache>
                <c:ptCount val="1"/>
                <c:pt idx="0">
                  <c:v>Combust., óleos min./mat. betuminosas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4'!$F$69</c:f>
              <c:numCache>
                <c:formatCode>_(* #,##0.00_);_(* \(#,##0.00\);_(* "-"??_);_(@_)</c:formatCode>
                <c:ptCount val="1"/>
                <c:pt idx="0">
                  <c:v>9.212206612093242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6-4762-9E13-2B6A5F21DA70}"/>
            </c:ext>
          </c:extLst>
        </c:ser>
        <c:ser>
          <c:idx val="4"/>
          <c:order val="4"/>
          <c:tx>
            <c:strRef>
              <c:f>'Graf 4'!$E$70</c:f>
              <c:strCache>
                <c:ptCount val="1"/>
                <c:pt idx="0">
                  <c:v>Aeronaves, aparelhos espaciais e partes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4'!$F$70</c:f>
              <c:numCache>
                <c:formatCode>_(* #,##0.00_);_(* \(#,##0.00\);_(* "-"??_);_(@_)</c:formatCode>
                <c:ptCount val="1"/>
                <c:pt idx="0">
                  <c:v>81.446449849952771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86-4762-9E13-2B6A5F21D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987121136"/>
        <c:axId val="-1987113520"/>
      </c:barChart>
      <c:catAx>
        <c:axId val="-19871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7113520"/>
        <c:crosses val="autoZero"/>
        <c:auto val="1"/>
        <c:lblAlgn val="ctr"/>
        <c:lblOffset val="100"/>
        <c:noMultiLvlLbl val="0"/>
      </c:catAx>
      <c:valAx>
        <c:axId val="-198711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71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72933459095063"/>
          <c:y val="4.4853316015910381E-2"/>
          <c:w val="0.4427066540904937"/>
          <c:h val="0.95514668398408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688674168095"/>
          <c:y val="5.9018865135058655E-2"/>
          <c:w val="0.38364754878826268"/>
          <c:h val="0.84167468649752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4'!$B$75</c:f>
              <c:strCache>
                <c:ptCount val="1"/>
                <c:pt idx="0">
                  <c:v>demais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4'!$C$74</c:f>
              <c:strCache>
                <c:ptCount val="1"/>
                <c:pt idx="0">
                  <c:v>Argentina</c:v>
                </c:pt>
              </c:strCache>
            </c:strRef>
          </c:cat>
          <c:val>
            <c:numRef>
              <c:f>'Graf 4'!$C$75</c:f>
              <c:numCache>
                <c:formatCode>_(* #,##0.00_);_(* \(#,##0.00\);_(* "-"??_);_(@_)</c:formatCode>
                <c:ptCount val="1"/>
                <c:pt idx="0">
                  <c:v>1.7180110956257921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B-41F3-9D7C-1361C4B7AE95}"/>
            </c:ext>
          </c:extLst>
        </c:ser>
        <c:ser>
          <c:idx val="1"/>
          <c:order val="1"/>
          <c:tx>
            <c:strRef>
              <c:f>'Graf 4'!$B$76</c:f>
              <c:strCache>
                <c:ptCount val="1"/>
                <c:pt idx="0">
                  <c:v>Laticínios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4121976866456741E-3"/>
                  <c:y val="4.0465345096108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DB-41F3-9D7C-1361C4B7AE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4'!$C$74</c:f>
              <c:strCache>
                <c:ptCount val="1"/>
                <c:pt idx="0">
                  <c:v>Argentina</c:v>
                </c:pt>
              </c:strCache>
            </c:strRef>
          </c:cat>
          <c:val>
            <c:numRef>
              <c:f>'Graf 4'!$C$76</c:f>
              <c:numCache>
                <c:formatCode>_(* #,##0.00_);_(* \(#,##0.00\);_(* "-"??_);_(@_)</c:formatCode>
                <c:ptCount val="1"/>
                <c:pt idx="0">
                  <c:v>3.0294318911157445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B-41F3-9D7C-1361C4B7AE95}"/>
            </c:ext>
          </c:extLst>
        </c:ser>
        <c:ser>
          <c:idx val="2"/>
          <c:order val="2"/>
          <c:tx>
            <c:strRef>
              <c:f>'Graf 4'!$B$77</c:f>
              <c:strCache>
                <c:ptCount val="1"/>
                <c:pt idx="0">
                  <c:v>Produtos da indústria de moagem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4'!$C$74</c:f>
              <c:strCache>
                <c:ptCount val="1"/>
                <c:pt idx="0">
                  <c:v>Argentina</c:v>
                </c:pt>
              </c:strCache>
            </c:strRef>
          </c:cat>
          <c:val>
            <c:numRef>
              <c:f>'Graf 4'!$C$77</c:f>
              <c:numCache>
                <c:formatCode>#,##0.00</c:formatCode>
                <c:ptCount val="1"/>
                <c:pt idx="0">
                  <c:v>7.7551679483168199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0-46FF-A3DA-B95F40346536}"/>
            </c:ext>
          </c:extLst>
        </c:ser>
        <c:ser>
          <c:idx val="3"/>
          <c:order val="3"/>
          <c:tx>
            <c:strRef>
              <c:f>'Graf 4'!$B$78</c:f>
              <c:strCache>
                <c:ptCount val="1"/>
                <c:pt idx="0">
                  <c:v>Veículos, partes e acessórios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4'!$C$74</c:f>
              <c:strCache>
                <c:ptCount val="1"/>
                <c:pt idx="0">
                  <c:v>Argentina</c:v>
                </c:pt>
              </c:strCache>
            </c:strRef>
          </c:cat>
          <c:val>
            <c:numRef>
              <c:f>'Graf 4'!$C$78</c:f>
              <c:numCache>
                <c:formatCode>#,##0.00</c:formatCode>
                <c:ptCount val="1"/>
                <c:pt idx="0">
                  <c:v>87.497389064941643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0-46FF-A3DA-B95F40346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987115696"/>
        <c:axId val="-1987127120"/>
      </c:barChart>
      <c:catAx>
        <c:axId val="-198711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7127120"/>
        <c:crosses val="autoZero"/>
        <c:auto val="1"/>
        <c:lblAlgn val="ctr"/>
        <c:lblOffset val="100"/>
        <c:noMultiLvlLbl val="0"/>
      </c:catAx>
      <c:valAx>
        <c:axId val="-19871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711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632498360986758"/>
          <c:y val="3.6920397003017712E-2"/>
          <c:w val="0.46367515245969582"/>
          <c:h val="0.963079507731009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688674168095"/>
          <c:y val="5.9018865135058655E-2"/>
          <c:w val="0.38364754878826268"/>
          <c:h val="0.8416746864975212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'Graf 4'!$E$75</c:f>
              <c:strCache>
                <c:ptCount val="1"/>
                <c:pt idx="0">
                  <c:v>demais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4'!$F$74</c:f>
              <c:strCache>
                <c:ptCount val="1"/>
                <c:pt idx="0">
                  <c:v>Alemanha</c:v>
                </c:pt>
              </c:strCache>
            </c:strRef>
          </c:cat>
          <c:val>
            <c:numRef>
              <c:f>'Graf 4'!$F$75</c:f>
              <c:numCache>
                <c:formatCode>#,##0.00</c:formatCode>
                <c:ptCount val="1"/>
                <c:pt idx="0">
                  <c:v>7.6851695938971094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E-407A-94FB-5512FFA79938}"/>
            </c:ext>
          </c:extLst>
        </c:ser>
        <c:ser>
          <c:idx val="2"/>
          <c:order val="1"/>
          <c:tx>
            <c:strRef>
              <c:f>'Graf 4'!$E$76</c:f>
              <c:strCache>
                <c:ptCount val="1"/>
                <c:pt idx="0">
                  <c:v>Obras de ferro fundido, ferro ou aço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E5E-407A-94FB-5512FFA79938}"/>
              </c:ext>
            </c:extLst>
          </c:dPt>
          <c:dLbls>
            <c:dLbl>
              <c:idx val="0"/>
              <c:layout>
                <c:manualLayout>
                  <c:x val="1.4572310953244409E-5"/>
                  <c:y val="4.1258720759805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5E-407A-94FB-5512FFA799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4'!$F$74</c:f>
              <c:strCache>
                <c:ptCount val="1"/>
                <c:pt idx="0">
                  <c:v>Alemanha</c:v>
                </c:pt>
              </c:strCache>
            </c:strRef>
          </c:cat>
          <c:val>
            <c:numRef>
              <c:f>'Graf 4'!$F$76</c:f>
              <c:numCache>
                <c:formatCode>#,##0.00</c:formatCode>
                <c:ptCount val="1"/>
                <c:pt idx="0">
                  <c:v>3.6804353012665123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5E-407A-94FB-5512FFA79938}"/>
            </c:ext>
          </c:extLst>
        </c:ser>
        <c:ser>
          <c:idx val="0"/>
          <c:order val="2"/>
          <c:tx>
            <c:strRef>
              <c:f>'Graf 4'!$E$77</c:f>
              <c:strCache>
                <c:ptCount val="1"/>
                <c:pt idx="0">
                  <c:v>Sementes e frutos diversos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4'!$F$74</c:f>
              <c:strCache>
                <c:ptCount val="1"/>
                <c:pt idx="0">
                  <c:v>Alemanha</c:v>
                </c:pt>
              </c:strCache>
            </c:strRef>
          </c:cat>
          <c:val>
            <c:numRef>
              <c:f>'Graf 4'!$F$77</c:f>
              <c:numCache>
                <c:formatCode>#,##0.00</c:formatCode>
                <c:ptCount val="1"/>
                <c:pt idx="0">
                  <c:v>5.3090010667312075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6-4C31-92CA-27D98AAFB381}"/>
            </c:ext>
          </c:extLst>
        </c:ser>
        <c:ser>
          <c:idx val="3"/>
          <c:order val="3"/>
          <c:tx>
            <c:strRef>
              <c:f>'Graf 4'!$E$78</c:f>
              <c:strCache>
                <c:ptCount val="1"/>
                <c:pt idx="0">
                  <c:v>Máqs, apars e instrums mecânicos, e partes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4'!$F$74</c:f>
              <c:strCache>
                <c:ptCount val="1"/>
                <c:pt idx="0">
                  <c:v>Alemanha</c:v>
                </c:pt>
              </c:strCache>
            </c:strRef>
          </c:cat>
          <c:val>
            <c:numRef>
              <c:f>'Graf 4'!$F$78</c:f>
              <c:numCache>
                <c:formatCode>#,##0.00</c:formatCode>
                <c:ptCount val="1"/>
                <c:pt idx="0">
                  <c:v>5.3125835738897615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6-4C31-92CA-27D98AAFB381}"/>
            </c:ext>
          </c:extLst>
        </c:ser>
        <c:ser>
          <c:idx val="4"/>
          <c:order val="4"/>
          <c:tx>
            <c:strRef>
              <c:f>'Graf 4'!$E$79</c:f>
              <c:strCache>
                <c:ptCount val="1"/>
                <c:pt idx="0">
                  <c:v>Veículos, partes e acessórios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4'!$F$74</c:f>
              <c:strCache>
                <c:ptCount val="1"/>
                <c:pt idx="0">
                  <c:v>Alemanha</c:v>
                </c:pt>
              </c:strCache>
            </c:strRef>
          </c:cat>
          <c:val>
            <c:numRef>
              <c:f>'Graf 4'!$F$79</c:f>
              <c:numCache>
                <c:formatCode>#,##0.00</c:formatCode>
                <c:ptCount val="1"/>
                <c:pt idx="0">
                  <c:v>78.01281046421542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E-487D-AAFC-43B0C8A1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987115152"/>
        <c:axId val="-1987117328"/>
      </c:barChart>
      <c:catAx>
        <c:axId val="-198711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7117328"/>
        <c:crosses val="autoZero"/>
        <c:auto val="1"/>
        <c:lblAlgn val="ctr"/>
        <c:lblOffset val="100"/>
        <c:noMultiLvlLbl val="0"/>
      </c:catAx>
      <c:valAx>
        <c:axId val="-198711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711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627031636818268"/>
          <c:y val="4.0967179100254644E-2"/>
          <c:w val="0.46372970002195807"/>
          <c:h val="0.95903269467577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gif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3458766</xdr:colOff>
      <xdr:row>0</xdr:row>
      <xdr:rowOff>59531</xdr:rowOff>
    </xdr:from>
    <xdr:to>
      <xdr:col>2</xdr:col>
      <xdr:colOff>5066294</xdr:colOff>
      <xdr:row>1</xdr:row>
      <xdr:rowOff>238545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735" y="59531"/>
          <a:ext cx="1607528" cy="3397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657222</xdr:colOff>
      <xdr:row>3</xdr:row>
      <xdr:rowOff>14288</xdr:rowOff>
    </xdr:from>
    <xdr:to>
      <xdr:col>10</xdr:col>
      <xdr:colOff>193497</xdr:colOff>
      <xdr:row>19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414702</xdr:colOff>
      <xdr:row>0</xdr:row>
      <xdr:rowOff>11468</xdr:rowOff>
    </xdr:from>
    <xdr:to>
      <xdr:col>8</xdr:col>
      <xdr:colOff>665202</xdr:colOff>
      <xdr:row>0</xdr:row>
      <xdr:rowOff>346243</xdr:rowOff>
    </xdr:to>
    <xdr:pic>
      <xdr:nvPicPr>
        <xdr:cNvPr id="5" name="Imagem 4" descr="http://www.anipes.org.br/images/logo_ijsn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02" y="11468"/>
          <a:ext cx="1584000" cy="334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9</xdr:col>
      <xdr:colOff>498299</xdr:colOff>
      <xdr:row>22</xdr:row>
      <xdr:rowOff>152400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414703</xdr:colOff>
      <xdr:row>0</xdr:row>
      <xdr:rowOff>11468</xdr:rowOff>
    </xdr:from>
    <xdr:to>
      <xdr:col>7</xdr:col>
      <xdr:colOff>921958</xdr:colOff>
      <xdr:row>0</xdr:row>
      <xdr:rowOff>349868</xdr:rowOff>
    </xdr:to>
    <xdr:pic>
      <xdr:nvPicPr>
        <xdr:cNvPr id="4" name="Imagem 3" descr="http://www.anipes.org.br/images/logo_ijsn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03" y="11468"/>
          <a:ext cx="1511043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414702</xdr:colOff>
      <xdr:row>0</xdr:row>
      <xdr:rowOff>11467</xdr:rowOff>
    </xdr:from>
    <xdr:to>
      <xdr:col>7</xdr:col>
      <xdr:colOff>871435</xdr:colOff>
      <xdr:row>0</xdr:row>
      <xdr:rowOff>349867</xdr:rowOff>
    </xdr:to>
    <xdr:pic>
      <xdr:nvPicPr>
        <xdr:cNvPr id="3" name="Imagem 2" descr="http://www.anipes.org.br/images/logo_ijsn.gif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02" y="11467"/>
          <a:ext cx="1552108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3</xdr:row>
      <xdr:rowOff>4761</xdr:rowOff>
    </xdr:from>
    <xdr:to>
      <xdr:col>4</xdr:col>
      <xdr:colOff>641176</xdr:colOff>
      <xdr:row>25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443277</xdr:colOff>
      <xdr:row>0</xdr:row>
      <xdr:rowOff>20992</xdr:rowOff>
    </xdr:from>
    <xdr:to>
      <xdr:col>10</xdr:col>
      <xdr:colOff>661885</xdr:colOff>
      <xdr:row>1</xdr:row>
      <xdr:rowOff>4849</xdr:rowOff>
    </xdr:to>
    <xdr:pic>
      <xdr:nvPicPr>
        <xdr:cNvPr id="6" name="Imagem 5" descr="http://www.anipes.org.br/images/logo_ijsn.gif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277" y="20992"/>
          <a:ext cx="1552108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3</xdr:row>
      <xdr:rowOff>4762</xdr:rowOff>
    </xdr:from>
    <xdr:to>
      <xdr:col>3</xdr:col>
      <xdr:colOff>533400</xdr:colOff>
      <xdr:row>22</xdr:row>
      <xdr:rowOff>74084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533400</xdr:colOff>
      <xdr:row>3</xdr:row>
      <xdr:rowOff>0</xdr:rowOff>
    </xdr:from>
    <xdr:to>
      <xdr:col>7</xdr:col>
      <xdr:colOff>1000125</xdr:colOff>
      <xdr:row>22</xdr:row>
      <xdr:rowOff>63500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22</xdr:row>
      <xdr:rowOff>66675</xdr:rowOff>
    </xdr:from>
    <xdr:to>
      <xdr:col>3</xdr:col>
      <xdr:colOff>533400</xdr:colOff>
      <xdr:row>41</xdr:row>
      <xdr:rowOff>128588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523875</xdr:colOff>
      <xdr:row>22</xdr:row>
      <xdr:rowOff>66675</xdr:rowOff>
    </xdr:from>
    <xdr:to>
      <xdr:col>7</xdr:col>
      <xdr:colOff>1000125</xdr:colOff>
      <xdr:row>41</xdr:row>
      <xdr:rowOff>128588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14652</xdr:colOff>
      <xdr:row>0</xdr:row>
      <xdr:rowOff>0</xdr:rowOff>
    </xdr:from>
    <xdr:to>
      <xdr:col>11</xdr:col>
      <xdr:colOff>956244</xdr:colOff>
      <xdr:row>0</xdr:row>
      <xdr:rowOff>350483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5852" y="0"/>
          <a:ext cx="1584000" cy="3504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5127</xdr:colOff>
      <xdr:row>0</xdr:row>
      <xdr:rowOff>19050</xdr:rowOff>
    </xdr:from>
    <xdr:to>
      <xdr:col>11</xdr:col>
      <xdr:colOff>946719</xdr:colOff>
      <xdr:row>1</xdr:row>
      <xdr:rowOff>17108</xdr:rowOff>
    </xdr:to>
    <xdr:pic>
      <xdr:nvPicPr>
        <xdr:cNvPr id="3" name="Imagem 2" descr="http://www.anipes.org.br/images/logo_ijsn.gif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0702" y="19050"/>
          <a:ext cx="1584000" cy="3600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119427</xdr:colOff>
      <xdr:row>0</xdr:row>
      <xdr:rowOff>0</xdr:rowOff>
    </xdr:from>
    <xdr:to>
      <xdr:col>10</xdr:col>
      <xdr:colOff>164775</xdr:colOff>
      <xdr:row>1</xdr:row>
      <xdr:rowOff>175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502" y="0"/>
          <a:ext cx="1584000" cy="3600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386128</xdr:colOff>
      <xdr:row>0</xdr:row>
      <xdr:rowOff>11467</xdr:rowOff>
    </xdr:from>
    <xdr:to>
      <xdr:col>8</xdr:col>
      <xdr:colOff>669499</xdr:colOff>
      <xdr:row>0</xdr:row>
      <xdr:rowOff>349867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428" y="11467"/>
          <a:ext cx="1450549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381569</xdr:colOff>
      <xdr:row>0</xdr:row>
      <xdr:rowOff>3184</xdr:rowOff>
    </xdr:from>
    <xdr:to>
      <xdr:col>9</xdr:col>
      <xdr:colOff>668927</xdr:colOff>
      <xdr:row>1</xdr:row>
      <xdr:rowOff>0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569" y="3184"/>
          <a:ext cx="1584000" cy="36125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"/>
  <sheetViews>
    <sheetView showGridLines="0" tabSelected="1" zoomScale="130" zoomScaleNormal="130" workbookViewId="0">
      <selection activeCell="A18" sqref="A18"/>
    </sheetView>
  </sheetViews>
  <sheetFormatPr defaultRowHeight="12.5" x14ac:dyDescent="0.25"/>
  <cols>
    <col min="2" max="2" width="10" customWidth="1"/>
    <col min="3" max="3" width="80.54296875" customWidth="1"/>
  </cols>
  <sheetData>
    <row r="2" spans="1:3" ht="23.5" x14ac:dyDescent="0.55000000000000004">
      <c r="B2" s="19" t="s">
        <v>41</v>
      </c>
      <c r="C2" s="19"/>
    </row>
    <row r="3" spans="1:3" x14ac:dyDescent="0.25">
      <c r="A3" s="17"/>
      <c r="C3" s="17"/>
    </row>
    <row r="4" spans="1:3" ht="17.5" thickBot="1" x14ac:dyDescent="0.45">
      <c r="A4" s="17"/>
      <c r="B4" s="20" t="s">
        <v>36</v>
      </c>
      <c r="C4" s="16"/>
    </row>
    <row r="5" spans="1:3" ht="13" thickTop="1" x14ac:dyDescent="0.25">
      <c r="A5" s="17"/>
      <c r="C5" s="17"/>
    </row>
    <row r="6" spans="1:3" x14ac:dyDescent="0.25">
      <c r="A6" s="17"/>
      <c r="B6" t="str">
        <f>'Graf 1'!$B$2</f>
        <v>Gráfico 1</v>
      </c>
      <c r="C6" s="18" t="str">
        <f>'Graf 1'!$B$3</f>
        <v>Importações - Espírito Santo - Meses de 2022 a 2025 - US$ milhões</v>
      </c>
    </row>
    <row r="7" spans="1:3" x14ac:dyDescent="0.25">
      <c r="A7" s="17"/>
      <c r="B7" t="str">
        <f>'Graf 2'!$B$2</f>
        <v>Gráfico 2</v>
      </c>
      <c r="C7" s="18" t="str">
        <f>'Graf 2'!$B$3</f>
        <v xml:space="preserve">Participações % das UF´s nas importações brasileiras* </v>
      </c>
    </row>
    <row r="8" spans="1:3" x14ac:dyDescent="0.25">
      <c r="A8" s="17"/>
      <c r="B8" t="str">
        <f>'Graf 3'!$A$2</f>
        <v>Grafico 3</v>
      </c>
      <c r="C8" s="18" t="str">
        <f>'Graf 3'!$A$3</f>
        <v xml:space="preserve">Importações - Espírito Santo segundo Categoria de Uso - Participação % - Acumulado no ano
</v>
      </c>
    </row>
    <row r="9" spans="1:3" x14ac:dyDescent="0.25">
      <c r="A9" s="17"/>
      <c r="B9" t="str">
        <f>'Graf 4'!$B$2</f>
        <v>Gráfico 4</v>
      </c>
      <c r="C9" s="18" t="str">
        <f>'Graf 4'!$B$3</f>
        <v>Importações - Espírito Santo - principais origens de produtos - Participação (%)</v>
      </c>
    </row>
    <row r="10" spans="1:3" x14ac:dyDescent="0.25">
      <c r="A10" s="17"/>
      <c r="C10" s="17"/>
    </row>
    <row r="11" spans="1:3" ht="17.5" thickBot="1" x14ac:dyDescent="0.45">
      <c r="A11" s="17"/>
      <c r="B11" s="20" t="s">
        <v>37</v>
      </c>
      <c r="C11" s="16"/>
    </row>
    <row r="12" spans="1:3" ht="13" thickTop="1" x14ac:dyDescent="0.25">
      <c r="A12" s="17"/>
      <c r="C12" s="17"/>
    </row>
    <row r="13" spans="1:3" x14ac:dyDescent="0.25">
      <c r="A13" s="17"/>
      <c r="B13" t="str">
        <f>'Tab 1'!$B$2</f>
        <v>Tabela 1</v>
      </c>
      <c r="C13" s="18" t="str">
        <f>'Tab 1'!$B$3</f>
        <v xml:space="preserve">Importação - Espírito Santo e Brasil - US$ milhões </v>
      </c>
    </row>
    <row r="14" spans="1:3" x14ac:dyDescent="0.25">
      <c r="A14" s="17"/>
      <c r="B14" t="str">
        <f>'Tab2'!$B$2</f>
        <v>Tabela 2</v>
      </c>
      <c r="C14" s="18" t="str">
        <f>'Tab2'!$B$3</f>
        <v xml:space="preserve">Pauta de Importação - Espírito Santo - US$ milhões </v>
      </c>
    </row>
    <row r="15" spans="1:3" x14ac:dyDescent="0.25">
      <c r="A15" s="17"/>
      <c r="B15" t="str">
        <f>'Tab 3'!$B$2</f>
        <v>Tabela 3</v>
      </c>
      <c r="C15" s="18" t="str">
        <f>'Tab 3'!$B$3</f>
        <v>Pauta de Importação - Espírito Santo - Variações volume e preços implícitos</v>
      </c>
    </row>
    <row r="16" spans="1:3" x14ac:dyDescent="0.25">
      <c r="A16" s="17"/>
      <c r="B16" t="str">
        <f>'Tab 4'!$B$2</f>
        <v>Tabela 4</v>
      </c>
      <c r="C16" s="18" t="str">
        <f>'Tab 4'!$B$3</f>
        <v xml:space="preserve">Mercados de origem das Importações - Espírito Santo - US$ milhões </v>
      </c>
    </row>
    <row r="17" spans="1:9" x14ac:dyDescent="0.25">
      <c r="A17" s="17"/>
      <c r="C17" s="22"/>
    </row>
    <row r="18" spans="1:9" x14ac:dyDescent="0.25">
      <c r="B18" s="21" t="s">
        <v>10</v>
      </c>
      <c r="C18" s="15"/>
      <c r="D18" s="15"/>
      <c r="E18" s="15"/>
      <c r="F18" s="15"/>
      <c r="G18" s="15"/>
      <c r="H18" s="15"/>
      <c r="I18" s="15"/>
    </row>
    <row r="19" spans="1:9" x14ac:dyDescent="0.25">
      <c r="B19" s="15" t="s">
        <v>11</v>
      </c>
      <c r="C19" s="15"/>
      <c r="D19" s="15"/>
      <c r="E19" s="15"/>
      <c r="F19" s="15"/>
      <c r="G19" s="15"/>
      <c r="H19" s="15"/>
      <c r="I19" s="15"/>
    </row>
  </sheetData>
  <hyperlinks>
    <hyperlink ref="C6" location="'Graf 1'!B3" display="'Graf 1'!B3" xr:uid="{00000000-0004-0000-0000-000000000000}"/>
    <hyperlink ref="C7" location="'Graf 2'!B3" display="'Graf 2'!B3" xr:uid="{00000000-0004-0000-0000-000001000000}"/>
    <hyperlink ref="C8" location="'Graf 3'!B3" display="'Graf 3'!B3" xr:uid="{00000000-0004-0000-0000-000002000000}"/>
    <hyperlink ref="C9" location="'Graf 4'!B3" display="'Graf 4'!B3" xr:uid="{00000000-0004-0000-0000-000003000000}"/>
    <hyperlink ref="C13" location="'Tab 1'!B3" display="'Tab 1'!B3" xr:uid="{00000000-0004-0000-0000-000004000000}"/>
    <hyperlink ref="C14" location="'Tab 2'!B3" display="'Tab 2'!B3" xr:uid="{00000000-0004-0000-0000-000005000000}"/>
    <hyperlink ref="C15" location="'Tab 3'!B3" display="'Tab 3'!B3" xr:uid="{00000000-0004-0000-0000-000006000000}"/>
    <hyperlink ref="C16" location="'Tab 4'!B3" display="'Tab 4'!B3" xr:uid="{00000000-0004-0000-0000-000007000000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0"/>
  <sheetViews>
    <sheetView showGridLines="0" topLeftCell="A3" zoomScaleNormal="100" workbookViewId="0">
      <selection activeCell="S12" sqref="S12"/>
    </sheetView>
  </sheetViews>
  <sheetFormatPr defaultRowHeight="16.5" customHeight="1" x14ac:dyDescent="0.25"/>
  <cols>
    <col min="2" max="2" width="40.54296875" customWidth="1"/>
    <col min="3" max="5" width="9.7265625" hidden="1" customWidth="1"/>
    <col min="6" max="6" width="9.26953125" hidden="1" customWidth="1"/>
    <col min="7" max="7" width="10.26953125" hidden="1" customWidth="1"/>
    <col min="8" max="9" width="11.7265625" bestFit="1" customWidth="1"/>
    <col min="10" max="10" width="10.453125" bestFit="1" customWidth="1"/>
  </cols>
  <sheetData>
    <row r="1" spans="1:13" s="23" customFormat="1" ht="28.5" customHeight="1" x14ac:dyDescent="0.35">
      <c r="A1" s="25" t="s">
        <v>38</v>
      </c>
      <c r="B1" s="24"/>
    </row>
    <row r="2" spans="1:13" s="4" customFormat="1" ht="16.5" customHeight="1" x14ac:dyDescent="0.3">
      <c r="B2" s="14" t="s">
        <v>16</v>
      </c>
      <c r="C2" s="13"/>
      <c r="D2" s="13"/>
      <c r="E2" s="13"/>
      <c r="F2" s="13"/>
      <c r="G2" s="13"/>
    </row>
    <row r="3" spans="1:13" s="4" customFormat="1" ht="16.5" customHeight="1" x14ac:dyDescent="0.3">
      <c r="B3" s="14" t="s">
        <v>99</v>
      </c>
      <c r="C3" s="13"/>
      <c r="D3" s="13"/>
      <c r="E3" s="13"/>
      <c r="F3" s="13"/>
      <c r="G3" s="13"/>
    </row>
    <row r="4" spans="1:13" s="4" customFormat="1" ht="18.75" customHeight="1" x14ac:dyDescent="0.25">
      <c r="B4" s="116" t="s">
        <v>13</v>
      </c>
      <c r="C4" s="110">
        <v>2025</v>
      </c>
      <c r="D4" s="111"/>
      <c r="E4" s="100">
        <v>2024</v>
      </c>
      <c r="F4" s="84">
        <v>2025</v>
      </c>
      <c r="G4" s="84">
        <v>2024</v>
      </c>
      <c r="H4" s="113" t="s">
        <v>100</v>
      </c>
      <c r="I4" s="118"/>
      <c r="J4" s="114"/>
      <c r="K4" s="113" t="s">
        <v>101</v>
      </c>
      <c r="L4" s="118"/>
      <c r="M4" s="118"/>
    </row>
    <row r="5" spans="1:13" s="4" customFormat="1" ht="18.75" customHeight="1" x14ac:dyDescent="0.25">
      <c r="B5" s="116"/>
      <c r="C5" s="99" t="s">
        <v>23</v>
      </c>
      <c r="D5" s="99" t="s">
        <v>22</v>
      </c>
      <c r="E5" s="99" t="s">
        <v>23</v>
      </c>
      <c r="F5" s="119" t="s">
        <v>71</v>
      </c>
      <c r="G5" s="120"/>
      <c r="H5" s="67" t="s">
        <v>7</v>
      </c>
      <c r="I5" s="67" t="s">
        <v>8</v>
      </c>
      <c r="J5" s="68" t="s">
        <v>9</v>
      </c>
      <c r="K5" s="67" t="s">
        <v>7</v>
      </c>
      <c r="L5" s="67" t="s">
        <v>8</v>
      </c>
      <c r="M5" s="68" t="s">
        <v>9</v>
      </c>
    </row>
    <row r="6" spans="1:13" s="4" customFormat="1" ht="18.75" customHeight="1" x14ac:dyDescent="0.25">
      <c r="B6" s="87" t="s">
        <v>80</v>
      </c>
      <c r="C6" s="88">
        <v>28.984848</v>
      </c>
      <c r="D6" s="88">
        <v>24.889531000000002</v>
      </c>
      <c r="E6" s="88">
        <v>37.434479000000003</v>
      </c>
      <c r="F6" s="88">
        <v>74.554366000000002</v>
      </c>
      <c r="G6" s="88">
        <v>88.275597000000005</v>
      </c>
      <c r="H6" s="34">
        <f>((C6/D6)-1)*100</f>
        <v>16.45397416287193</v>
      </c>
      <c r="I6" s="34">
        <f t="shared" ref="I6:I17" si="0">((C6/E6)-1)*100</f>
        <v>-22.571787362126784</v>
      </c>
      <c r="J6" s="34">
        <f t="shared" ref="J6:J17" si="1">((F6/G6)-1)*100</f>
        <v>-15.543628665575604</v>
      </c>
      <c r="K6" s="34">
        <v>1.0183920087476928</v>
      </c>
      <c r="L6" s="34">
        <v>-18.463112193490151</v>
      </c>
      <c r="M6" s="34">
        <v>-20.715172709238317</v>
      </c>
    </row>
    <row r="7" spans="1:13" s="4" customFormat="1" ht="18.75" customHeight="1" x14ac:dyDescent="0.25">
      <c r="B7" s="89" t="s">
        <v>103</v>
      </c>
      <c r="C7" s="90">
        <v>0.101664</v>
      </c>
      <c r="D7" s="90">
        <v>6.7460000000000006E-2</v>
      </c>
      <c r="E7" s="90">
        <v>0.10007000000000001</v>
      </c>
      <c r="F7" s="90">
        <v>0.27278200000000002</v>
      </c>
      <c r="G7" s="90">
        <v>0.30576100000000001</v>
      </c>
      <c r="H7" s="91">
        <f t="shared" ref="H7:H15" si="2">((C7/D7)-1)*100</f>
        <v>50.702638600652229</v>
      </c>
      <c r="I7" s="91">
        <f t="shared" si="0"/>
        <v>1.5928849805136425</v>
      </c>
      <c r="J7" s="91">
        <f t="shared" si="1"/>
        <v>-10.785875242427901</v>
      </c>
      <c r="K7" s="91">
        <v>36.088517635510442</v>
      </c>
      <c r="L7" s="91">
        <v>31.43265741026482</v>
      </c>
      <c r="M7" s="91">
        <v>15.016867657674361</v>
      </c>
    </row>
    <row r="8" spans="1:13" s="4" customFormat="1" ht="18.75" customHeight="1" x14ac:dyDescent="0.25">
      <c r="B8" s="87" t="s">
        <v>81</v>
      </c>
      <c r="C8" s="88">
        <v>10.867172999999999</v>
      </c>
      <c r="D8" s="88">
        <v>14.151389999999999</v>
      </c>
      <c r="E8" s="88">
        <v>11.874482</v>
      </c>
      <c r="F8" s="88">
        <v>39.734614999999998</v>
      </c>
      <c r="G8" s="88">
        <v>30.286389</v>
      </c>
      <c r="H8" s="34">
        <f>((C8/D8)-1)*100</f>
        <v>-23.207734363903477</v>
      </c>
      <c r="I8" s="34">
        <f t="shared" si="0"/>
        <v>-8.4829721414374166</v>
      </c>
      <c r="J8" s="34">
        <f t="shared" si="1"/>
        <v>31.196277641418391</v>
      </c>
      <c r="K8" s="34">
        <v>9.9076935427264488</v>
      </c>
      <c r="L8" s="34">
        <v>16.151708510511597</v>
      </c>
      <c r="M8" s="34">
        <v>4.7004375719702285</v>
      </c>
    </row>
    <row r="9" spans="1:13" s="4" customFormat="1" ht="18.75" customHeight="1" x14ac:dyDescent="0.25">
      <c r="B9" s="89" t="s">
        <v>96</v>
      </c>
      <c r="C9" s="90">
        <v>9.9028679999999998</v>
      </c>
      <c r="D9" s="90">
        <v>8.5343769999999992</v>
      </c>
      <c r="E9" s="90">
        <v>5.5557169999999996</v>
      </c>
      <c r="F9" s="90">
        <v>25.798114999999999</v>
      </c>
      <c r="G9" s="90">
        <v>18.987103000000001</v>
      </c>
      <c r="H9" s="91">
        <f t="shared" si="2"/>
        <v>16.035042745357984</v>
      </c>
      <c r="I9" s="91">
        <f t="shared" si="0"/>
        <v>78.246444158332778</v>
      </c>
      <c r="J9" s="91">
        <f t="shared" si="1"/>
        <v>35.871780966269576</v>
      </c>
      <c r="K9" s="91">
        <v>-38.135577569084468</v>
      </c>
      <c r="L9" s="91">
        <v>-35.838704256506524</v>
      </c>
      <c r="M9" s="91">
        <v>3.5069716338277601</v>
      </c>
    </row>
    <row r="10" spans="1:13" s="4" customFormat="1" ht="18.75" customHeight="1" x14ac:dyDescent="0.25">
      <c r="B10" s="87" t="s">
        <v>109</v>
      </c>
      <c r="C10" s="88">
        <v>0.72055000000000002</v>
      </c>
      <c r="D10" s="88">
        <v>0.494757</v>
      </c>
      <c r="E10" s="88">
        <v>0.35008499999999998</v>
      </c>
      <c r="F10" s="88">
        <v>2.0921409999999998</v>
      </c>
      <c r="G10" s="88">
        <v>0.80252999999999997</v>
      </c>
      <c r="H10" s="34">
        <f t="shared" si="2"/>
        <v>45.637151167138626</v>
      </c>
      <c r="I10" s="34">
        <f t="shared" si="0"/>
        <v>105.82144336375454</v>
      </c>
      <c r="J10" s="34">
        <f t="shared" si="1"/>
        <v>160.69318280936534</v>
      </c>
      <c r="K10" s="34">
        <v>7.8618356410631307E-2</v>
      </c>
      <c r="L10" s="34">
        <v>-13.044662566149034</v>
      </c>
      <c r="M10" s="34">
        <v>-29.921874026416649</v>
      </c>
    </row>
    <row r="11" spans="1:13" s="4" customFormat="1" ht="18.75" customHeight="1" x14ac:dyDescent="0.25">
      <c r="B11" s="89" t="s">
        <v>95</v>
      </c>
      <c r="C11" s="90">
        <v>117.696286</v>
      </c>
      <c r="D11" s="90">
        <v>356.19956999999999</v>
      </c>
      <c r="E11" s="90">
        <v>836.31118800000002</v>
      </c>
      <c r="F11" s="90">
        <v>1273.3083730000001</v>
      </c>
      <c r="G11" s="90">
        <v>1755.56846</v>
      </c>
      <c r="H11" s="91">
        <f t="shared" si="2"/>
        <v>-66.957768646379904</v>
      </c>
      <c r="I11" s="91">
        <f t="shared" si="0"/>
        <v>-85.926735443840556</v>
      </c>
      <c r="J11" s="91">
        <f t="shared" si="1"/>
        <v>-27.470309360650049</v>
      </c>
      <c r="K11" s="91">
        <v>-2.196127697891892</v>
      </c>
      <c r="L11" s="91">
        <v>-33.754974751124166</v>
      </c>
      <c r="M11" s="91">
        <v>-27.135442461990966</v>
      </c>
    </row>
    <row r="12" spans="1:13" s="4" customFormat="1" ht="18.75" customHeight="1" x14ac:dyDescent="0.25">
      <c r="B12" s="87" t="s">
        <v>107</v>
      </c>
      <c r="C12" s="88">
        <v>3.2709899999999998</v>
      </c>
      <c r="D12" s="88">
        <v>5.0735289999999997</v>
      </c>
      <c r="E12" s="88">
        <v>3.5329000000000002</v>
      </c>
      <c r="F12" s="88">
        <v>12.304394</v>
      </c>
      <c r="G12" s="88">
        <v>10.351710000000001</v>
      </c>
      <c r="H12" s="34">
        <f t="shared" si="2"/>
        <v>-35.528307810993098</v>
      </c>
      <c r="I12" s="34">
        <f t="shared" si="0"/>
        <v>-7.4134563672903386</v>
      </c>
      <c r="J12" s="34">
        <f t="shared" si="1"/>
        <v>18.863395516296343</v>
      </c>
      <c r="K12" s="34">
        <v>-8.4645232840652831</v>
      </c>
      <c r="L12" s="34">
        <v>-3.8774114615217736</v>
      </c>
      <c r="M12" s="34">
        <v>7.9246185020739546</v>
      </c>
    </row>
    <row r="13" spans="1:13" s="4" customFormat="1" ht="18.75" customHeight="1" x14ac:dyDescent="0.25">
      <c r="B13" s="89" t="s">
        <v>119</v>
      </c>
      <c r="C13" s="90">
        <v>18.424931000000001</v>
      </c>
      <c r="D13" s="90">
        <v>6.6977169999999999</v>
      </c>
      <c r="E13" s="90">
        <v>32.801093999999999</v>
      </c>
      <c r="F13" s="90">
        <v>26.528648</v>
      </c>
      <c r="G13" s="90">
        <v>72.848721999999995</v>
      </c>
      <c r="H13" s="91">
        <f t="shared" si="2"/>
        <v>175.09270696268598</v>
      </c>
      <c r="I13" s="91">
        <f t="shared" si="0"/>
        <v>-43.82830340963627</v>
      </c>
      <c r="J13" s="91">
        <f t="shared" si="1"/>
        <v>-63.58392121141123</v>
      </c>
      <c r="K13" s="91">
        <v>-1.0124459309501788</v>
      </c>
      <c r="L13" s="91">
        <v>-15.890863814386281</v>
      </c>
      <c r="M13" s="91">
        <v>-14.707929812106247</v>
      </c>
    </row>
    <row r="14" spans="1:13" s="4" customFormat="1" ht="18.75" customHeight="1" x14ac:dyDescent="0.25">
      <c r="B14" s="87" t="s">
        <v>105</v>
      </c>
      <c r="C14" s="88">
        <v>4.2540190000000004</v>
      </c>
      <c r="D14" s="88">
        <v>6.2549479999999997</v>
      </c>
      <c r="E14" s="88">
        <v>3.7656719999999999</v>
      </c>
      <c r="F14" s="88">
        <v>16.164448</v>
      </c>
      <c r="G14" s="88">
        <v>14.064399</v>
      </c>
      <c r="H14" s="34">
        <f>((C14/D14)-1)*100</f>
        <v>-31.98953852214278</v>
      </c>
      <c r="I14" s="34">
        <f t="shared" si="0"/>
        <v>12.968389174628081</v>
      </c>
      <c r="J14" s="34">
        <f>((F14/G14)-1)*100</f>
        <v>14.931665405681404</v>
      </c>
      <c r="K14" s="34">
        <v>-3.2636212531502062</v>
      </c>
      <c r="L14" s="34">
        <v>-5.914047384527354</v>
      </c>
      <c r="M14" s="34">
        <v>-7.0741075809293559</v>
      </c>
    </row>
    <row r="15" spans="1:13" s="4" customFormat="1" ht="18.75" customHeight="1" x14ac:dyDescent="0.25">
      <c r="B15" s="89" t="s">
        <v>112</v>
      </c>
      <c r="C15" s="90">
        <v>8.3384E-2</v>
      </c>
      <c r="D15" s="90">
        <v>8.8980000000000004E-2</v>
      </c>
      <c r="E15" s="90">
        <v>8.2936999999999997E-2</v>
      </c>
      <c r="F15" s="90">
        <v>0.285827</v>
      </c>
      <c r="G15" s="90">
        <v>0.26120599999999999</v>
      </c>
      <c r="H15" s="91">
        <f t="shared" si="2"/>
        <v>-6.2890537199370655</v>
      </c>
      <c r="I15" s="91">
        <f t="shared" si="0"/>
        <v>0.53896330949998461</v>
      </c>
      <c r="J15" s="91">
        <f t="shared" si="1"/>
        <v>9.4258937390412143</v>
      </c>
      <c r="K15" s="91">
        <v>40.998128058021813</v>
      </c>
      <c r="L15" s="91">
        <v>40.123322677931213</v>
      </c>
      <c r="M15" s="91">
        <v>9.0037633189950164</v>
      </c>
    </row>
    <row r="16" spans="1:13" s="4" customFormat="1" ht="18.75" customHeight="1" x14ac:dyDescent="0.25">
      <c r="B16" s="87" t="s">
        <v>15</v>
      </c>
      <c r="C16" s="88">
        <v>69.410663999999997</v>
      </c>
      <c r="D16" s="88">
        <v>98.255220000000008</v>
      </c>
      <c r="E16" s="88">
        <v>48.261490999999999</v>
      </c>
      <c r="F16" s="88">
        <v>351.19982599999997</v>
      </c>
      <c r="G16" s="88">
        <v>218.51846600000007</v>
      </c>
      <c r="H16" s="34">
        <f>((C16/D16)-1)*100</f>
        <v>-29.356766999249515</v>
      </c>
      <c r="I16" s="34">
        <f t="shared" si="0"/>
        <v>43.822046442783957</v>
      </c>
      <c r="J16" s="34">
        <f t="shared" si="1"/>
        <v>60.718603067623512</v>
      </c>
      <c r="K16" s="34">
        <v>20.436224132942527</v>
      </c>
      <c r="L16" s="34">
        <v>-25.973339266659668</v>
      </c>
      <c r="M16" s="34">
        <v>-31.99833884949086</v>
      </c>
    </row>
    <row r="17" spans="2:13" s="4" customFormat="1" ht="18.75" customHeight="1" x14ac:dyDescent="0.25">
      <c r="B17" s="64" t="s">
        <v>2</v>
      </c>
      <c r="C17" s="65">
        <v>263.717377</v>
      </c>
      <c r="D17" s="65">
        <v>520.70747900000003</v>
      </c>
      <c r="E17" s="65">
        <v>980.0701150000001</v>
      </c>
      <c r="F17" s="65">
        <v>1822.2435350000001</v>
      </c>
      <c r="G17" s="65">
        <v>2210.2703430000001</v>
      </c>
      <c r="H17" s="66">
        <f>((C17/D17)-1)*100</f>
        <v>-49.354025506516685</v>
      </c>
      <c r="I17" s="66">
        <f t="shared" si="0"/>
        <v>-73.091988729806332</v>
      </c>
      <c r="J17" s="66">
        <f t="shared" si="1"/>
        <v>-17.555626587892014</v>
      </c>
      <c r="K17" s="66">
        <v>100.35231081300799</v>
      </c>
      <c r="L17" s="66">
        <v>173.67493027513331</v>
      </c>
      <c r="M17" s="66">
        <v>6.2608595653999455</v>
      </c>
    </row>
    <row r="18" spans="2:13" s="4" customFormat="1" ht="16.5" customHeight="1" x14ac:dyDescent="0.3">
      <c r="B18" s="29" t="s">
        <v>10</v>
      </c>
      <c r="C18" s="29"/>
      <c r="D18" s="29"/>
      <c r="E18" s="29"/>
      <c r="F18" s="29"/>
      <c r="G18" s="29"/>
    </row>
    <row r="19" spans="2:13" s="4" customFormat="1" ht="16.5" customHeight="1" x14ac:dyDescent="0.3">
      <c r="B19" s="29" t="s">
        <v>11</v>
      </c>
      <c r="C19" s="29"/>
      <c r="D19" s="29"/>
      <c r="E19" s="29"/>
      <c r="F19" s="29"/>
      <c r="G19" s="29"/>
    </row>
    <row r="20" spans="2:13" s="4" customFormat="1" ht="16.5" customHeight="1" x14ac:dyDescent="0.3">
      <c r="B20" s="97" t="s">
        <v>79</v>
      </c>
      <c r="C20" s="97"/>
      <c r="D20" s="97"/>
      <c r="E20" s="97"/>
      <c r="F20" s="97"/>
      <c r="G20" s="97"/>
      <c r="H20" s="97"/>
    </row>
    <row r="21" spans="2:13" s="4" customFormat="1" ht="16.5" customHeight="1" x14ac:dyDescent="0.25"/>
    <row r="22" spans="2:13" s="4" customFormat="1" ht="16.5" customHeight="1" x14ac:dyDescent="0.25"/>
    <row r="23" spans="2:13" s="4" customFormat="1" ht="16.5" customHeight="1" x14ac:dyDescent="0.25"/>
    <row r="24" spans="2:13" s="4" customFormat="1" ht="16.5" customHeight="1" x14ac:dyDescent="0.25"/>
    <row r="25" spans="2:13" s="4" customFormat="1" ht="16.5" customHeight="1" x14ac:dyDescent="0.25"/>
    <row r="26" spans="2:13" s="4" customFormat="1" ht="16.5" customHeight="1" x14ac:dyDescent="0.25"/>
    <row r="27" spans="2:13" s="4" customFormat="1" ht="16.5" customHeight="1" x14ac:dyDescent="0.25"/>
    <row r="28" spans="2:13" s="4" customFormat="1" ht="16.5" customHeight="1" x14ac:dyDescent="0.25"/>
    <row r="29" spans="2:13" s="4" customFormat="1" ht="16.5" customHeight="1" x14ac:dyDescent="0.25"/>
    <row r="30" spans="2:13" s="4" customFormat="1" ht="16.5" customHeight="1" x14ac:dyDescent="0.25"/>
  </sheetData>
  <mergeCells count="5">
    <mergeCell ref="K4:M4"/>
    <mergeCell ref="H4:J4"/>
    <mergeCell ref="B4:B5"/>
    <mergeCell ref="F5:G5"/>
    <mergeCell ref="C4:D4"/>
  </mergeCells>
  <conditionalFormatting sqref="H6">
    <cfRule type="iconSet" priority="53">
      <iconSet iconSet="3Arrows">
        <cfvo type="percent" val="0"/>
        <cfvo type="num" val="0" gte="0"/>
        <cfvo type="num" val="0" gte="0"/>
      </iconSet>
    </cfRule>
  </conditionalFormatting>
  <conditionalFormatting sqref="H7 H9:H11">
    <cfRule type="iconSet" priority="57">
      <iconSet iconSet="3Arrows">
        <cfvo type="percent" val="0"/>
        <cfvo type="num" val="0" gte="0"/>
        <cfvo type="num" val="0" gte="0"/>
      </iconSet>
    </cfRule>
  </conditionalFormatting>
  <conditionalFormatting sqref="H8">
    <cfRule type="iconSet" priority="40">
      <iconSet iconSet="3Arrows">
        <cfvo type="percent" val="0"/>
        <cfvo type="num" val="0" gte="0"/>
        <cfvo type="num" val="0" gte="0"/>
      </iconSet>
    </cfRule>
  </conditionalFormatting>
  <conditionalFormatting sqref="H12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H13">
    <cfRule type="iconSet" priority="39">
      <iconSet iconSet="3Arrows">
        <cfvo type="percent" val="0"/>
        <cfvo type="num" val="0" gte="0"/>
        <cfvo type="num" val="0" gte="0"/>
      </iconSet>
    </cfRule>
  </conditionalFormatting>
  <conditionalFormatting sqref="H14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H15">
    <cfRule type="iconSet" priority="47">
      <iconSet iconSet="3Arrows">
        <cfvo type="percent" val="0"/>
        <cfvo type="num" val="0" gte="0"/>
        <cfvo type="num" val="0" gte="0"/>
      </iconSet>
    </cfRule>
  </conditionalFormatting>
  <conditionalFormatting sqref="H16">
    <cfRule type="iconSet" priority="44">
      <iconSet iconSet="3Arrows">
        <cfvo type="percent" val="0"/>
        <cfvo type="num" val="0" gte="0"/>
        <cfvo type="num" val="0" gte="0"/>
      </iconSet>
    </cfRule>
  </conditionalFormatting>
  <conditionalFormatting sqref="H17">
    <cfRule type="iconSet" priority="43">
      <iconSet iconSet="3Arrows">
        <cfvo type="percent" val="0"/>
        <cfvo type="num" val="0" gte="0"/>
        <cfvo type="num" val="0" gte="0"/>
      </iconSet>
    </cfRule>
  </conditionalFormatting>
  <conditionalFormatting sqref="I6">
    <cfRule type="iconSet" priority="51">
      <iconSet iconSet="3Arrows">
        <cfvo type="percent" val="0"/>
        <cfvo type="num" val="0" gte="0"/>
        <cfvo type="num" val="0" gte="0"/>
      </iconSet>
    </cfRule>
  </conditionalFormatting>
  <conditionalFormatting sqref="I7">
    <cfRule type="iconSet" priority="48">
      <iconSet iconSet="3Arrows">
        <cfvo type="percent" val="0"/>
        <cfvo type="num" val="0" gte="0"/>
        <cfvo type="num" val="0" gte="0"/>
      </iconSet>
    </cfRule>
  </conditionalFormatting>
  <conditionalFormatting sqref="I8 I10">
    <cfRule type="iconSet" priority="55">
      <iconSet iconSet="3Arrows">
        <cfvo type="percent" val="0"/>
        <cfvo type="num" val="0" gte="0"/>
        <cfvo type="num" val="0" gte="0"/>
      </iconSet>
    </cfRule>
  </conditionalFormatting>
  <conditionalFormatting sqref="I9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I12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I13">
    <cfRule type="iconSet" priority="37">
      <iconSet iconSet="3Arrows">
        <cfvo type="percent" val="0"/>
        <cfvo type="num" val="0" gte="0"/>
        <cfvo type="num" val="0" gte="0"/>
      </iconSet>
    </cfRule>
  </conditionalFormatting>
  <conditionalFormatting sqref="I14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I15">
    <cfRule type="iconSet" priority="49">
      <iconSet iconSet="3Arrows">
        <cfvo type="percent" val="0"/>
        <cfvo type="num" val="0" gte="0"/>
        <cfvo type="num" val="0" gte="0"/>
      </iconSet>
    </cfRule>
  </conditionalFormatting>
  <conditionalFormatting sqref="I16">
    <cfRule type="iconSet" priority="45">
      <iconSet iconSet="3Arrows">
        <cfvo type="percent" val="0"/>
        <cfvo type="num" val="0" gte="0"/>
        <cfvo type="num" val="0" gte="0"/>
      </iconSet>
    </cfRule>
  </conditionalFormatting>
  <conditionalFormatting sqref="I17">
    <cfRule type="iconSet" priority="41">
      <iconSet iconSet="3Arrows">
        <cfvo type="percent" val="0"/>
        <cfvo type="num" val="0" gte="0"/>
        <cfvo type="num" val="0" gte="0"/>
      </iconSet>
    </cfRule>
  </conditionalFormatting>
  <conditionalFormatting sqref="J6">
    <cfRule type="iconSet" priority="52">
      <iconSet iconSet="3Arrows">
        <cfvo type="percent" val="0"/>
        <cfvo type="num" val="0" gte="0"/>
        <cfvo type="num" val="0" gte="0"/>
      </iconSet>
    </cfRule>
  </conditionalFormatting>
  <conditionalFormatting sqref="J7:J8 J10:J11">
    <cfRule type="iconSet" priority="56">
      <iconSet iconSet="3Arrows">
        <cfvo type="percent" val="0"/>
        <cfvo type="num" val="0" gte="0"/>
        <cfvo type="num" val="0" gte="0"/>
      </iconSet>
    </cfRule>
  </conditionalFormatting>
  <conditionalFormatting sqref="J9">
    <cfRule type="iconSet" priority="50">
      <iconSet iconSet="3Arrows">
        <cfvo type="percent" val="0"/>
        <cfvo type="num" val="0" gte="0"/>
        <cfvo type="num" val="0" gte="0"/>
      </iconSet>
    </cfRule>
  </conditionalFormatting>
  <conditionalFormatting sqref="J12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J13">
    <cfRule type="iconSet" priority="38">
      <iconSet iconSet="3Arrows">
        <cfvo type="percent" val="0"/>
        <cfvo type="num" val="0" gte="0"/>
        <cfvo type="num" val="0" gte="0"/>
      </iconSet>
    </cfRule>
  </conditionalFormatting>
  <conditionalFormatting sqref="J14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J15">
    <cfRule type="iconSet" priority="54">
      <iconSet iconSet="3Arrows">
        <cfvo type="percent" val="0"/>
        <cfvo type="num" val="0" gte="0"/>
        <cfvo type="num" val="0" gte="0"/>
      </iconSet>
    </cfRule>
  </conditionalFormatting>
  <conditionalFormatting sqref="J16">
    <cfRule type="iconSet" priority="46">
      <iconSet iconSet="3Arrows">
        <cfvo type="percent" val="0"/>
        <cfvo type="num" val="0" gte="0"/>
        <cfvo type="num" val="0" gte="0"/>
      </iconSet>
    </cfRule>
  </conditionalFormatting>
  <conditionalFormatting sqref="J17">
    <cfRule type="iconSet" priority="42">
      <iconSet iconSet="3Arrows">
        <cfvo type="percent" val="0"/>
        <cfvo type="num" val="0" gte="0"/>
        <cfvo type="num" val="0" gte="0"/>
      </iconSet>
    </cfRule>
  </conditionalFormatting>
  <conditionalFormatting sqref="K6">
    <cfRule type="iconSet" priority="30">
      <iconSet iconSet="3Arrows">
        <cfvo type="percent" val="0"/>
        <cfvo type="num" val="0" gte="0"/>
        <cfvo type="num" val="0" gte="0"/>
      </iconSet>
    </cfRule>
  </conditionalFormatting>
  <conditionalFormatting sqref="K7:K11">
    <cfRule type="iconSet" priority="36">
      <iconSet iconSet="3Arrows">
        <cfvo type="percent" val="0"/>
        <cfvo type="num" val="0" gte="0"/>
        <cfvo type="num" val="0" gte="0"/>
      </iconSet>
    </cfRule>
  </conditionalFormatting>
  <conditionalFormatting sqref="K12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K13">
    <cfRule type="iconSet" priority="23">
      <iconSet iconSet="3Arrows">
        <cfvo type="percent" val="0"/>
        <cfvo type="num" val="0" gte="0"/>
        <cfvo type="num" val="0" gte="0"/>
      </iconSet>
    </cfRule>
  </conditionalFormatting>
  <conditionalFormatting sqref="K14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33">
      <iconSet iconSet="3Arrows">
        <cfvo type="percent" val="0"/>
        <cfvo type="num" val="0" gte="0"/>
        <cfvo type="num" val="0" gte="0"/>
      </iconSet>
    </cfRule>
  </conditionalFormatting>
  <conditionalFormatting sqref="K16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K17"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L6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L7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L8 L10">
    <cfRule type="iconSet" priority="34">
      <iconSet iconSet="3Arrows">
        <cfvo type="percent" val="0"/>
        <cfvo type="num" val="0" gte="0"/>
        <cfvo type="num" val="0" gte="0"/>
      </iconSet>
    </cfRule>
  </conditionalFormatting>
  <conditionalFormatting sqref="L9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L11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L12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L13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L14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L15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L16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L17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M6">
    <cfRule type="iconSet" priority="29">
      <iconSet iconSet="3Arrows">
        <cfvo type="percent" val="0"/>
        <cfvo type="num" val="0" gte="0"/>
        <cfvo type="num" val="0" gte="0"/>
      </iconSet>
    </cfRule>
  </conditionalFormatting>
  <conditionalFormatting sqref="M7:M8 M10:M11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M9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M12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M13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M14">
    <cfRule type="iconSet" priority="32">
      <iconSet iconSet="3Arrows">
        <cfvo type="percent" val="0"/>
        <cfvo type="num" val="0" gte="0"/>
        <cfvo type="num" val="0" gte="0"/>
      </iconSet>
    </cfRule>
  </conditionalFormatting>
  <conditionalFormatting sqref="M15">
    <cfRule type="iconSet" priority="31">
      <iconSet iconSet="3Arrows">
        <cfvo type="percent" val="0"/>
        <cfvo type="num" val="0" gte="0"/>
        <cfvo type="num" val="0" gte="0"/>
      </iconSet>
    </cfRule>
  </conditionalFormatting>
  <conditionalFormatting sqref="M16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M17">
    <cfRule type="iconSet" priority="15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900-000000000000}"/>
  </hyperlinks>
  <pageMargins left="0.511811024" right="0.511811024" top="0.78740157499999996" bottom="0.78740157499999996" header="0.31496062000000002" footer="0.31496062000000002"/>
  <pageSetup paperSize="13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5"/>
  <sheetViews>
    <sheetView showGridLines="0" zoomScaleNormal="100" workbookViewId="0">
      <selection activeCell="M12" sqref="M12"/>
    </sheetView>
  </sheetViews>
  <sheetFormatPr defaultRowHeight="17.25" customHeight="1" x14ac:dyDescent="0.25"/>
  <cols>
    <col min="2" max="2" width="20" customWidth="1"/>
    <col min="3" max="3" width="8.54296875" customWidth="1"/>
    <col min="4" max="4" width="9.54296875" customWidth="1"/>
    <col min="5" max="6" width="8.7265625" customWidth="1"/>
    <col min="7" max="7" width="10.7265625" hidden="1" customWidth="1"/>
    <col min="8" max="8" width="11.54296875" hidden="1" customWidth="1"/>
    <col min="9" max="9" width="10.54296875" customWidth="1"/>
    <col min="10" max="12" width="10.7265625" customWidth="1"/>
  </cols>
  <sheetData>
    <row r="1" spans="1:12" s="23" customFormat="1" ht="28.5" customHeight="1" x14ac:dyDescent="0.35">
      <c r="A1" s="25" t="s">
        <v>38</v>
      </c>
      <c r="B1" s="24"/>
    </row>
    <row r="2" spans="1:12" s="4" customFormat="1" ht="17.25" customHeight="1" x14ac:dyDescent="0.3">
      <c r="B2" s="14" t="s">
        <v>17</v>
      </c>
      <c r="C2" s="13"/>
      <c r="D2" s="13"/>
      <c r="E2" s="13"/>
      <c r="F2" s="13"/>
      <c r="G2" s="13"/>
      <c r="H2" s="13"/>
    </row>
    <row r="3" spans="1:12" s="4" customFormat="1" ht="17.25" customHeight="1" x14ac:dyDescent="0.3">
      <c r="B3" s="14" t="s">
        <v>91</v>
      </c>
      <c r="C3" s="13"/>
      <c r="D3" s="13"/>
      <c r="E3" s="13"/>
      <c r="F3" s="13"/>
      <c r="G3" s="13"/>
      <c r="H3" s="13"/>
    </row>
    <row r="4" spans="1:12" s="4" customFormat="1" ht="18.75" customHeight="1" x14ac:dyDescent="0.25">
      <c r="B4" s="116" t="s">
        <v>74</v>
      </c>
      <c r="C4" s="121">
        <v>45717</v>
      </c>
      <c r="D4" s="122"/>
      <c r="E4" s="102">
        <v>2025</v>
      </c>
      <c r="F4" s="102">
        <v>2024</v>
      </c>
      <c r="G4" s="84">
        <v>2025</v>
      </c>
      <c r="H4" s="84">
        <v>2024</v>
      </c>
      <c r="I4" s="117" t="s">
        <v>72</v>
      </c>
      <c r="J4" s="113" t="s">
        <v>14</v>
      </c>
      <c r="K4" s="118"/>
      <c r="L4" s="118"/>
    </row>
    <row r="5" spans="1:12" s="4" customFormat="1" ht="18.75" customHeight="1" x14ac:dyDescent="0.25">
      <c r="B5" s="116"/>
      <c r="C5" s="69" t="s">
        <v>73</v>
      </c>
      <c r="D5" s="69" t="s">
        <v>4</v>
      </c>
      <c r="E5" s="69" t="s">
        <v>22</v>
      </c>
      <c r="F5" s="86" t="s">
        <v>23</v>
      </c>
      <c r="G5" s="119" t="s">
        <v>71</v>
      </c>
      <c r="H5" s="120"/>
      <c r="I5" s="117"/>
      <c r="J5" s="69" t="s">
        <v>7</v>
      </c>
      <c r="K5" s="69" t="s">
        <v>8</v>
      </c>
      <c r="L5" s="103" t="s">
        <v>9</v>
      </c>
    </row>
    <row r="6" spans="1:12" s="4" customFormat="1" ht="18.75" customHeight="1" x14ac:dyDescent="0.25">
      <c r="B6" s="87" t="s">
        <v>19</v>
      </c>
      <c r="C6" s="88">
        <f>D6*100/D17</f>
        <v>36.131347054824857</v>
      </c>
      <c r="D6" s="88">
        <v>301.18571300000002</v>
      </c>
      <c r="E6" s="88">
        <v>297.94277599999998</v>
      </c>
      <c r="F6" s="88">
        <v>435.64303100000001</v>
      </c>
      <c r="G6" s="88">
        <v>874.50571600000001</v>
      </c>
      <c r="H6" s="88">
        <v>1028.6738210000001</v>
      </c>
      <c r="I6" s="34">
        <v>0.39475495132872979</v>
      </c>
      <c r="J6" s="34">
        <f t="shared" ref="J6:J16" si="0">((D6/E6)-1)*100</f>
        <v>1.0884429028747533</v>
      </c>
      <c r="K6" s="34">
        <f t="shared" ref="K6:K13" si="1">((D6/F6)-1)*100</f>
        <v>-30.864103964054912</v>
      </c>
      <c r="L6" s="34">
        <f>((G6/H6)-1)*100</f>
        <v>-14.987073827749342</v>
      </c>
    </row>
    <row r="7" spans="1:12" s="4" customFormat="1" ht="18.75" customHeight="1" x14ac:dyDescent="0.25">
      <c r="B7" s="89" t="s">
        <v>18</v>
      </c>
      <c r="C7" s="90">
        <f>D7*100/D17</f>
        <v>16.960763930837437</v>
      </c>
      <c r="D7" s="90">
        <v>141.38248899999999</v>
      </c>
      <c r="E7" s="90">
        <v>116.466419</v>
      </c>
      <c r="F7" s="90">
        <v>149.00217900000001</v>
      </c>
      <c r="G7" s="90">
        <v>416.43293799999998</v>
      </c>
      <c r="H7" s="90">
        <v>372.30650000000003</v>
      </c>
      <c r="I7" s="91">
        <v>3.0329735052371216</v>
      </c>
      <c r="J7" s="91">
        <f>((D7/E7)-1)*100</f>
        <v>21.39335115987382</v>
      </c>
      <c r="K7" s="91">
        <f t="shared" si="1"/>
        <v>-5.1138111208427484</v>
      </c>
      <c r="L7" s="91">
        <f t="shared" ref="L7:L12" si="2">((G7/H7)-1)*100</f>
        <v>11.852180394379342</v>
      </c>
    </row>
    <row r="8" spans="1:12" s="4" customFormat="1" ht="18.75" customHeight="1" x14ac:dyDescent="0.25">
      <c r="B8" s="87" t="s">
        <v>97</v>
      </c>
      <c r="C8" s="88">
        <f>D8*100/D17</f>
        <v>13.453749254280261</v>
      </c>
      <c r="D8" s="88">
        <v>112.14851899999999</v>
      </c>
      <c r="E8" s="88">
        <v>114.550009</v>
      </c>
      <c r="F8" s="88">
        <v>135.400158</v>
      </c>
      <c r="G8" s="88">
        <v>292.455962</v>
      </c>
      <c r="H8" s="88">
        <v>271.77344299999999</v>
      </c>
      <c r="I8" s="34">
        <v>-0.29232762402304757</v>
      </c>
      <c r="J8" s="34">
        <f t="shared" si="0"/>
        <v>-2.0964555314875732</v>
      </c>
      <c r="K8" s="34">
        <f>((D8/F8)-1)*100</f>
        <v>-17.172534614029043</v>
      </c>
      <c r="L8" s="34">
        <f t="shared" si="2"/>
        <v>7.6102060494556811</v>
      </c>
    </row>
    <row r="9" spans="1:12" s="4" customFormat="1" ht="18.75" customHeight="1" x14ac:dyDescent="0.25">
      <c r="B9" s="89" t="s">
        <v>98</v>
      </c>
      <c r="C9" s="90">
        <f>D9*100/D17</f>
        <v>4.4569809211163953</v>
      </c>
      <c r="D9" s="90">
        <v>37.152752</v>
      </c>
      <c r="E9" s="90">
        <v>43.131430999999999</v>
      </c>
      <c r="F9" s="90">
        <v>48.195625999999997</v>
      </c>
      <c r="G9" s="90">
        <v>121.558087</v>
      </c>
      <c r="H9" s="90">
        <v>133.58894100000001</v>
      </c>
      <c r="I9" s="91">
        <v>-0.72777027048477416</v>
      </c>
      <c r="J9" s="91">
        <f>((D9/E9)-1)*100</f>
        <v>-13.861536381670248</v>
      </c>
      <c r="K9" s="91">
        <f t="shared" si="1"/>
        <v>-22.91260621866391</v>
      </c>
      <c r="L9" s="91">
        <f t="shared" si="2"/>
        <v>-9.0058757184099605</v>
      </c>
    </row>
    <row r="10" spans="1:12" s="4" customFormat="1" ht="18.75" customHeight="1" x14ac:dyDescent="0.25">
      <c r="B10" s="87" t="s">
        <v>113</v>
      </c>
      <c r="C10" s="88">
        <f>D10*100/D17</f>
        <v>3.1868562022301394</v>
      </c>
      <c r="D10" s="88">
        <v>26.565175</v>
      </c>
      <c r="E10" s="88">
        <v>14.159511</v>
      </c>
      <c r="F10" s="88">
        <v>11.860535</v>
      </c>
      <c r="G10" s="88">
        <v>65.405371000000002</v>
      </c>
      <c r="H10" s="88">
        <v>46.358781999999998</v>
      </c>
      <c r="I10" s="34">
        <v>1.510111756263085</v>
      </c>
      <c r="J10" s="34">
        <f t="shared" ref="J10" si="3">((D10/E10)-1)*100</f>
        <v>87.61364710970598</v>
      </c>
      <c r="K10" s="34">
        <f>((D10/F10)-1)*100</f>
        <v>123.979567532156</v>
      </c>
      <c r="L10" s="34">
        <f t="shared" si="2"/>
        <v>41.085179934192404</v>
      </c>
    </row>
    <row r="11" spans="1:12" s="4" customFormat="1" ht="18.75" customHeight="1" x14ac:dyDescent="0.25">
      <c r="B11" s="89" t="s">
        <v>108</v>
      </c>
      <c r="C11" s="90">
        <f>D11*100/D17</f>
        <v>2.2367406028870085</v>
      </c>
      <c r="D11" s="90">
        <v>18.645147999999999</v>
      </c>
      <c r="E11" s="90">
        <v>18.664574999999999</v>
      </c>
      <c r="F11" s="90">
        <v>18.784859999999998</v>
      </c>
      <c r="G11" s="90">
        <v>62.031824999999998</v>
      </c>
      <c r="H11" s="90">
        <v>52.78107</v>
      </c>
      <c r="I11" s="91">
        <v>-2.3648021652790561E-3</v>
      </c>
      <c r="J11" s="91">
        <f>((D11/E11)-1)*100</f>
        <v>-0.10408487736796035</v>
      </c>
      <c r="K11" s="91">
        <f t="shared" si="1"/>
        <v>-0.74374789058848645</v>
      </c>
      <c r="L11" s="91">
        <f t="shared" si="2"/>
        <v>17.526653021623083</v>
      </c>
    </row>
    <row r="12" spans="1:12" s="4" customFormat="1" ht="18.75" customHeight="1" x14ac:dyDescent="0.25">
      <c r="B12" s="87" t="s">
        <v>106</v>
      </c>
      <c r="C12" s="88">
        <f>D12*100/D17</f>
        <v>1.9447636368112535</v>
      </c>
      <c r="D12" s="88">
        <v>16.211269999999999</v>
      </c>
      <c r="E12" s="88">
        <v>11.785345</v>
      </c>
      <c r="F12" s="88">
        <v>9.1459879999999991</v>
      </c>
      <c r="G12" s="88">
        <v>62.778866000000001</v>
      </c>
      <c r="H12" s="88">
        <v>43.609051999999998</v>
      </c>
      <c r="I12" s="34">
        <v>0.53875724627385468</v>
      </c>
      <c r="J12" s="34">
        <f t="shared" si="0"/>
        <v>37.554479737334788</v>
      </c>
      <c r="K12" s="34">
        <f t="shared" si="1"/>
        <v>77.250068554649332</v>
      </c>
      <c r="L12" s="34">
        <f t="shared" si="2"/>
        <v>43.958336906750461</v>
      </c>
    </row>
    <row r="13" spans="1:12" s="4" customFormat="1" ht="18.75" customHeight="1" x14ac:dyDescent="0.25">
      <c r="B13" s="89" t="s">
        <v>120</v>
      </c>
      <c r="C13" s="90">
        <f>D13*100/D17</f>
        <v>1.9395768870623953</v>
      </c>
      <c r="D13" s="90">
        <v>16.168033999999999</v>
      </c>
      <c r="E13" s="90">
        <v>8.8104150000000008</v>
      </c>
      <c r="F13" s="90">
        <v>12.471107999999999</v>
      </c>
      <c r="G13" s="90">
        <v>33.363281999999998</v>
      </c>
      <c r="H13" s="90">
        <v>66.956185000000005</v>
      </c>
      <c r="I13" s="91">
        <v>0.89562533291282431</v>
      </c>
      <c r="J13" s="91">
        <f t="shared" si="0"/>
        <v>83.510470278641776</v>
      </c>
      <c r="K13" s="91">
        <f t="shared" si="1"/>
        <v>29.643925784300794</v>
      </c>
      <c r="L13" s="91">
        <f>((G13/H13)-1)*100</f>
        <v>-50.171471089638707</v>
      </c>
    </row>
    <row r="14" spans="1:12" s="4" customFormat="1" ht="18.75" customHeight="1" x14ac:dyDescent="0.25">
      <c r="B14" s="87" t="s">
        <v>121</v>
      </c>
      <c r="C14" s="88">
        <f>D14*100/D17</f>
        <v>1.5959746301717328</v>
      </c>
      <c r="D14" s="88">
        <v>13.303815</v>
      </c>
      <c r="E14" s="88">
        <v>4.0269779999999997</v>
      </c>
      <c r="F14" s="88">
        <v>9.3461859999999994</v>
      </c>
      <c r="G14" s="88">
        <v>23.256996000000001</v>
      </c>
      <c r="H14" s="88">
        <v>40.460459</v>
      </c>
      <c r="I14" s="34">
        <v>1.1292471418407246</v>
      </c>
      <c r="J14" s="34">
        <f t="shared" si="0"/>
        <v>230.3672133296979</v>
      </c>
      <c r="K14" s="34">
        <f>((D14/F14)-1)*100</f>
        <v>42.344855965845341</v>
      </c>
      <c r="L14" s="34">
        <f>((G14/H14)-1)*100</f>
        <v>-42.519198805925548</v>
      </c>
    </row>
    <row r="15" spans="1:12" s="4" customFormat="1" ht="18.75" customHeight="1" x14ac:dyDescent="0.25">
      <c r="B15" s="89" t="s">
        <v>122</v>
      </c>
      <c r="C15" s="90">
        <f>D15*100/D17</f>
        <v>1.3658577763923732</v>
      </c>
      <c r="D15" s="90">
        <v>11.385593999999999</v>
      </c>
      <c r="E15" s="90">
        <v>10.3543</v>
      </c>
      <c r="F15" s="90">
        <v>6.4448509999999999</v>
      </c>
      <c r="G15" s="90">
        <v>30.038671000000001</v>
      </c>
      <c r="H15" s="90">
        <v>21.184314000000001</v>
      </c>
      <c r="I15" s="91">
        <v>0.12553694776543858</v>
      </c>
      <c r="J15" s="91">
        <f t="shared" si="0"/>
        <v>9.9600552427493874</v>
      </c>
      <c r="K15" s="91">
        <f>((D15/F15)-1)*100</f>
        <v>76.661865417835102</v>
      </c>
      <c r="L15" s="91">
        <f>((G15/H15)-1)*100</f>
        <v>41.796760565388148</v>
      </c>
    </row>
    <row r="16" spans="1:12" s="4" customFormat="1" ht="18.75" customHeight="1" x14ac:dyDescent="0.25">
      <c r="B16" s="87" t="s">
        <v>15</v>
      </c>
      <c r="C16" s="88">
        <f>D16*100/D17</f>
        <v>16.727389103386159</v>
      </c>
      <c r="D16" s="88">
        <v>139.43711000000005</v>
      </c>
      <c r="E16" s="88">
        <v>181.61459299999996</v>
      </c>
      <c r="F16" s="88">
        <v>295.67203599999999</v>
      </c>
      <c r="G16" s="88">
        <v>603.56743999999981</v>
      </c>
      <c r="H16" s="88">
        <v>873.46626600000002</v>
      </c>
      <c r="I16" s="34">
        <v>-5.1341639534882031</v>
      </c>
      <c r="J16" s="34">
        <f t="shared" si="0"/>
        <v>-23.223620031458548</v>
      </c>
      <c r="K16" s="34">
        <f>((D16/F16)-1)*100</f>
        <v>-52.840616283374175</v>
      </c>
      <c r="L16" s="34">
        <f>((G16/H16)-1)*100</f>
        <v>-30.899742383411088</v>
      </c>
    </row>
    <row r="17" spans="2:12" s="4" customFormat="1" ht="18.75" customHeight="1" x14ac:dyDescent="0.25">
      <c r="B17" s="64" t="s">
        <v>2</v>
      </c>
      <c r="C17" s="65">
        <f t="shared" ref="C17:I17" si="4">SUM(C6:C16)</f>
        <v>100.00000000000004</v>
      </c>
      <c r="D17" s="65">
        <f t="shared" si="4"/>
        <v>833.58561899999995</v>
      </c>
      <c r="E17" s="65">
        <f t="shared" si="4"/>
        <v>821.50635199999988</v>
      </c>
      <c r="F17" s="65">
        <f t="shared" si="4"/>
        <v>1131.9665579999998</v>
      </c>
      <c r="G17" s="65">
        <f t="shared" si="4"/>
        <v>2585.3951539999998</v>
      </c>
      <c r="H17" s="65">
        <f t="shared" si="4"/>
        <v>2951.158833</v>
      </c>
      <c r="I17" s="66">
        <f t="shared" si="4"/>
        <v>1.4703802314604753</v>
      </c>
      <c r="J17" s="66">
        <f>((D17/E17)-1)*100</f>
        <v>1.4703802314604664</v>
      </c>
      <c r="K17" s="66">
        <f>((D17/F17)-1)*100</f>
        <v>-26.359518917872482</v>
      </c>
      <c r="L17" s="66">
        <f>((G17/H17)-1)*100</f>
        <v>-12.393900148985992</v>
      </c>
    </row>
    <row r="18" spans="2:12" s="4" customFormat="1" ht="17.25" customHeight="1" x14ac:dyDescent="0.3">
      <c r="B18" s="109" t="s">
        <v>10</v>
      </c>
      <c r="C18" s="109"/>
      <c r="D18" s="109"/>
      <c r="E18" s="109"/>
      <c r="F18" s="109"/>
      <c r="G18" s="109"/>
      <c r="H18" s="109"/>
    </row>
    <row r="19" spans="2:12" s="4" customFormat="1" ht="17.25" customHeight="1" x14ac:dyDescent="0.3">
      <c r="B19" s="109" t="s">
        <v>11</v>
      </c>
      <c r="C19" s="109"/>
      <c r="D19" s="109"/>
      <c r="E19" s="109"/>
      <c r="F19" s="109"/>
      <c r="G19" s="109"/>
      <c r="H19" s="109"/>
    </row>
    <row r="20" spans="2:12" s="4" customFormat="1" ht="17.25" customHeight="1" x14ac:dyDescent="0.3">
      <c r="B20" s="29" t="s">
        <v>118</v>
      </c>
    </row>
    <row r="21" spans="2:12" s="4" customFormat="1" ht="17.25" customHeight="1" x14ac:dyDescent="0.25"/>
    <row r="22" spans="2:12" s="4" customFormat="1" ht="17.25" customHeight="1" x14ac:dyDescent="0.25"/>
    <row r="23" spans="2:12" ht="17.25" customHeight="1" x14ac:dyDescent="0.25">
      <c r="C23" s="53"/>
    </row>
    <row r="25" spans="2:12" ht="17.25" customHeight="1" x14ac:dyDescent="0.25">
      <c r="C25" s="53"/>
    </row>
  </sheetData>
  <mergeCells count="7">
    <mergeCell ref="I4:I5"/>
    <mergeCell ref="J4:L4"/>
    <mergeCell ref="B19:H19"/>
    <mergeCell ref="G5:H5"/>
    <mergeCell ref="B4:B5"/>
    <mergeCell ref="B18:H18"/>
    <mergeCell ref="C4:D4"/>
  </mergeCells>
  <conditionalFormatting sqref="I6:I11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I12:I13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I14:I15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I16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I17:J17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J6 J8">
    <cfRule type="iconSet" priority="37">
      <iconSet iconSet="3Arrows">
        <cfvo type="percent" val="0"/>
        <cfvo type="num" val="0" gte="0"/>
        <cfvo type="num" val="0" gte="0"/>
      </iconSet>
    </cfRule>
  </conditionalFormatting>
  <conditionalFormatting sqref="J7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J9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J10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J11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J12">
    <cfRule type="iconSet" priority="23">
      <iconSet iconSet="3Arrows">
        <cfvo type="percent" val="0"/>
        <cfvo type="num" val="0" gte="0"/>
        <cfvo type="num" val="0" gte="0"/>
      </iconSet>
    </cfRule>
  </conditionalFormatting>
  <conditionalFormatting sqref="J13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J14">
    <cfRule type="iconSet" priority="36">
      <iconSet iconSet="3Arrows">
        <cfvo type="percent" val="0"/>
        <cfvo type="num" val="0" gte="0"/>
        <cfvo type="num" val="0" gte="0"/>
      </iconSet>
    </cfRule>
  </conditionalFormatting>
  <conditionalFormatting sqref="J15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J16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K6">
    <cfRule type="iconSet" priority="31">
      <iconSet iconSet="3Arrows">
        <cfvo type="percent" val="0"/>
        <cfvo type="num" val="0" gte="0"/>
        <cfvo type="num" val="0" gte="0"/>
      </iconSet>
    </cfRule>
  </conditionalFormatting>
  <conditionalFormatting sqref="K7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K8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K9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K10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K11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K12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K13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K14">
    <cfRule type="iconSet" priority="30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K16">
    <cfRule type="iconSet" priority="29">
      <iconSet iconSet="3Arrows">
        <cfvo type="percent" val="0"/>
        <cfvo type="num" val="0" gte="0"/>
        <cfvo type="num" val="0" gte="0"/>
      </iconSet>
    </cfRule>
  </conditionalFormatting>
  <conditionalFormatting sqref="K17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L6:L8">
    <cfRule type="iconSet" priority="34">
      <iconSet iconSet="3Arrows">
        <cfvo type="percent" val="0"/>
        <cfvo type="num" val="0" gte="0"/>
        <cfvo type="num" val="0" gte="0"/>
      </iconSet>
    </cfRule>
  </conditionalFormatting>
  <conditionalFormatting sqref="L9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L10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L11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L12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L13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L14">
    <cfRule type="iconSet" priority="33">
      <iconSet iconSet="3Arrows">
        <cfvo type="percent" val="0"/>
        <cfvo type="num" val="0" gte="0"/>
        <cfvo type="num" val="0" gte="0"/>
      </iconSet>
    </cfRule>
  </conditionalFormatting>
  <conditionalFormatting sqref="L15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L16">
    <cfRule type="iconSet" priority="32">
      <iconSet iconSet="3Arrows">
        <cfvo type="percent" val="0"/>
        <cfvo type="num" val="0" gte="0"/>
        <cfvo type="num" val="0" gte="0"/>
      </iconSet>
    </cfRule>
  </conditionalFormatting>
  <conditionalFormatting sqref="L17">
    <cfRule type="iconSet" priority="16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A00-000000000000}"/>
  </hyperlinks>
  <pageMargins left="0.511811024" right="0.511811024" top="0.78740157499999996" bottom="0.78740157499999996" header="0.31496062000000002" footer="0.31496062000000002"/>
  <pageSetup paperSize="1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"/>
  <sheetViews>
    <sheetView showGridLines="0" workbookViewId="0">
      <selection activeCell="Y22" sqref="Y21:Y22"/>
    </sheetView>
  </sheetViews>
  <sheetFormatPr defaultRowHeight="12.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showGridLines="0" zoomScaleNormal="100" workbookViewId="0">
      <selection activeCell="C36" sqref="C36:F47"/>
    </sheetView>
  </sheetViews>
  <sheetFormatPr defaultRowHeight="15" customHeight="1" x14ac:dyDescent="0.25"/>
  <cols>
    <col min="1" max="9" width="10" customWidth="1"/>
    <col min="10" max="12" width="14.1796875" bestFit="1" customWidth="1"/>
    <col min="13" max="13" width="10" customWidth="1"/>
    <col min="14" max="14" width="5.81640625" customWidth="1"/>
    <col min="15" max="15" width="8.7265625" customWidth="1"/>
    <col min="16" max="16" width="7.453125" customWidth="1"/>
    <col min="17" max="17" width="6.81640625" customWidth="1"/>
    <col min="18" max="18" width="8.26953125" customWidth="1"/>
    <col min="19" max="256" width="10" customWidth="1"/>
  </cols>
  <sheetData>
    <row r="1" spans="1:9" s="23" customFormat="1" ht="28.5" customHeight="1" x14ac:dyDescent="0.35">
      <c r="A1" s="25" t="s">
        <v>38</v>
      </c>
      <c r="B1" s="24"/>
    </row>
    <row r="2" spans="1:9" ht="15" customHeight="1" x14ac:dyDescent="0.3">
      <c r="B2" s="9" t="s">
        <v>33</v>
      </c>
      <c r="C2" s="9"/>
      <c r="D2" s="9"/>
      <c r="E2" s="9"/>
      <c r="F2" s="9"/>
      <c r="G2" s="9"/>
      <c r="H2" s="9"/>
      <c r="I2" s="9"/>
    </row>
    <row r="3" spans="1:9" ht="15" customHeight="1" x14ac:dyDescent="0.3">
      <c r="B3" s="9" t="s">
        <v>110</v>
      </c>
      <c r="C3" s="9"/>
      <c r="D3" s="9"/>
      <c r="E3" s="9"/>
      <c r="F3" s="9"/>
      <c r="G3" s="9"/>
      <c r="H3" s="9"/>
      <c r="I3" s="9"/>
    </row>
    <row r="21" spans="1:12" ht="15" customHeight="1" x14ac:dyDescent="0.25">
      <c r="B21" s="107" t="s">
        <v>10</v>
      </c>
      <c r="C21" s="107"/>
      <c r="D21" s="107"/>
      <c r="E21" s="107"/>
      <c r="F21" s="107"/>
      <c r="G21" s="107"/>
      <c r="H21" s="107"/>
      <c r="I21" s="107"/>
    </row>
    <row r="22" spans="1:12" ht="15" customHeight="1" x14ac:dyDescent="0.25">
      <c r="B22" s="107" t="s">
        <v>11</v>
      </c>
      <c r="C22" s="107"/>
      <c r="D22" s="107"/>
      <c r="E22" s="107"/>
      <c r="F22" s="107"/>
      <c r="G22" s="107"/>
      <c r="H22" s="107"/>
      <c r="I22" s="107"/>
      <c r="L22" s="7"/>
    </row>
    <row r="23" spans="1:12" ht="15" customHeight="1" x14ac:dyDescent="0.25">
      <c r="B23" s="8"/>
      <c r="C23" s="8"/>
      <c r="D23" s="8"/>
      <c r="E23" s="8"/>
      <c r="F23" s="8"/>
      <c r="G23" s="8"/>
      <c r="H23" s="8"/>
      <c r="I23" s="8"/>
      <c r="L23" s="7"/>
    </row>
    <row r="24" spans="1:12" ht="15" customHeight="1" x14ac:dyDescent="0.25">
      <c r="B24" s="8"/>
      <c r="C24" s="8"/>
      <c r="D24" s="8"/>
      <c r="E24" s="8"/>
      <c r="F24" s="8"/>
      <c r="G24" s="8"/>
      <c r="H24" s="8"/>
      <c r="I24" s="8"/>
      <c r="L24" s="7"/>
    </row>
    <row r="25" spans="1:12" ht="15" customHeight="1" x14ac:dyDescent="0.25">
      <c r="B25" s="8"/>
      <c r="C25" s="8"/>
      <c r="D25" s="8"/>
      <c r="E25" s="8"/>
      <c r="F25" s="8"/>
      <c r="G25" s="8"/>
      <c r="H25" s="8"/>
      <c r="I25" s="8"/>
      <c r="L25" s="7"/>
    </row>
    <row r="26" spans="1:12" ht="15" customHeight="1" x14ac:dyDescent="0.25">
      <c r="B26" s="8"/>
      <c r="C26" s="8"/>
      <c r="D26" s="8"/>
      <c r="E26" s="8"/>
      <c r="F26" s="8"/>
      <c r="G26" s="8"/>
      <c r="H26" s="8"/>
      <c r="I26" s="8"/>
      <c r="L26" s="7"/>
    </row>
    <row r="27" spans="1:12" ht="15" customHeight="1" x14ac:dyDescent="0.25">
      <c r="B27" s="8"/>
      <c r="C27" s="8"/>
      <c r="D27" s="8"/>
      <c r="E27" s="8"/>
      <c r="F27" s="8"/>
      <c r="G27" s="8"/>
      <c r="H27" s="8"/>
      <c r="I27" s="8"/>
      <c r="L27" s="7"/>
    </row>
    <row r="28" spans="1:12" ht="15" customHeight="1" x14ac:dyDescent="0.25">
      <c r="B28" s="8"/>
      <c r="C28" s="8"/>
      <c r="D28" s="8"/>
      <c r="E28" s="8"/>
      <c r="F28" s="8"/>
      <c r="G28" s="8"/>
      <c r="H28" s="8"/>
      <c r="I28" s="8"/>
      <c r="L28" s="7"/>
    </row>
    <row r="29" spans="1:12" ht="15" customHeight="1" x14ac:dyDescent="0.25">
      <c r="B29" s="8"/>
      <c r="C29" s="8"/>
      <c r="D29" s="8"/>
      <c r="E29" s="8"/>
      <c r="F29" s="8"/>
      <c r="G29" s="8"/>
      <c r="H29" s="8"/>
      <c r="I29" s="8"/>
      <c r="L29" s="7"/>
    </row>
    <row r="30" spans="1:12" ht="15" customHeight="1" x14ac:dyDescent="0.25">
      <c r="L30" s="6"/>
    </row>
    <row r="32" spans="1:12" ht="15" customHeight="1" thickBot="1" x14ac:dyDescent="0.4">
      <c r="A32" s="27" t="s">
        <v>39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4" spans="2:11" ht="15" customHeight="1" x14ac:dyDescent="0.25">
      <c r="G34" s="2"/>
    </row>
    <row r="35" spans="2:11" ht="15" customHeight="1" x14ac:dyDescent="0.25">
      <c r="B35" s="32"/>
      <c r="C35" s="1">
        <v>2022</v>
      </c>
      <c r="D35" s="1">
        <v>2023</v>
      </c>
      <c r="E35" s="1">
        <v>2024</v>
      </c>
      <c r="F35" s="1">
        <v>2025</v>
      </c>
      <c r="G35" s="2"/>
      <c r="H35" s="2"/>
    </row>
    <row r="36" spans="2:11" ht="15" customHeight="1" x14ac:dyDescent="0.25">
      <c r="B36" s="1" t="s">
        <v>21</v>
      </c>
      <c r="C36" s="5">
        <v>648.84775100000002</v>
      </c>
      <c r="D36" s="5">
        <v>716.36006699999996</v>
      </c>
      <c r="E36" s="5">
        <v>987.29686500000003</v>
      </c>
      <c r="F36" s="5">
        <v>930.30318299999999</v>
      </c>
      <c r="G36" s="2"/>
      <c r="H36" s="2"/>
    </row>
    <row r="37" spans="2:11" ht="15" customHeight="1" x14ac:dyDescent="0.25">
      <c r="B37" s="1" t="s">
        <v>22</v>
      </c>
      <c r="C37" s="5">
        <v>692.32987600000001</v>
      </c>
      <c r="D37" s="5">
        <v>558.96505400000001</v>
      </c>
      <c r="E37" s="5">
        <v>831.89540999999997</v>
      </c>
      <c r="F37" s="5">
        <v>821.50635199999999</v>
      </c>
      <c r="G37" s="2"/>
      <c r="H37" s="2"/>
      <c r="I37" s="2"/>
    </row>
    <row r="38" spans="2:11" ht="15" customHeight="1" x14ac:dyDescent="0.25">
      <c r="B38" s="1" t="s">
        <v>23</v>
      </c>
      <c r="C38" s="5">
        <v>765.40605600000004</v>
      </c>
      <c r="D38" s="5">
        <v>842.84157500000003</v>
      </c>
      <c r="E38" s="5">
        <v>1131.9665580000001</v>
      </c>
      <c r="F38" s="5">
        <v>833.58561899999995</v>
      </c>
      <c r="G38" s="2"/>
      <c r="H38" s="2"/>
      <c r="I38" s="2"/>
      <c r="J38" s="2"/>
      <c r="K38" s="2"/>
    </row>
    <row r="39" spans="2:11" ht="15" customHeight="1" x14ac:dyDescent="0.25">
      <c r="B39" s="1" t="s">
        <v>24</v>
      </c>
      <c r="C39" s="5">
        <v>693.41564900000003</v>
      </c>
      <c r="D39" s="5">
        <v>740.96392700000001</v>
      </c>
      <c r="E39" s="5">
        <v>1108.5784650000001</v>
      </c>
      <c r="F39" s="5"/>
      <c r="G39" s="2"/>
      <c r="H39" s="2"/>
    </row>
    <row r="40" spans="2:11" ht="15" customHeight="1" x14ac:dyDescent="0.25">
      <c r="B40" s="1" t="s">
        <v>25</v>
      </c>
      <c r="C40" s="5">
        <v>897.32448499999998</v>
      </c>
      <c r="D40" s="5">
        <v>803.73091399999998</v>
      </c>
      <c r="E40" s="5">
        <v>1267.572208</v>
      </c>
      <c r="F40" s="5"/>
      <c r="G40" s="2"/>
      <c r="H40" s="2"/>
      <c r="I40" s="2"/>
    </row>
    <row r="41" spans="2:11" ht="15" customHeight="1" x14ac:dyDescent="0.25">
      <c r="B41" s="1" t="s">
        <v>26</v>
      </c>
      <c r="C41" s="5">
        <v>1044.7782830000001</v>
      </c>
      <c r="D41" s="5">
        <v>713.76932299999999</v>
      </c>
      <c r="E41" s="5">
        <v>2208.5927980000001</v>
      </c>
      <c r="F41" s="5"/>
      <c r="G41" s="2"/>
      <c r="H41" s="2"/>
      <c r="I41" s="2"/>
    </row>
    <row r="42" spans="2:11" ht="15" customHeight="1" x14ac:dyDescent="0.25">
      <c r="B42" s="1" t="s">
        <v>27</v>
      </c>
      <c r="C42" s="5">
        <v>699.40739599999995</v>
      </c>
      <c r="D42" s="5">
        <v>850.96558600000003</v>
      </c>
      <c r="E42" s="5">
        <v>1091.896798</v>
      </c>
      <c r="F42" s="5"/>
      <c r="G42" s="2"/>
      <c r="H42" s="2"/>
      <c r="I42" s="2"/>
    </row>
    <row r="43" spans="2:11" ht="15" customHeight="1" x14ac:dyDescent="0.25">
      <c r="B43" s="1" t="s">
        <v>28</v>
      </c>
      <c r="C43" s="5">
        <v>878.62685099999999</v>
      </c>
      <c r="D43" s="5">
        <v>714.97371699999997</v>
      </c>
      <c r="E43" s="5">
        <v>1130.812731</v>
      </c>
      <c r="F43" s="5"/>
      <c r="G43" s="2"/>
      <c r="H43" s="2"/>
    </row>
    <row r="44" spans="2:11" ht="15" customHeight="1" x14ac:dyDescent="0.25">
      <c r="B44" s="1" t="s">
        <v>29</v>
      </c>
      <c r="C44" s="5">
        <v>763.03368999999998</v>
      </c>
      <c r="D44" s="5">
        <v>777.61353999999994</v>
      </c>
      <c r="E44" s="5">
        <v>1103.4739629999999</v>
      </c>
      <c r="F44" s="5"/>
      <c r="G44" s="2"/>
      <c r="H44" s="2"/>
    </row>
    <row r="45" spans="2:11" ht="15" customHeight="1" x14ac:dyDescent="0.25">
      <c r="B45" s="1" t="s">
        <v>30</v>
      </c>
      <c r="C45" s="5">
        <v>801.38384299999996</v>
      </c>
      <c r="D45" s="5">
        <v>1002.207661</v>
      </c>
      <c r="E45" s="5">
        <v>1196.559722</v>
      </c>
      <c r="F45" s="5"/>
      <c r="G45" s="2"/>
      <c r="H45" s="2"/>
    </row>
    <row r="46" spans="2:11" ht="15" customHeight="1" x14ac:dyDescent="0.25">
      <c r="B46" s="1" t="s">
        <v>31</v>
      </c>
      <c r="C46" s="5">
        <v>904.41975300000001</v>
      </c>
      <c r="D46" s="5">
        <v>947.97655699999996</v>
      </c>
      <c r="E46" s="5">
        <v>907.010986</v>
      </c>
      <c r="F46" s="5"/>
      <c r="G46" s="2"/>
      <c r="H46" s="2"/>
    </row>
    <row r="47" spans="2:11" ht="15" customHeight="1" x14ac:dyDescent="0.25">
      <c r="B47" s="1" t="s">
        <v>32</v>
      </c>
      <c r="C47" s="5">
        <v>700.31579099999999</v>
      </c>
      <c r="D47" s="5">
        <v>1136.18136</v>
      </c>
      <c r="E47" s="5">
        <v>921.28920000000005</v>
      </c>
      <c r="F47" s="5"/>
      <c r="G47" s="2"/>
      <c r="H47" s="2"/>
    </row>
    <row r="48" spans="2:11" ht="15" customHeight="1" x14ac:dyDescent="0.25">
      <c r="G48" s="2"/>
      <c r="H48" s="2"/>
    </row>
    <row r="49" spans="6:8" ht="15" customHeight="1" x14ac:dyDescent="0.25">
      <c r="G49" s="2"/>
      <c r="H49" s="2"/>
    </row>
    <row r="50" spans="6:8" ht="15" customHeight="1" x14ac:dyDescent="0.25">
      <c r="F50" s="3"/>
      <c r="G50" s="2"/>
      <c r="H50" s="2"/>
    </row>
    <row r="51" spans="6:8" ht="15" customHeight="1" x14ac:dyDescent="0.25">
      <c r="G51" s="2"/>
      <c r="H51" s="2"/>
    </row>
    <row r="52" spans="6:8" ht="15" customHeight="1" x14ac:dyDescent="0.25">
      <c r="G52" s="2"/>
    </row>
    <row r="53" spans="6:8" ht="15" customHeight="1" x14ac:dyDescent="0.25">
      <c r="G53" s="2"/>
    </row>
    <row r="54" spans="6:8" ht="12.5" x14ac:dyDescent="0.25">
      <c r="G54" s="2"/>
    </row>
    <row r="55" spans="6:8" ht="17.25" customHeight="1" x14ac:dyDescent="0.25">
      <c r="G55" s="2"/>
    </row>
    <row r="56" spans="6:8" ht="17.25" customHeight="1" x14ac:dyDescent="0.25">
      <c r="G56" s="2"/>
    </row>
    <row r="57" spans="6:8" ht="17.25" customHeight="1" x14ac:dyDescent="0.25">
      <c r="G57" s="2"/>
    </row>
    <row r="58" spans="6:8" ht="15" customHeight="1" x14ac:dyDescent="0.25">
      <c r="G58" s="2"/>
    </row>
    <row r="59" spans="6:8" ht="15" customHeight="1" x14ac:dyDescent="0.25">
      <c r="G59" s="2"/>
    </row>
  </sheetData>
  <mergeCells count="2">
    <mergeCell ref="B21:I21"/>
    <mergeCell ref="B22:I22"/>
  </mergeCells>
  <hyperlinks>
    <hyperlink ref="A1" location="Índice!B3" display="Índice" xr:uid="{00000000-0004-0000-0200-000000000000}"/>
  </hyperlinks>
  <pageMargins left="0.78431372549019618" right="0.78431372549019618" top="0.98039215686274517" bottom="0.98039215686274517" header="0.50980392156862753" footer="0.5098039215686275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5"/>
  <sheetViews>
    <sheetView showGridLines="0" zoomScaleNormal="100" workbookViewId="0">
      <selection activeCell="B37" sqref="B37:D64"/>
    </sheetView>
  </sheetViews>
  <sheetFormatPr defaultRowHeight="12.5" x14ac:dyDescent="0.25"/>
  <cols>
    <col min="1" max="6" width="10" customWidth="1"/>
    <col min="7" max="8" width="15" bestFit="1" customWidth="1"/>
    <col min="9" max="15" width="10" customWidth="1"/>
    <col min="16" max="16" width="18.1796875" bestFit="1" customWidth="1"/>
    <col min="17" max="17" width="13.81640625" bestFit="1" customWidth="1"/>
    <col min="18" max="18" width="17.7265625" bestFit="1" customWidth="1"/>
    <col min="19" max="250" width="10" customWidth="1"/>
  </cols>
  <sheetData>
    <row r="1" spans="1:9" s="23" customFormat="1" ht="28.5" customHeight="1" x14ac:dyDescent="0.35">
      <c r="A1" s="25" t="s">
        <v>38</v>
      </c>
      <c r="B1" s="24"/>
    </row>
    <row r="2" spans="1:9" ht="13" x14ac:dyDescent="0.3">
      <c r="B2" s="26" t="s">
        <v>34</v>
      </c>
      <c r="C2" s="9"/>
      <c r="D2" s="9"/>
      <c r="E2" s="9"/>
      <c r="F2" s="9"/>
      <c r="G2" s="9"/>
      <c r="H2" s="9"/>
      <c r="I2" s="9"/>
    </row>
    <row r="3" spans="1:9" ht="13" x14ac:dyDescent="0.3">
      <c r="B3" s="26" t="s">
        <v>70</v>
      </c>
      <c r="C3" s="9"/>
      <c r="D3" s="9"/>
      <c r="E3" s="9"/>
      <c r="F3" s="9"/>
      <c r="G3" s="9"/>
      <c r="H3" s="9"/>
      <c r="I3" s="9"/>
    </row>
    <row r="24" spans="2:9" x14ac:dyDescent="0.25">
      <c r="B24" s="107" t="s">
        <v>10</v>
      </c>
      <c r="C24" s="107"/>
      <c r="D24" s="107"/>
      <c r="E24" s="107"/>
      <c r="F24" s="107"/>
      <c r="G24" s="107"/>
      <c r="H24" s="107"/>
      <c r="I24" s="107"/>
    </row>
    <row r="25" spans="2:9" x14ac:dyDescent="0.25">
      <c r="B25" s="107" t="s">
        <v>11</v>
      </c>
      <c r="C25" s="107"/>
      <c r="D25" s="107"/>
      <c r="E25" s="107"/>
      <c r="F25" s="107"/>
      <c r="G25" s="107"/>
      <c r="H25" s="107"/>
      <c r="I25" s="107"/>
    </row>
    <row r="26" spans="2:9" ht="42.75" customHeight="1" x14ac:dyDescent="0.25">
      <c r="B26" s="108" t="s">
        <v>43</v>
      </c>
      <c r="C26" s="108"/>
      <c r="D26" s="108"/>
      <c r="E26" s="108"/>
      <c r="F26" s="108"/>
      <c r="G26" s="108"/>
      <c r="H26" s="108"/>
      <c r="I26" s="108"/>
    </row>
    <row r="34" spans="1:11" ht="15" thickBot="1" x14ac:dyDescent="0.4">
      <c r="A34" s="27" t="s">
        <v>39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6" spans="1:11" x14ac:dyDescent="0.25">
      <c r="C36" s="2">
        <f>SUM(C38:C64)</f>
        <v>99.999999999999986</v>
      </c>
      <c r="D36" s="2">
        <f>SUM(D38:D64)</f>
        <v>100.00000000000001</v>
      </c>
    </row>
    <row r="37" spans="1:11" ht="14.5" x14ac:dyDescent="0.35">
      <c r="C37" s="106">
        <v>45689</v>
      </c>
      <c r="D37" s="106">
        <v>45717</v>
      </c>
    </row>
    <row r="38" spans="1:11" ht="13" x14ac:dyDescent="0.3">
      <c r="A38" s="11">
        <v>1</v>
      </c>
      <c r="B38" t="s">
        <v>67</v>
      </c>
      <c r="C38" s="2">
        <v>38.792947028920615</v>
      </c>
      <c r="D38" s="2">
        <v>29.349425630187302</v>
      </c>
      <c r="E38" s="30">
        <f t="shared" ref="E38:E64" si="0">D38-C38</f>
        <v>-9.4435213987333135</v>
      </c>
    </row>
    <row r="39" spans="1:11" ht="13" x14ac:dyDescent="0.3">
      <c r="A39" s="11">
        <v>2</v>
      </c>
      <c r="B39" t="s">
        <v>66</v>
      </c>
      <c r="C39" s="2">
        <v>11.644887365513359</v>
      </c>
      <c r="D39" s="2">
        <v>12.966394218453335</v>
      </c>
      <c r="E39" s="30">
        <f t="shared" si="0"/>
        <v>1.3215068529399758</v>
      </c>
    </row>
    <row r="40" spans="1:11" ht="13" x14ac:dyDescent="0.3">
      <c r="A40" s="11">
        <v>3</v>
      </c>
      <c r="B40" t="s">
        <v>61</v>
      </c>
      <c r="C40" s="2">
        <v>9.6024571286889788</v>
      </c>
      <c r="D40" s="2">
        <v>10.820936229935093</v>
      </c>
      <c r="E40" s="30">
        <f t="shared" si="0"/>
        <v>1.218479101246114</v>
      </c>
    </row>
    <row r="41" spans="1:11" ht="13" x14ac:dyDescent="0.3">
      <c r="A41" s="11">
        <v>4</v>
      </c>
      <c r="B41" t="s">
        <v>58</v>
      </c>
      <c r="C41" s="2">
        <v>6.2132858378199023</v>
      </c>
      <c r="D41" s="2">
        <v>7.1285465903480745</v>
      </c>
      <c r="E41" s="30">
        <f t="shared" si="0"/>
        <v>0.91526075252817218</v>
      </c>
      <c r="H41" s="2"/>
    </row>
    <row r="42" spans="1:11" ht="13" x14ac:dyDescent="0.3">
      <c r="A42" s="11">
        <v>5</v>
      </c>
      <c r="B42" t="s">
        <v>55</v>
      </c>
      <c r="C42" s="2">
        <v>5.9808454547965297</v>
      </c>
      <c r="D42" s="2">
        <v>6.7279220944921834</v>
      </c>
      <c r="E42" s="30">
        <f t="shared" si="0"/>
        <v>0.74707663969565363</v>
      </c>
      <c r="H42" s="2"/>
    </row>
    <row r="43" spans="1:11" ht="13" x14ac:dyDescent="0.3">
      <c r="A43" s="11">
        <v>6</v>
      </c>
      <c r="B43" t="s">
        <v>47</v>
      </c>
      <c r="C43" s="2">
        <v>5.4863148076600776</v>
      </c>
      <c r="D43" s="2">
        <v>6.479859324228082</v>
      </c>
      <c r="E43" s="30">
        <f t="shared" si="0"/>
        <v>0.99354451656800435</v>
      </c>
      <c r="H43" s="2"/>
    </row>
    <row r="44" spans="1:11" ht="13" x14ac:dyDescent="0.3">
      <c r="A44" s="11">
        <v>7</v>
      </c>
      <c r="B44" t="s">
        <v>63</v>
      </c>
      <c r="C44" s="2">
        <v>4.2568885305915876</v>
      </c>
      <c r="D44" s="2">
        <v>4.9673912540107938</v>
      </c>
      <c r="E44" s="30">
        <f t="shared" si="0"/>
        <v>0.71050272341920628</v>
      </c>
      <c r="H44" s="2"/>
    </row>
    <row r="45" spans="1:11" ht="13" x14ac:dyDescent="0.3">
      <c r="A45" s="38">
        <v>8</v>
      </c>
      <c r="B45" t="s">
        <v>48</v>
      </c>
      <c r="C45" s="2">
        <v>2.7969796424529716</v>
      </c>
      <c r="D45" s="2">
        <v>4.052361702195534</v>
      </c>
      <c r="E45" s="30">
        <f t="shared" si="0"/>
        <v>1.2553820597425625</v>
      </c>
      <c r="H45" s="2"/>
    </row>
    <row r="46" spans="1:11" ht="13" x14ac:dyDescent="0.3">
      <c r="A46" s="38">
        <v>9</v>
      </c>
      <c r="B46" s="101" t="s">
        <v>0</v>
      </c>
      <c r="C46" s="2">
        <v>3.5337719533568421</v>
      </c>
      <c r="D46" s="2">
        <v>3.9650986869627247</v>
      </c>
      <c r="E46" s="30">
        <f t="shared" si="0"/>
        <v>0.43132673360588258</v>
      </c>
      <c r="H46" s="2"/>
    </row>
    <row r="47" spans="1:11" ht="13" x14ac:dyDescent="0.3">
      <c r="A47" s="38">
        <v>10</v>
      </c>
      <c r="B47" t="s">
        <v>59</v>
      </c>
      <c r="C47" s="2">
        <v>2.8658647396348762</v>
      </c>
      <c r="D47" s="2">
        <v>2.6147743902780802</v>
      </c>
      <c r="E47" s="30">
        <f>D47-C47</f>
        <v>-0.25109034935679597</v>
      </c>
      <c r="H47" s="2"/>
    </row>
    <row r="48" spans="1:11" ht="13" x14ac:dyDescent="0.3">
      <c r="A48" s="38">
        <v>11</v>
      </c>
      <c r="B48" t="s">
        <v>51</v>
      </c>
      <c r="C48" s="2">
        <v>1.8980759600029606</v>
      </c>
      <c r="D48" s="2">
        <v>2.154652319604812</v>
      </c>
      <c r="E48" s="30">
        <f t="shared" si="0"/>
        <v>0.25657635960185132</v>
      </c>
      <c r="H48" s="2"/>
    </row>
    <row r="49" spans="1:8" ht="13" x14ac:dyDescent="0.3">
      <c r="A49" s="11">
        <v>12</v>
      </c>
      <c r="B49" t="s">
        <v>52</v>
      </c>
      <c r="C49" s="2">
        <v>0.9880997070838986</v>
      </c>
      <c r="D49" s="2">
        <v>1.6500099845009848</v>
      </c>
      <c r="E49" s="30">
        <f t="shared" si="0"/>
        <v>0.66191027741708619</v>
      </c>
      <c r="H49" s="2"/>
    </row>
    <row r="50" spans="1:8" ht="13" x14ac:dyDescent="0.3">
      <c r="A50" s="11">
        <v>13</v>
      </c>
      <c r="B50" t="s">
        <v>54</v>
      </c>
      <c r="C50" s="2">
        <v>0.78294890892738955</v>
      </c>
      <c r="D50" s="2">
        <v>1.3832749303590013</v>
      </c>
      <c r="E50" s="30">
        <f t="shared" si="0"/>
        <v>0.60032602143161173</v>
      </c>
      <c r="H50" s="2"/>
    </row>
    <row r="51" spans="1:8" ht="13" x14ac:dyDescent="0.3">
      <c r="A51" s="11">
        <v>14</v>
      </c>
      <c r="B51" t="s">
        <v>49</v>
      </c>
      <c r="C51" s="2">
        <v>0.91255860509476716</v>
      </c>
      <c r="D51" s="2">
        <v>1.087862171482906</v>
      </c>
      <c r="E51" s="30">
        <f t="shared" si="0"/>
        <v>0.17530356638813882</v>
      </c>
      <c r="H51" s="2"/>
    </row>
    <row r="52" spans="1:8" ht="13" x14ac:dyDescent="0.3">
      <c r="A52" s="11">
        <v>15</v>
      </c>
      <c r="B52" t="s">
        <v>50</v>
      </c>
      <c r="C52" s="2">
        <v>0.76631497718690589</v>
      </c>
      <c r="D52" s="2">
        <v>0.91817149009514387</v>
      </c>
      <c r="E52" s="30">
        <f t="shared" si="0"/>
        <v>0.15185651290823798</v>
      </c>
      <c r="H52" s="2"/>
    </row>
    <row r="53" spans="1:8" ht="13" x14ac:dyDescent="0.3">
      <c r="A53" s="11">
        <v>16</v>
      </c>
      <c r="B53" t="s">
        <v>56</v>
      </c>
      <c r="C53" s="2">
        <v>0.88336987015148505</v>
      </c>
      <c r="D53" s="2">
        <v>0.90878553622026803</v>
      </c>
      <c r="E53" s="30">
        <f t="shared" si="0"/>
        <v>2.5415666068782983E-2</v>
      </c>
      <c r="H53" s="2"/>
    </row>
    <row r="54" spans="1:8" ht="13" x14ac:dyDescent="0.3">
      <c r="A54" s="11">
        <v>17</v>
      </c>
      <c r="B54" t="s">
        <v>53</v>
      </c>
      <c r="C54" s="2">
        <v>0.48842339867269613</v>
      </c>
      <c r="D54" s="2">
        <v>0.71925486349389189</v>
      </c>
      <c r="E54" s="30">
        <f t="shared" si="0"/>
        <v>0.23083146482119576</v>
      </c>
      <c r="H54" s="2"/>
    </row>
    <row r="55" spans="1:8" ht="13" x14ac:dyDescent="0.3">
      <c r="A55" s="11">
        <v>18</v>
      </c>
      <c r="B55" t="s">
        <v>64</v>
      </c>
      <c r="C55" s="2">
        <v>0.58682926084107345</v>
      </c>
      <c r="D55" s="2">
        <v>0.58723082931129067</v>
      </c>
      <c r="E55" s="30">
        <f t="shared" si="0"/>
        <v>4.0156847021721731E-4</v>
      </c>
      <c r="H55" s="2"/>
    </row>
    <row r="56" spans="1:8" ht="13" x14ac:dyDescent="0.3">
      <c r="A56" s="11">
        <v>19</v>
      </c>
      <c r="B56" t="s">
        <v>57</v>
      </c>
      <c r="C56" s="2">
        <v>0.47908285345187723</v>
      </c>
      <c r="D56" s="2">
        <v>0.49950869948180088</v>
      </c>
      <c r="E56" s="30">
        <f t="shared" si="0"/>
        <v>2.0425846029923644E-2</v>
      </c>
      <c r="H56" s="2"/>
    </row>
    <row r="57" spans="1:8" ht="13" x14ac:dyDescent="0.3">
      <c r="A57" s="11">
        <v>20</v>
      </c>
      <c r="B57" t="s">
        <v>45</v>
      </c>
      <c r="C57" s="2">
        <v>0.32527229750913478</v>
      </c>
      <c r="D57" s="2">
        <v>0.31455825614535848</v>
      </c>
      <c r="E57" s="30">
        <f t="shared" si="0"/>
        <v>-1.0714041363776294E-2</v>
      </c>
      <c r="H57" s="2"/>
    </row>
    <row r="58" spans="1:8" ht="13" x14ac:dyDescent="0.3">
      <c r="A58" s="11">
        <v>21</v>
      </c>
      <c r="B58" t="s">
        <v>68</v>
      </c>
      <c r="C58" s="2">
        <v>0.19076703369180664</v>
      </c>
      <c r="D58" s="2">
        <v>0.18554159381143442</v>
      </c>
      <c r="E58" s="30">
        <f t="shared" si="0"/>
        <v>-5.225439880372218E-3</v>
      </c>
      <c r="H58" s="2"/>
    </row>
    <row r="59" spans="1:8" ht="13" x14ac:dyDescent="0.3">
      <c r="A59" s="11">
        <v>22</v>
      </c>
      <c r="B59" t="s">
        <v>62</v>
      </c>
      <c r="C59" s="2">
        <v>0.20359382554090921</v>
      </c>
      <c r="D59" s="2">
        <v>0.17566249130611072</v>
      </c>
      <c r="E59" s="30">
        <f t="shared" si="0"/>
        <v>-2.7931334234798488E-2</v>
      </c>
      <c r="H59" s="2"/>
    </row>
    <row r="60" spans="1:8" ht="13" x14ac:dyDescent="0.3">
      <c r="A60" s="11">
        <v>23</v>
      </c>
      <c r="B60" t="s">
        <v>46</v>
      </c>
      <c r="C60" s="2">
        <v>0.11489441784859696</v>
      </c>
      <c r="D60" s="2">
        <v>0.13538029411999264</v>
      </c>
      <c r="E60" s="30">
        <f t="shared" si="0"/>
        <v>2.0485876271395684E-2</v>
      </c>
      <c r="H60" s="2"/>
    </row>
    <row r="61" spans="1:8" ht="13" x14ac:dyDescent="0.3">
      <c r="A61" s="11">
        <v>24</v>
      </c>
      <c r="B61" t="s">
        <v>60</v>
      </c>
      <c r="C61" s="2">
        <v>0.16020053838948525</v>
      </c>
      <c r="D61" s="2">
        <v>0.10585567231470697</v>
      </c>
      <c r="E61" s="30">
        <f t="shared" si="0"/>
        <v>-5.4344866074778286E-2</v>
      </c>
      <c r="H61" s="2"/>
    </row>
    <row r="62" spans="1:8" ht="13" x14ac:dyDescent="0.3">
      <c r="A62" s="11">
        <v>25</v>
      </c>
      <c r="B62" t="s">
        <v>69</v>
      </c>
      <c r="C62" s="2">
        <v>3.9867311167814196E-2</v>
      </c>
      <c r="D62" s="2">
        <v>6.4908857756106955E-2</v>
      </c>
      <c r="E62" s="30">
        <f t="shared" si="0"/>
        <v>2.504154658829276E-2</v>
      </c>
      <c r="H62" s="2"/>
    </row>
    <row r="63" spans="1:8" ht="13" x14ac:dyDescent="0.3">
      <c r="A63" s="11">
        <v>26</v>
      </c>
      <c r="B63" t="s">
        <v>65</v>
      </c>
      <c r="C63" s="2">
        <v>4.82873406466457E-3</v>
      </c>
      <c r="D63" s="2">
        <v>3.6187253637279669E-2</v>
      </c>
      <c r="E63" s="30">
        <f t="shared" si="0"/>
        <v>3.1358519572615096E-2</v>
      </c>
      <c r="H63" s="2"/>
    </row>
    <row r="64" spans="1:8" ht="13" x14ac:dyDescent="0.3">
      <c r="A64" s="11">
        <v>27</v>
      </c>
      <c r="B64" t="s">
        <v>44</v>
      </c>
      <c r="C64" s="2">
        <v>6.2981093879452884E-4</v>
      </c>
      <c r="D64" s="2">
        <v>4.4463526770910816E-4</v>
      </c>
      <c r="E64" s="30">
        <f t="shared" si="0"/>
        <v>-1.8517567108542067E-4</v>
      </c>
      <c r="H64" s="2"/>
    </row>
    <row r="65" spans="8:8" x14ac:dyDescent="0.25">
      <c r="H65" s="2"/>
    </row>
  </sheetData>
  <mergeCells count="3">
    <mergeCell ref="B24:I24"/>
    <mergeCell ref="B25:I25"/>
    <mergeCell ref="B26:I26"/>
  </mergeCells>
  <conditionalFormatting sqref="E38:E64">
    <cfRule type="iconSet" priority="1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81"/>
  <sheetViews>
    <sheetView showGridLines="0" zoomScale="90" zoomScaleNormal="90" workbookViewId="0">
      <selection activeCell="G14" sqref="G14"/>
    </sheetView>
  </sheetViews>
  <sheetFormatPr defaultRowHeight="12.5" x14ac:dyDescent="0.25"/>
  <cols>
    <col min="1" max="1" width="38.26953125" customWidth="1"/>
    <col min="2" max="5" width="16.453125" customWidth="1"/>
    <col min="6" max="6" width="18.26953125" customWidth="1"/>
    <col min="7" max="7" width="16.453125" customWidth="1"/>
    <col min="8" max="8" width="19.26953125" bestFit="1" customWidth="1"/>
    <col min="9" max="9" width="17.81640625" bestFit="1" customWidth="1"/>
    <col min="10" max="11" width="15.453125" style="33" bestFit="1" customWidth="1"/>
    <col min="12" max="12" width="10.453125" style="33" customWidth="1"/>
    <col min="13" max="13" width="23.54296875" style="33" bestFit="1" customWidth="1"/>
    <col min="14" max="14" width="8.81640625" style="33" customWidth="1"/>
    <col min="15" max="15" width="6.7265625" style="33" bestFit="1" customWidth="1"/>
    <col min="16" max="16" width="12.7265625" style="33" customWidth="1"/>
    <col min="17" max="17" width="6.54296875" bestFit="1" customWidth="1"/>
    <col min="18" max="18" width="26.7265625" customWidth="1"/>
    <col min="19" max="28" width="10" customWidth="1"/>
    <col min="29" max="29" width="26.7265625" bestFit="1" customWidth="1"/>
    <col min="30" max="35" width="10" customWidth="1"/>
    <col min="36" max="36" width="23.54296875" bestFit="1" customWidth="1"/>
    <col min="37" max="38" width="10" customWidth="1"/>
    <col min="39" max="39" width="13.26953125" bestFit="1" customWidth="1"/>
    <col min="40" max="40" width="15.26953125" bestFit="1" customWidth="1"/>
    <col min="41" max="258" width="10" customWidth="1"/>
  </cols>
  <sheetData>
    <row r="1" spans="1:16" s="23" customFormat="1" ht="28.5" customHeight="1" x14ac:dyDescent="0.35">
      <c r="A1" s="25" t="s">
        <v>38</v>
      </c>
      <c r="B1" s="24"/>
      <c r="J1" s="35"/>
      <c r="K1" s="35"/>
      <c r="L1" s="35"/>
      <c r="M1" s="35"/>
      <c r="N1" s="35"/>
      <c r="O1" s="35"/>
      <c r="P1" s="35"/>
    </row>
    <row r="2" spans="1:16" ht="13" x14ac:dyDescent="0.3">
      <c r="A2" s="10" t="s">
        <v>20</v>
      </c>
      <c r="C2" s="10"/>
      <c r="D2" s="10"/>
      <c r="E2" s="10"/>
      <c r="F2" s="10"/>
      <c r="G2" s="10"/>
      <c r="H2" s="10"/>
      <c r="I2" s="10"/>
    </row>
    <row r="3" spans="1:16" ht="12.75" customHeight="1" x14ac:dyDescent="0.3">
      <c r="A3" s="10" t="s">
        <v>92</v>
      </c>
      <c r="C3" s="11"/>
      <c r="D3" s="11"/>
      <c r="E3" s="11"/>
      <c r="F3" s="11"/>
      <c r="G3" s="11"/>
      <c r="H3" s="11"/>
      <c r="I3" s="11"/>
    </row>
    <row r="23" spans="1:29" x14ac:dyDescent="0.25">
      <c r="B23" s="15"/>
      <c r="C23" s="15"/>
      <c r="D23" s="15"/>
      <c r="E23" s="15"/>
    </row>
    <row r="24" spans="1:29" x14ac:dyDescent="0.25">
      <c r="B24" s="15"/>
      <c r="C24" s="15"/>
      <c r="D24" s="15"/>
      <c r="E24" s="15"/>
    </row>
    <row r="27" spans="1:29" x14ac:dyDescent="0.25">
      <c r="A27" s="15" t="s">
        <v>10</v>
      </c>
      <c r="C27" s="15"/>
      <c r="D27" s="15"/>
      <c r="E27" s="15"/>
    </row>
    <row r="28" spans="1:29" x14ac:dyDescent="0.25">
      <c r="A28" s="15" t="s">
        <v>11</v>
      </c>
      <c r="C28" s="15"/>
      <c r="D28" s="15"/>
      <c r="E28" s="15"/>
    </row>
    <row r="29" spans="1:29" ht="13" x14ac:dyDescent="0.3">
      <c r="A29" s="60"/>
      <c r="B29" s="61"/>
      <c r="C29" s="61"/>
      <c r="D29" s="54"/>
      <c r="E29" s="54"/>
      <c r="F29" s="54"/>
    </row>
    <row r="30" spans="1:29" ht="15" thickBot="1" x14ac:dyDescent="0.4">
      <c r="A30" s="27" t="s">
        <v>39</v>
      </c>
      <c r="B30" s="27"/>
      <c r="C30" s="27"/>
      <c r="D30" s="27"/>
      <c r="E30" s="27"/>
      <c r="F30" s="27"/>
      <c r="G30" s="27"/>
      <c r="H30" s="27"/>
      <c r="I30" s="27"/>
      <c r="J30" s="36"/>
      <c r="K30" s="36"/>
      <c r="L30" s="36"/>
      <c r="M30" s="36"/>
      <c r="N30" s="36"/>
      <c r="O30" s="36"/>
    </row>
    <row r="32" spans="1:29" x14ac:dyDescent="0.25"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</row>
    <row r="34" spans="1:34" ht="14.5" x14ac:dyDescent="0.35">
      <c r="J34"/>
      <c r="K34"/>
      <c r="L34"/>
      <c r="M34"/>
      <c r="N34"/>
      <c r="O34"/>
      <c r="P34" s="30"/>
      <c r="R34" s="28" t="s">
        <v>78</v>
      </c>
      <c r="S34" s="28"/>
      <c r="T34" s="28"/>
      <c r="U34" s="28"/>
      <c r="V34" s="28"/>
      <c r="AA34" s="33"/>
      <c r="AB34" s="37"/>
      <c r="AC34" s="33"/>
      <c r="AD34" s="33"/>
      <c r="AE34" s="33"/>
    </row>
    <row r="35" spans="1:34" ht="13" x14ac:dyDescent="0.3">
      <c r="B35" s="53">
        <f>SUM(B37:B41)</f>
        <v>936051749</v>
      </c>
      <c r="C35" s="53">
        <f t="shared" ref="C35:K35" si="0">SUM(C37:C41)</f>
        <v>1041350430</v>
      </c>
      <c r="D35" s="53">
        <f t="shared" si="0"/>
        <v>1167323324</v>
      </c>
      <c r="E35" s="53">
        <f t="shared" si="0"/>
        <v>1367997710</v>
      </c>
      <c r="F35" s="53">
        <f t="shared" si="0"/>
        <v>1285099990</v>
      </c>
      <c r="G35" s="53">
        <f t="shared" si="0"/>
        <v>1293800088</v>
      </c>
      <c r="H35" s="53">
        <f t="shared" si="0"/>
        <v>2106583683</v>
      </c>
      <c r="I35" s="53">
        <f t="shared" si="0"/>
        <v>2118166696</v>
      </c>
      <c r="J35" s="53">
        <f t="shared" si="0"/>
        <v>2951158833</v>
      </c>
      <c r="K35" s="53">
        <f t="shared" si="0"/>
        <v>2585395154</v>
      </c>
      <c r="L35" s="53"/>
      <c r="M35" s="53"/>
      <c r="N35" s="81"/>
      <c r="O35" s="53"/>
      <c r="P35" s="82"/>
      <c r="S35" s="53">
        <f t="shared" ref="S35:AA35" si="1">SUM(S37:S41)</f>
        <v>100</v>
      </c>
      <c r="T35" s="53">
        <f t="shared" si="1"/>
        <v>100.00000000000001</v>
      </c>
      <c r="U35" s="53">
        <f t="shared" si="1"/>
        <v>100</v>
      </c>
      <c r="V35" s="53">
        <f t="shared" si="1"/>
        <v>100</v>
      </c>
      <c r="W35" s="53">
        <f t="shared" si="1"/>
        <v>100</v>
      </c>
      <c r="X35" s="53">
        <f t="shared" si="1"/>
        <v>100.00000000000001</v>
      </c>
      <c r="Y35" s="53">
        <f t="shared" si="1"/>
        <v>100</v>
      </c>
      <c r="Z35" s="53">
        <f t="shared" si="1"/>
        <v>100</v>
      </c>
      <c r="AA35" s="53">
        <f t="shared" si="1"/>
        <v>99.999999999999986</v>
      </c>
      <c r="AB35" s="53">
        <f>SUM(AB37:AB41)</f>
        <v>100</v>
      </c>
      <c r="AC35" s="33"/>
      <c r="AD35" s="33"/>
      <c r="AE35" s="33"/>
    </row>
    <row r="36" spans="1:34" ht="14.5" x14ac:dyDescent="0.35">
      <c r="A36" s="52" t="s">
        <v>117</v>
      </c>
      <c r="B36" s="52">
        <v>2016</v>
      </c>
      <c r="C36" s="52">
        <v>2017</v>
      </c>
      <c r="D36" s="52">
        <v>2018</v>
      </c>
      <c r="E36" s="52">
        <v>2019</v>
      </c>
      <c r="F36" s="52">
        <v>2020</v>
      </c>
      <c r="G36" s="52">
        <v>2021</v>
      </c>
      <c r="H36" s="52">
        <v>2022</v>
      </c>
      <c r="I36" s="52">
        <v>2023</v>
      </c>
      <c r="J36" s="52">
        <v>2024</v>
      </c>
      <c r="K36" s="52">
        <v>2025</v>
      </c>
      <c r="L36"/>
      <c r="N36" s="74"/>
      <c r="P36" s="45"/>
      <c r="Q36" s="45"/>
      <c r="R36" s="51"/>
      <c r="S36" s="52">
        <v>2016</v>
      </c>
      <c r="T36" s="52">
        <v>2017</v>
      </c>
      <c r="U36" s="52">
        <v>2018</v>
      </c>
      <c r="V36" s="52">
        <v>2019</v>
      </c>
      <c r="W36" s="52">
        <v>2020</v>
      </c>
      <c r="X36" s="52">
        <v>2021</v>
      </c>
      <c r="Y36" s="52">
        <v>2022</v>
      </c>
      <c r="Z36" s="52">
        <v>2023</v>
      </c>
      <c r="AA36" s="52">
        <v>2024</v>
      </c>
      <c r="AB36" s="52">
        <v>2025</v>
      </c>
      <c r="AD36" s="45"/>
      <c r="AF36" s="45"/>
    </row>
    <row r="37" spans="1:34" ht="14.5" x14ac:dyDescent="0.35">
      <c r="A37" t="s">
        <v>85</v>
      </c>
      <c r="B37" s="53">
        <v>161541384</v>
      </c>
      <c r="C37" s="53">
        <v>146408445</v>
      </c>
      <c r="D37" s="53">
        <v>271367598</v>
      </c>
      <c r="E37" s="53">
        <v>312100394</v>
      </c>
      <c r="F37" s="53">
        <v>467391009</v>
      </c>
      <c r="G37" s="53">
        <v>373360303</v>
      </c>
      <c r="H37" s="53">
        <v>551697405</v>
      </c>
      <c r="I37" s="53">
        <v>664587867</v>
      </c>
      <c r="J37" s="53">
        <v>883664968</v>
      </c>
      <c r="K37" s="53">
        <v>1119036112</v>
      </c>
      <c r="L37"/>
      <c r="M37"/>
      <c r="N37" s="73"/>
      <c r="O37" s="72"/>
      <c r="P37" s="30"/>
      <c r="Q37" t="s">
        <v>85</v>
      </c>
      <c r="R37" s="51" t="s">
        <v>77</v>
      </c>
      <c r="S37" s="2">
        <f>B37*100/B$35</f>
        <v>17.257740736297688</v>
      </c>
      <c r="T37" s="2">
        <f t="shared" ref="T37:AA37" si="2">C37*100/C$35</f>
        <v>14.059478997862421</v>
      </c>
      <c r="U37" s="2">
        <f t="shared" si="2"/>
        <v>23.246995277205649</v>
      </c>
      <c r="V37" s="2">
        <f t="shared" si="2"/>
        <v>22.814394477312394</v>
      </c>
      <c r="W37" s="2">
        <f t="shared" si="2"/>
        <v>36.370011099291972</v>
      </c>
      <c r="X37" s="2">
        <f t="shared" si="2"/>
        <v>28.857650147261392</v>
      </c>
      <c r="Y37" s="2">
        <f t="shared" si="2"/>
        <v>26.18919957712404</v>
      </c>
      <c r="Z37" s="2">
        <f t="shared" si="2"/>
        <v>31.375616860326652</v>
      </c>
      <c r="AA37" s="2">
        <f t="shared" si="2"/>
        <v>29.942982333543551</v>
      </c>
      <c r="AB37" s="2">
        <f>K37*100/K$35</f>
        <v>43.282981724038613</v>
      </c>
      <c r="AC37" s="62"/>
      <c r="AD37" s="62"/>
      <c r="AF37" s="30"/>
      <c r="AG37" s="58"/>
    </row>
    <row r="38" spans="1:34" ht="14.5" x14ac:dyDescent="0.35">
      <c r="A38" t="s">
        <v>87</v>
      </c>
      <c r="B38" s="53">
        <v>232291433</v>
      </c>
      <c r="C38" s="53">
        <v>183472978</v>
      </c>
      <c r="D38" s="53">
        <v>273710574</v>
      </c>
      <c r="E38" s="53">
        <v>231706965</v>
      </c>
      <c r="F38" s="53">
        <v>237843224</v>
      </c>
      <c r="G38" s="53">
        <v>229360602</v>
      </c>
      <c r="H38" s="53">
        <v>326456087</v>
      </c>
      <c r="I38" s="53">
        <v>451279878</v>
      </c>
      <c r="J38" s="53">
        <v>1069662723</v>
      </c>
      <c r="K38" s="53">
        <v>617681478</v>
      </c>
      <c r="L38"/>
      <c r="M38"/>
      <c r="N38" s="73"/>
      <c r="O38" s="72"/>
      <c r="P38" s="30"/>
      <c r="Q38" t="s">
        <v>87</v>
      </c>
      <c r="R38" s="51" t="s">
        <v>76</v>
      </c>
      <c r="S38" s="2">
        <f>B38*100/B$35</f>
        <v>24.816088773741505</v>
      </c>
      <c r="T38" s="2">
        <f t="shared" ref="T38:AB39" si="3">C38*100/C$35</f>
        <v>17.618754716411843</v>
      </c>
      <c r="U38" s="2">
        <f t="shared" si="3"/>
        <v>23.447708820045815</v>
      </c>
      <c r="V38" s="2">
        <f t="shared" si="3"/>
        <v>16.937671993617592</v>
      </c>
      <c r="W38" s="2">
        <f t="shared" si="3"/>
        <v>18.507760162693643</v>
      </c>
      <c r="X38" s="2">
        <f t="shared" si="3"/>
        <v>17.727669377001927</v>
      </c>
      <c r="Y38" s="2">
        <f t="shared" si="3"/>
        <v>15.496943683485277</v>
      </c>
      <c r="Z38" s="2">
        <f t="shared" si="3"/>
        <v>21.305210720771335</v>
      </c>
      <c r="AA38" s="2">
        <f t="shared" si="3"/>
        <v>36.245515186745628</v>
      </c>
      <c r="AB38" s="2">
        <f t="shared" si="3"/>
        <v>23.891182631960639</v>
      </c>
      <c r="AC38" s="62"/>
      <c r="AD38" s="30"/>
      <c r="AF38" s="30"/>
      <c r="AG38" s="58"/>
      <c r="AH38" s="58"/>
    </row>
    <row r="39" spans="1:34" ht="14.5" x14ac:dyDescent="0.35">
      <c r="A39" t="s">
        <v>88</v>
      </c>
      <c r="B39" s="53">
        <v>401790910</v>
      </c>
      <c r="C39" s="53">
        <v>391622514</v>
      </c>
      <c r="D39" s="53">
        <v>418412975</v>
      </c>
      <c r="E39" s="53">
        <v>484891500</v>
      </c>
      <c r="F39" s="53">
        <v>421266799</v>
      </c>
      <c r="G39" s="53">
        <v>530057643</v>
      </c>
      <c r="H39" s="53">
        <v>707346720</v>
      </c>
      <c r="I39" s="53">
        <v>547221950</v>
      </c>
      <c r="J39" s="53">
        <v>603851192</v>
      </c>
      <c r="K39" s="53">
        <v>640549619</v>
      </c>
      <c r="L39"/>
      <c r="M39"/>
      <c r="N39" s="73"/>
      <c r="O39" s="72"/>
      <c r="P39" s="30"/>
      <c r="Q39" t="s">
        <v>88</v>
      </c>
      <c r="R39" s="51" t="s">
        <v>75</v>
      </c>
      <c r="S39" s="2">
        <f>B39*100/B$35</f>
        <v>42.924006117101975</v>
      </c>
      <c r="T39" s="2">
        <f t="shared" si="3"/>
        <v>37.607178401990964</v>
      </c>
      <c r="U39" s="2">
        <f t="shared" si="3"/>
        <v>35.843794636626313</v>
      </c>
      <c r="V39" s="2">
        <f t="shared" si="3"/>
        <v>35.44534442239673</v>
      </c>
      <c r="W39" s="2">
        <f t="shared" si="3"/>
        <v>32.780857698084645</v>
      </c>
      <c r="X39" s="2">
        <f t="shared" si="3"/>
        <v>40.96905294073531</v>
      </c>
      <c r="Y39" s="2">
        <f t="shared" si="3"/>
        <v>33.577907476842448</v>
      </c>
      <c r="Z39" s="2">
        <f t="shared" si="3"/>
        <v>25.834697100723371</v>
      </c>
      <c r="AA39" s="2">
        <f t="shared" si="3"/>
        <v>20.46149415096561</v>
      </c>
      <c r="AB39" s="2">
        <f t="shared" si="3"/>
        <v>24.77569504255364</v>
      </c>
      <c r="AC39" s="62"/>
      <c r="AD39" s="30"/>
      <c r="AF39" s="30"/>
      <c r="AG39" s="58"/>
    </row>
    <row r="40" spans="1:34" ht="14.5" x14ac:dyDescent="0.35">
      <c r="A40" t="s">
        <v>94</v>
      </c>
      <c r="B40" s="53"/>
      <c r="C40" s="53"/>
      <c r="D40" s="53"/>
      <c r="E40" s="53"/>
      <c r="F40" s="53">
        <v>57844</v>
      </c>
      <c r="G40" s="53">
        <v>41890</v>
      </c>
      <c r="H40" s="53"/>
      <c r="I40" s="53">
        <v>1665391</v>
      </c>
      <c r="J40" s="53">
        <v>867477</v>
      </c>
      <c r="K40" s="53">
        <v>341662</v>
      </c>
      <c r="L40"/>
      <c r="M40"/>
      <c r="N40" s="73"/>
      <c r="O40" s="72"/>
      <c r="P40" s="30"/>
      <c r="Q40" t="s">
        <v>86</v>
      </c>
      <c r="R40" s="51" t="s">
        <v>42</v>
      </c>
      <c r="S40" s="2">
        <f>B41*100/B$35</f>
        <v>15.002164372858834</v>
      </c>
      <c r="T40" s="2">
        <f t="shared" ref="T40:AB40" si="4">C41*100/C$35</f>
        <v>30.714587883734776</v>
      </c>
      <c r="U40" s="2">
        <f t="shared" si="4"/>
        <v>17.461501266122223</v>
      </c>
      <c r="V40" s="2">
        <f t="shared" si="4"/>
        <v>24.802589106673285</v>
      </c>
      <c r="W40" s="2">
        <f t="shared" si="4"/>
        <v>12.336869911577853</v>
      </c>
      <c r="X40" s="2">
        <f t="shared" si="4"/>
        <v>12.442389785955866</v>
      </c>
      <c r="Y40" s="2">
        <f t="shared" si="4"/>
        <v>24.735949262548239</v>
      </c>
      <c r="Z40" s="2">
        <f t="shared" si="4"/>
        <v>21.405851147420741</v>
      </c>
      <c r="AA40" s="2">
        <f t="shared" si="4"/>
        <v>13.320613875613789</v>
      </c>
      <c r="AB40" s="2">
        <f t="shared" si="4"/>
        <v>8.0369255229137018</v>
      </c>
      <c r="AC40" s="62"/>
      <c r="AD40" s="30"/>
      <c r="AF40" s="30"/>
      <c r="AG40" s="58"/>
      <c r="AH40" s="58"/>
    </row>
    <row r="41" spans="1:34" ht="14.5" x14ac:dyDescent="0.35">
      <c r="A41" t="s">
        <v>86</v>
      </c>
      <c r="B41" s="53">
        <v>140428022</v>
      </c>
      <c r="C41" s="53">
        <v>319846493</v>
      </c>
      <c r="D41" s="53">
        <v>203832177</v>
      </c>
      <c r="E41" s="53">
        <v>339298851</v>
      </c>
      <c r="F41" s="53">
        <v>158541114</v>
      </c>
      <c r="G41" s="53">
        <v>160979650</v>
      </c>
      <c r="H41" s="53">
        <v>521083471</v>
      </c>
      <c r="I41" s="53">
        <v>453411610</v>
      </c>
      <c r="J41" s="53">
        <v>393112473</v>
      </c>
      <c r="K41" s="53">
        <v>207786283</v>
      </c>
      <c r="L41"/>
      <c r="M41"/>
      <c r="N41" s="73"/>
      <c r="O41" s="72"/>
      <c r="P41" s="30"/>
      <c r="Q41" t="s">
        <v>94</v>
      </c>
      <c r="R41" s="51" t="s">
        <v>82</v>
      </c>
      <c r="S41" s="2">
        <f>B40*100/B$35</f>
        <v>0</v>
      </c>
      <c r="T41" s="2">
        <f t="shared" ref="T41:AA41" si="5">C40*100/C$35</f>
        <v>0</v>
      </c>
      <c r="U41" s="2">
        <f t="shared" si="5"/>
        <v>0</v>
      </c>
      <c r="V41" s="2">
        <f t="shared" si="5"/>
        <v>0</v>
      </c>
      <c r="W41" s="2">
        <f t="shared" si="5"/>
        <v>4.5011283518880119E-3</v>
      </c>
      <c r="X41" s="2">
        <f t="shared" si="5"/>
        <v>3.2377490455078712E-3</v>
      </c>
      <c r="Y41" s="2">
        <f t="shared" si="5"/>
        <v>0</v>
      </c>
      <c r="Z41" s="2">
        <f t="shared" si="5"/>
        <v>7.8624170757899597E-2</v>
      </c>
      <c r="AA41" s="2">
        <f t="shared" si="5"/>
        <v>2.9394453131421815E-2</v>
      </c>
      <c r="AB41" s="2">
        <f>K40*100/K$35</f>
        <v>1.3215078533407044E-2</v>
      </c>
      <c r="AC41" s="62"/>
      <c r="AH41" s="58"/>
    </row>
    <row r="42" spans="1:34" x14ac:dyDescent="0.25">
      <c r="J42"/>
      <c r="K42"/>
      <c r="L42"/>
      <c r="AH42" s="58"/>
    </row>
    <row r="43" spans="1:34" x14ac:dyDescent="0.25">
      <c r="J43"/>
      <c r="K43"/>
      <c r="L43"/>
      <c r="P43" s="34"/>
    </row>
    <row r="44" spans="1:34" ht="14.5" x14ac:dyDescent="0.35">
      <c r="B44" s="53">
        <f>SUM(B46:B50)</f>
        <v>624206920</v>
      </c>
      <c r="C44" s="53">
        <f t="shared" ref="C44:K44" si="6">SUM(C46:C50)</f>
        <v>650745779</v>
      </c>
      <c r="D44" s="53">
        <f t="shared" si="6"/>
        <v>724036294</v>
      </c>
      <c r="E44" s="53">
        <f t="shared" si="6"/>
        <v>904153081</v>
      </c>
      <c r="F44" s="53">
        <f t="shared" si="6"/>
        <v>860599734</v>
      </c>
      <c r="G44" s="53">
        <f t="shared" si="6"/>
        <v>830087069</v>
      </c>
      <c r="H44" s="53">
        <f t="shared" si="6"/>
        <v>1341177627</v>
      </c>
      <c r="I44" s="53">
        <f t="shared" si="6"/>
        <v>1275325121</v>
      </c>
      <c r="J44" s="53">
        <f t="shared" si="6"/>
        <v>1819192275</v>
      </c>
      <c r="K44" s="53">
        <f t="shared" si="6"/>
        <v>1751809535</v>
      </c>
      <c r="L44"/>
      <c r="M44" s="34"/>
      <c r="N44" s="34"/>
      <c r="O44" s="34"/>
      <c r="P44"/>
      <c r="R44" s="57" t="s">
        <v>84</v>
      </c>
      <c r="S44" s="52">
        <v>2016</v>
      </c>
      <c r="T44" s="52">
        <v>2017</v>
      </c>
      <c r="U44" s="52">
        <v>2018</v>
      </c>
      <c r="V44" s="52">
        <v>2019</v>
      </c>
      <c r="W44" s="52">
        <v>2020</v>
      </c>
      <c r="X44" s="52">
        <v>2021</v>
      </c>
      <c r="Y44" s="52">
        <v>2022</v>
      </c>
      <c r="Z44" s="52">
        <v>2023</v>
      </c>
      <c r="AA44" s="52">
        <v>2024</v>
      </c>
      <c r="AB44" s="52">
        <v>2025</v>
      </c>
      <c r="AC44" s="55"/>
    </row>
    <row r="45" spans="1:34" ht="14.5" x14ac:dyDescent="0.35">
      <c r="A45" s="52" t="s">
        <v>114</v>
      </c>
      <c r="B45" s="52">
        <v>2016</v>
      </c>
      <c r="C45" s="52">
        <v>2017</v>
      </c>
      <c r="D45" s="52">
        <v>2018</v>
      </c>
      <c r="E45" s="52">
        <v>2019</v>
      </c>
      <c r="F45" s="52">
        <v>2020</v>
      </c>
      <c r="G45" s="52">
        <v>2021</v>
      </c>
      <c r="H45" s="52">
        <v>2022</v>
      </c>
      <c r="I45" s="52">
        <v>2023</v>
      </c>
      <c r="J45" s="52">
        <v>2024</v>
      </c>
      <c r="K45" s="52">
        <v>2025</v>
      </c>
      <c r="L45"/>
      <c r="M45"/>
      <c r="N45"/>
      <c r="O45"/>
      <c r="P45"/>
      <c r="R45" s="71" t="s">
        <v>77</v>
      </c>
      <c r="S45" s="98">
        <v>17.710501190855108</v>
      </c>
      <c r="T45" s="98">
        <v>15.765470527931001</v>
      </c>
      <c r="U45" s="98">
        <v>17.231619054721033</v>
      </c>
      <c r="V45" s="98">
        <v>23.403281418448209</v>
      </c>
      <c r="W45" s="98">
        <v>30.603809482469583</v>
      </c>
      <c r="X45" s="98">
        <v>24.876016590495762</v>
      </c>
      <c r="Y45" s="98">
        <v>25.235384052525653</v>
      </c>
      <c r="Z45" s="98">
        <v>31.521276134260354</v>
      </c>
      <c r="AA45" s="98">
        <v>30.008953561546978</v>
      </c>
      <c r="AB45" s="98">
        <v>42.176986752487693</v>
      </c>
    </row>
    <row r="46" spans="1:34" ht="14.5" x14ac:dyDescent="0.35">
      <c r="A46" t="s">
        <v>85</v>
      </c>
      <c r="B46" s="53">
        <v>110550174</v>
      </c>
      <c r="C46" s="53">
        <v>102593134</v>
      </c>
      <c r="D46" s="53">
        <v>124763176</v>
      </c>
      <c r="E46" s="53">
        <v>211601490</v>
      </c>
      <c r="F46" s="53">
        <v>263376303</v>
      </c>
      <c r="G46" s="53">
        <v>206492597</v>
      </c>
      <c r="H46" s="53">
        <v>338451325</v>
      </c>
      <c r="I46" s="53">
        <v>401998753</v>
      </c>
      <c r="J46" s="53">
        <v>545920565</v>
      </c>
      <c r="K46" s="53">
        <v>738856933</v>
      </c>
      <c r="L46"/>
      <c r="M46"/>
      <c r="N46"/>
      <c r="O46"/>
      <c r="P46"/>
      <c r="R46" s="71" t="s">
        <v>76</v>
      </c>
      <c r="S46" s="98">
        <v>22.378298369393278</v>
      </c>
      <c r="T46" s="98">
        <v>16.717390340537268</v>
      </c>
      <c r="U46" s="98">
        <v>23.116413415595986</v>
      </c>
      <c r="V46" s="98">
        <v>16.269722693119927</v>
      </c>
      <c r="W46" s="98">
        <v>20.616899935039953</v>
      </c>
      <c r="X46" s="98">
        <v>16.794876610708894</v>
      </c>
      <c r="Y46" s="98">
        <v>13.353327135392187</v>
      </c>
      <c r="Z46" s="98">
        <v>22.802749684094085</v>
      </c>
      <c r="AA46" s="98">
        <v>35.958993944166785</v>
      </c>
      <c r="AB46" s="98">
        <v>20.867800155571558</v>
      </c>
    </row>
    <row r="47" spans="1:34" ht="14.5" x14ac:dyDescent="0.35">
      <c r="A47" t="s">
        <v>87</v>
      </c>
      <c r="B47" s="53">
        <v>139686887</v>
      </c>
      <c r="C47" s="53">
        <v>108787712</v>
      </c>
      <c r="D47" s="53">
        <v>167371223</v>
      </c>
      <c r="E47" s="53">
        <v>147103199</v>
      </c>
      <c r="F47" s="53">
        <v>177428986</v>
      </c>
      <c r="G47" s="53">
        <v>139412099</v>
      </c>
      <c r="H47" s="53">
        <v>179091836</v>
      </c>
      <c r="I47" s="53">
        <v>290809195</v>
      </c>
      <c r="J47" s="53">
        <v>654163240</v>
      </c>
      <c r="K47" s="53">
        <v>365561240</v>
      </c>
      <c r="L47" s="53"/>
      <c r="M47"/>
      <c r="N47"/>
      <c r="O47"/>
      <c r="P47"/>
      <c r="R47" s="71" t="s">
        <v>75</v>
      </c>
      <c r="S47" s="98">
        <v>41.339962395802985</v>
      </c>
      <c r="T47" s="98">
        <v>38.763970684164825</v>
      </c>
      <c r="U47" s="98">
        <v>39.563334376163191</v>
      </c>
      <c r="V47" s="98">
        <v>35.831274571523579</v>
      </c>
      <c r="W47" s="98">
        <v>34.841439539650146</v>
      </c>
      <c r="X47" s="98">
        <v>44.275776207760686</v>
      </c>
      <c r="Y47" s="98">
        <v>31.597377742418903</v>
      </c>
      <c r="Z47" s="98">
        <v>27.178235517561017</v>
      </c>
      <c r="AA47" s="98">
        <v>22.873051832852578</v>
      </c>
      <c r="AB47" s="98">
        <v>25.996629534042807</v>
      </c>
    </row>
    <row r="48" spans="1:34" ht="14.5" x14ac:dyDescent="0.35">
      <c r="A48" t="s">
        <v>88</v>
      </c>
      <c r="B48" s="53">
        <v>258046906</v>
      </c>
      <c r="C48" s="53">
        <v>252254903</v>
      </c>
      <c r="D48" s="53">
        <v>286452900</v>
      </c>
      <c r="E48" s="53">
        <v>323969573</v>
      </c>
      <c r="F48" s="53">
        <v>299845336</v>
      </c>
      <c r="G48" s="53">
        <v>367527493</v>
      </c>
      <c r="H48" s="53">
        <v>423776961</v>
      </c>
      <c r="I48" s="53">
        <v>346610865</v>
      </c>
      <c r="J48" s="53">
        <v>416104792</v>
      </c>
      <c r="K48" s="53">
        <v>455412743</v>
      </c>
      <c r="L48" s="53"/>
      <c r="M48"/>
      <c r="N48"/>
      <c r="O48"/>
      <c r="P48"/>
      <c r="R48" s="71" t="s">
        <v>42</v>
      </c>
      <c r="S48" s="98">
        <v>18.571238043948632</v>
      </c>
      <c r="T48" s="98">
        <v>28.75316844736691</v>
      </c>
      <c r="U48" s="98">
        <v>20.088633153519787</v>
      </c>
      <c r="V48" s="98">
        <v>24.495721316908281</v>
      </c>
      <c r="W48" s="98">
        <v>13.931380322736656</v>
      </c>
      <c r="X48" s="98">
        <v>14.048284132468519</v>
      </c>
      <c r="Y48" s="98">
        <v>29.813911069663259</v>
      </c>
      <c r="Z48" s="98">
        <v>18.428697367437806</v>
      </c>
      <c r="AA48" s="98">
        <v>11.139036306648785</v>
      </c>
      <c r="AB48" s="98">
        <v>10.958583557897944</v>
      </c>
    </row>
    <row r="49" spans="1:28" ht="14.5" x14ac:dyDescent="0.35">
      <c r="A49" t="s">
        <v>94</v>
      </c>
      <c r="B49" s="53"/>
      <c r="C49" s="53"/>
      <c r="D49" s="53"/>
      <c r="E49" s="53"/>
      <c r="F49" s="53">
        <v>55687</v>
      </c>
      <c r="G49" s="53">
        <v>41890</v>
      </c>
      <c r="H49" s="53"/>
      <c r="I49" s="53">
        <v>880501</v>
      </c>
      <c r="J49" s="53">
        <v>363190</v>
      </c>
      <c r="K49" s="53"/>
      <c r="L49" s="53"/>
      <c r="M49"/>
      <c r="N49"/>
      <c r="O49"/>
      <c r="R49" s="71" t="s">
        <v>82</v>
      </c>
      <c r="S49" s="98">
        <v>0</v>
      </c>
      <c r="T49" s="98">
        <v>0</v>
      </c>
      <c r="U49" s="98">
        <v>0</v>
      </c>
      <c r="V49" s="98">
        <v>0</v>
      </c>
      <c r="W49" s="98">
        <v>6.4707201036620357E-3</v>
      </c>
      <c r="X49" s="98">
        <v>5.0464585661434995E-3</v>
      </c>
      <c r="Y49" s="98">
        <v>0</v>
      </c>
      <c r="Z49" s="98">
        <v>6.9041296646739539E-2</v>
      </c>
      <c r="AA49" s="98">
        <v>1.9964354784872865E-2</v>
      </c>
      <c r="AB49" s="98">
        <v>0</v>
      </c>
    </row>
    <row r="50" spans="1:28" ht="14.5" x14ac:dyDescent="0.35">
      <c r="A50" t="s">
        <v>86</v>
      </c>
      <c r="B50" s="53">
        <v>115922953</v>
      </c>
      <c r="C50" s="53">
        <v>187110030</v>
      </c>
      <c r="D50" s="53">
        <v>145448995</v>
      </c>
      <c r="E50" s="53">
        <v>221478819</v>
      </c>
      <c r="F50" s="53">
        <v>119893422</v>
      </c>
      <c r="G50" s="53">
        <v>116612990</v>
      </c>
      <c r="H50" s="53">
        <v>399857505</v>
      </c>
      <c r="I50" s="53">
        <v>235025807</v>
      </c>
      <c r="J50" s="53">
        <v>202640488</v>
      </c>
      <c r="K50" s="53">
        <v>191978619</v>
      </c>
      <c r="L50" s="53"/>
      <c r="P50"/>
      <c r="R50" s="51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25">
      <c r="J51"/>
      <c r="K51"/>
      <c r="L51" s="53"/>
      <c r="M51"/>
      <c r="N51"/>
      <c r="O51"/>
      <c r="P51"/>
    </row>
    <row r="52" spans="1:28" ht="14.5" x14ac:dyDescent="0.35">
      <c r="J52"/>
      <c r="K52"/>
      <c r="L52" s="53"/>
      <c r="M52"/>
      <c r="N52"/>
      <c r="O52"/>
      <c r="P52"/>
      <c r="R52" s="51" t="s">
        <v>83</v>
      </c>
      <c r="S52" s="52">
        <v>2016</v>
      </c>
      <c r="T52" s="52">
        <v>2017</v>
      </c>
      <c r="U52" s="52">
        <v>2018</v>
      </c>
      <c r="V52" s="52">
        <v>2019</v>
      </c>
      <c r="W52" s="52">
        <v>2020</v>
      </c>
      <c r="X52" s="52">
        <v>2021</v>
      </c>
      <c r="Y52" s="52">
        <v>2022</v>
      </c>
      <c r="Z52" s="52">
        <v>2023</v>
      </c>
      <c r="AA52" s="52">
        <v>2024</v>
      </c>
      <c r="AB52" s="52">
        <v>2025</v>
      </c>
    </row>
    <row r="53" spans="1:28" ht="14.5" x14ac:dyDescent="0.35">
      <c r="B53" s="53">
        <f>SUM(B55:B59)</f>
        <v>311844829</v>
      </c>
      <c r="C53" s="53">
        <f t="shared" ref="C53:K53" si="7">SUM(C55:C59)</f>
        <v>390604651</v>
      </c>
      <c r="D53" s="53">
        <f t="shared" si="7"/>
        <v>443287030</v>
      </c>
      <c r="E53" s="53">
        <f t="shared" si="7"/>
        <v>463844629</v>
      </c>
      <c r="F53" s="53">
        <f t="shared" si="7"/>
        <v>424500256</v>
      </c>
      <c r="G53" s="53">
        <f t="shared" si="7"/>
        <v>463713019</v>
      </c>
      <c r="H53" s="53">
        <f t="shared" si="7"/>
        <v>765406056</v>
      </c>
      <c r="I53" s="53">
        <f t="shared" si="7"/>
        <v>842841575</v>
      </c>
      <c r="J53" s="53">
        <f t="shared" si="7"/>
        <v>1131966558</v>
      </c>
      <c r="K53" s="53">
        <f t="shared" si="7"/>
        <v>833585619</v>
      </c>
      <c r="L53" s="53"/>
      <c r="M53"/>
      <c r="N53"/>
      <c r="O53"/>
      <c r="P53"/>
      <c r="R53" s="71" t="s">
        <v>77</v>
      </c>
      <c r="S53" s="30">
        <f>S37-S45</f>
        <v>-0.45276045455742064</v>
      </c>
      <c r="T53" s="30">
        <f t="shared" ref="T53:AA53" si="8">T37-T45</f>
        <v>-1.7059915300685802</v>
      </c>
      <c r="U53" s="30">
        <f t="shared" si="8"/>
        <v>6.0153762224846155</v>
      </c>
      <c r="V53" s="30">
        <f t="shared" si="8"/>
        <v>-0.58888694113581508</v>
      </c>
      <c r="W53" s="30">
        <f t="shared" si="8"/>
        <v>5.7662016168223893</v>
      </c>
      <c r="X53" s="30">
        <f t="shared" si="8"/>
        <v>3.9816335567656296</v>
      </c>
      <c r="Y53" s="30">
        <f t="shared" si="8"/>
        <v>0.95381552459838659</v>
      </c>
      <c r="Z53" s="30">
        <f t="shared" si="8"/>
        <v>-0.14565927393370259</v>
      </c>
      <c r="AA53" s="30">
        <f t="shared" si="8"/>
        <v>-6.5971228003427029E-2</v>
      </c>
      <c r="AB53" s="30">
        <f>AB37-AB45</f>
        <v>1.1059949715509205</v>
      </c>
    </row>
    <row r="54" spans="1:28" ht="14.5" x14ac:dyDescent="0.35">
      <c r="A54" s="52" t="s">
        <v>23</v>
      </c>
      <c r="B54" s="52">
        <v>2016</v>
      </c>
      <c r="C54" s="52">
        <v>2017</v>
      </c>
      <c r="D54" s="52">
        <v>2018</v>
      </c>
      <c r="E54" s="52">
        <v>2019</v>
      </c>
      <c r="F54" s="52">
        <v>2020</v>
      </c>
      <c r="G54" s="52">
        <v>2021</v>
      </c>
      <c r="H54" s="52">
        <v>2022</v>
      </c>
      <c r="I54" s="52">
        <v>2023</v>
      </c>
      <c r="J54" s="52">
        <v>2024</v>
      </c>
      <c r="K54" s="52">
        <v>2025</v>
      </c>
      <c r="L54" s="53"/>
      <c r="M54"/>
      <c r="N54"/>
      <c r="O54"/>
      <c r="R54" s="71" t="s">
        <v>76</v>
      </c>
      <c r="S54" s="30">
        <f>S38-S46</f>
        <v>2.4377904043482275</v>
      </c>
      <c r="T54" s="30">
        <f t="shared" ref="T54:AA54" si="9">T38-T46</f>
        <v>0.90136437587457507</v>
      </c>
      <c r="U54" s="30">
        <f t="shared" si="9"/>
        <v>0.33129540444982908</v>
      </c>
      <c r="V54" s="30">
        <f t="shared" si="9"/>
        <v>0.66794930049766421</v>
      </c>
      <c r="W54" s="30">
        <f t="shared" si="9"/>
        <v>-2.1091397723463103</v>
      </c>
      <c r="X54" s="30">
        <f t="shared" si="9"/>
        <v>0.93279276629303354</v>
      </c>
      <c r="Y54" s="30">
        <f t="shared" si="9"/>
        <v>2.1436165480930907</v>
      </c>
      <c r="Z54" s="30">
        <f t="shared" si="9"/>
        <v>-1.49753896332275</v>
      </c>
      <c r="AA54" s="30">
        <f t="shared" si="9"/>
        <v>0.28652124257884282</v>
      </c>
      <c r="AB54" s="30">
        <f>AB38-AB46</f>
        <v>3.0233824763890809</v>
      </c>
    </row>
    <row r="55" spans="1:28" ht="14.5" x14ac:dyDescent="0.35">
      <c r="A55" t="s">
        <v>85</v>
      </c>
      <c r="B55" s="53">
        <v>50991210</v>
      </c>
      <c r="C55" s="53">
        <v>43815311</v>
      </c>
      <c r="D55" s="53">
        <v>146604422</v>
      </c>
      <c r="E55" s="53">
        <v>100498904</v>
      </c>
      <c r="F55" s="53">
        <v>204014706</v>
      </c>
      <c r="G55" s="53">
        <v>166867706</v>
      </c>
      <c r="H55" s="53">
        <v>213246080</v>
      </c>
      <c r="I55" s="53">
        <v>262589114</v>
      </c>
      <c r="J55" s="53">
        <v>337744403</v>
      </c>
      <c r="K55" s="53">
        <v>380179179</v>
      </c>
      <c r="L55" s="53"/>
      <c r="R55" s="71" t="s">
        <v>75</v>
      </c>
      <c r="S55" s="30">
        <f>S39-S47</f>
        <v>1.5840437212989897</v>
      </c>
      <c r="T55" s="30">
        <f t="shared" ref="T55:AA55" si="10">T39-T47</f>
        <v>-1.1567922821738605</v>
      </c>
      <c r="U55" s="30">
        <f t="shared" si="10"/>
        <v>-3.7195397395368772</v>
      </c>
      <c r="V55" s="30">
        <f t="shared" si="10"/>
        <v>-0.38593014912684964</v>
      </c>
      <c r="W55" s="30">
        <f t="shared" si="10"/>
        <v>-2.0605818415655008</v>
      </c>
      <c r="X55" s="30">
        <f t="shared" si="10"/>
        <v>-3.3067232670253759</v>
      </c>
      <c r="Y55" s="30">
        <f t="shared" si="10"/>
        <v>1.9805297344235449</v>
      </c>
      <c r="Z55" s="30">
        <f t="shared" si="10"/>
        <v>-1.3435384168376459</v>
      </c>
      <c r="AA55" s="30">
        <f t="shared" si="10"/>
        <v>-2.4115576818869684</v>
      </c>
      <c r="AB55" s="30">
        <f>AB39-AB47</f>
        <v>-1.2209344914891673</v>
      </c>
    </row>
    <row r="56" spans="1:28" ht="14.5" x14ac:dyDescent="0.35">
      <c r="A56" t="s">
        <v>87</v>
      </c>
      <c r="B56" s="53">
        <v>92604546</v>
      </c>
      <c r="C56" s="53">
        <v>74685266</v>
      </c>
      <c r="D56" s="53">
        <v>106339351</v>
      </c>
      <c r="E56" s="53">
        <v>84603766</v>
      </c>
      <c r="F56" s="53">
        <v>60414238</v>
      </c>
      <c r="G56" s="53">
        <v>89948503</v>
      </c>
      <c r="H56" s="53">
        <v>147364251</v>
      </c>
      <c r="I56" s="53">
        <v>160470683</v>
      </c>
      <c r="J56" s="53">
        <v>415499483</v>
      </c>
      <c r="K56" s="53">
        <v>252120238</v>
      </c>
      <c r="L56" s="53"/>
      <c r="R56" s="71" t="s">
        <v>42</v>
      </c>
      <c r="S56" s="30">
        <f>S40-S48</f>
        <v>-3.5690736710897983</v>
      </c>
      <c r="T56" s="30">
        <f t="shared" ref="T56:AB56" si="11">T40-T48</f>
        <v>1.9614194363678656</v>
      </c>
      <c r="U56" s="30">
        <f t="shared" si="11"/>
        <v>-2.6271318873975638</v>
      </c>
      <c r="V56" s="30">
        <f t="shared" si="11"/>
        <v>0.30686778976500406</v>
      </c>
      <c r="W56" s="30">
        <f t="shared" si="11"/>
        <v>-1.5945104111588027</v>
      </c>
      <c r="X56" s="30">
        <f t="shared" si="11"/>
        <v>-1.6058943465126525</v>
      </c>
      <c r="Y56" s="30">
        <f t="shared" si="11"/>
        <v>-5.0779618071150203</v>
      </c>
      <c r="Z56" s="30">
        <f t="shared" si="11"/>
        <v>2.9771537799829346</v>
      </c>
      <c r="AA56" s="30">
        <f t="shared" si="11"/>
        <v>2.1815775689650039</v>
      </c>
      <c r="AB56" s="30">
        <f t="shared" si="11"/>
        <v>-2.921658034984242</v>
      </c>
    </row>
    <row r="57" spans="1:28" ht="14.5" x14ac:dyDescent="0.35">
      <c r="A57" t="s">
        <v>88</v>
      </c>
      <c r="B57" s="53">
        <v>143744004</v>
      </c>
      <c r="C57" s="53">
        <v>139367611</v>
      </c>
      <c r="D57" s="53">
        <v>131960075</v>
      </c>
      <c r="E57" s="53">
        <v>160921927</v>
      </c>
      <c r="F57" s="53">
        <v>121421463</v>
      </c>
      <c r="G57" s="53">
        <v>162530150</v>
      </c>
      <c r="H57" s="53">
        <v>283569759</v>
      </c>
      <c r="I57" s="53">
        <v>200611085</v>
      </c>
      <c r="J57" s="53">
        <v>187746400</v>
      </c>
      <c r="K57" s="53">
        <v>185136876</v>
      </c>
      <c r="L57" s="53"/>
      <c r="R57" s="71" t="s">
        <v>82</v>
      </c>
      <c r="S57" s="30">
        <f>S41-S49</f>
        <v>0</v>
      </c>
      <c r="T57" s="30">
        <f t="shared" ref="T57:AA57" si="12">T41-T49</f>
        <v>0</v>
      </c>
      <c r="U57" s="30">
        <f t="shared" si="12"/>
        <v>0</v>
      </c>
      <c r="V57" s="30">
        <f t="shared" si="12"/>
        <v>0</v>
      </c>
      <c r="W57" s="30">
        <f t="shared" si="12"/>
        <v>-1.9695917517740238E-3</v>
      </c>
      <c r="X57" s="30">
        <f t="shared" si="12"/>
        <v>-1.8087095206356283E-3</v>
      </c>
      <c r="Y57" s="30">
        <f t="shared" si="12"/>
        <v>0</v>
      </c>
      <c r="Z57" s="30">
        <f t="shared" si="12"/>
        <v>9.5828741111600585E-3</v>
      </c>
      <c r="AA57" s="30">
        <f t="shared" si="12"/>
        <v>9.4300983465489506E-3</v>
      </c>
      <c r="AB57" s="30">
        <f>AB41-AB49</f>
        <v>1.3215078533407044E-2</v>
      </c>
    </row>
    <row r="58" spans="1:28" ht="14.5" x14ac:dyDescent="0.35">
      <c r="A58" t="s">
        <v>94</v>
      </c>
      <c r="B58" s="53"/>
      <c r="C58" s="53"/>
      <c r="D58" s="53"/>
      <c r="E58" s="53"/>
      <c r="F58" s="53">
        <v>2157</v>
      </c>
      <c r="G58" s="53"/>
      <c r="H58" s="53"/>
      <c r="I58" s="53">
        <v>784890</v>
      </c>
      <c r="J58" s="53">
        <v>504287</v>
      </c>
      <c r="K58" s="53">
        <v>341662</v>
      </c>
      <c r="L58" s="53"/>
      <c r="R58" s="51"/>
      <c r="S58" s="83"/>
      <c r="T58" s="83"/>
      <c r="U58" s="83"/>
      <c r="V58" s="83"/>
      <c r="W58" s="83"/>
      <c r="X58" s="83"/>
      <c r="Y58" s="83"/>
      <c r="Z58" s="83"/>
      <c r="AA58" s="83"/>
      <c r="AB58" s="83"/>
    </row>
    <row r="59" spans="1:28" x14ac:dyDescent="0.25">
      <c r="A59" t="s">
        <v>86</v>
      </c>
      <c r="B59" s="53">
        <v>24505069</v>
      </c>
      <c r="C59" s="53">
        <v>132736463</v>
      </c>
      <c r="D59" s="53">
        <v>58383182</v>
      </c>
      <c r="E59" s="53">
        <v>117820032</v>
      </c>
      <c r="F59" s="53">
        <v>38647692</v>
      </c>
      <c r="G59" s="53">
        <v>44366660</v>
      </c>
      <c r="H59" s="53">
        <v>121225966</v>
      </c>
      <c r="I59" s="53">
        <v>218385803</v>
      </c>
      <c r="J59" s="53">
        <v>190471985</v>
      </c>
      <c r="K59" s="53">
        <v>15807664</v>
      </c>
      <c r="L59" s="53"/>
    </row>
    <row r="60" spans="1:28" x14ac:dyDescent="0.25">
      <c r="J60"/>
      <c r="K60"/>
      <c r="L60" s="53"/>
    </row>
    <row r="61" spans="1:28" x14ac:dyDescent="0.25">
      <c r="J61"/>
      <c r="K61"/>
      <c r="L61" s="53"/>
    </row>
    <row r="62" spans="1:28" x14ac:dyDescent="0.25">
      <c r="J62"/>
      <c r="K62"/>
      <c r="L62" s="53"/>
    </row>
    <row r="63" spans="1:28" ht="14.5" x14ac:dyDescent="0.35">
      <c r="A63" s="52"/>
      <c r="B63" s="52">
        <v>2016</v>
      </c>
      <c r="C63" s="52">
        <v>2017</v>
      </c>
      <c r="D63" s="52">
        <v>2018</v>
      </c>
      <c r="E63" s="52">
        <v>2019</v>
      </c>
      <c r="F63" s="52">
        <v>2020</v>
      </c>
      <c r="G63" s="52">
        <v>2021</v>
      </c>
      <c r="H63" s="52">
        <v>2022</v>
      </c>
      <c r="I63" s="52">
        <v>2023</v>
      </c>
      <c r="J63" s="52">
        <v>2024</v>
      </c>
      <c r="K63" s="52">
        <v>2025</v>
      </c>
      <c r="L63" s="53"/>
    </row>
    <row r="64" spans="1:28" x14ac:dyDescent="0.25">
      <c r="B64" s="2">
        <f>B37-(B46+B55)</f>
        <v>0</v>
      </c>
      <c r="C64" s="2">
        <f t="shared" ref="C64:J64" si="13">C37-(C46+C55)</f>
        <v>0</v>
      </c>
      <c r="D64" s="2">
        <f t="shared" si="13"/>
        <v>0</v>
      </c>
      <c r="E64" s="2">
        <f t="shared" si="13"/>
        <v>0</v>
      </c>
      <c r="F64" s="2">
        <f t="shared" si="13"/>
        <v>0</v>
      </c>
      <c r="G64" s="2">
        <f t="shared" si="13"/>
        <v>0</v>
      </c>
      <c r="H64" s="2">
        <f t="shared" si="13"/>
        <v>0</v>
      </c>
      <c r="I64" s="2">
        <f t="shared" si="13"/>
        <v>0</v>
      </c>
      <c r="J64" s="2">
        <f t="shared" si="13"/>
        <v>0</v>
      </c>
      <c r="K64" s="2">
        <f>K37-(K46+K55)</f>
        <v>0</v>
      </c>
      <c r="L64" s="53"/>
    </row>
    <row r="65" spans="1:12" x14ac:dyDescent="0.25">
      <c r="B65" s="2">
        <f t="shared" ref="B65:K68" si="14">B38-(B47+B56)</f>
        <v>0</v>
      </c>
      <c r="C65" s="2">
        <f t="shared" si="14"/>
        <v>0</v>
      </c>
      <c r="D65" s="2">
        <f t="shared" si="14"/>
        <v>0</v>
      </c>
      <c r="E65" s="2">
        <f t="shared" si="14"/>
        <v>0</v>
      </c>
      <c r="F65" s="2">
        <f t="shared" si="14"/>
        <v>0</v>
      </c>
      <c r="G65" s="2">
        <f t="shared" si="14"/>
        <v>0</v>
      </c>
      <c r="H65" s="2">
        <f t="shared" si="14"/>
        <v>0</v>
      </c>
      <c r="I65" s="2">
        <f t="shared" si="14"/>
        <v>0</v>
      </c>
      <c r="J65" s="2">
        <f t="shared" si="14"/>
        <v>0</v>
      </c>
      <c r="K65" s="2">
        <f t="shared" si="14"/>
        <v>0</v>
      </c>
      <c r="L65" s="53"/>
    </row>
    <row r="66" spans="1:12" x14ac:dyDescent="0.25">
      <c r="B66" s="2">
        <f t="shared" si="14"/>
        <v>0</v>
      </c>
      <c r="C66" s="2">
        <f t="shared" si="14"/>
        <v>0</v>
      </c>
      <c r="D66" s="2">
        <f t="shared" si="14"/>
        <v>0</v>
      </c>
      <c r="E66" s="2">
        <f t="shared" si="14"/>
        <v>0</v>
      </c>
      <c r="F66" s="2">
        <f t="shared" si="14"/>
        <v>0</v>
      </c>
      <c r="G66" s="2">
        <f t="shared" si="14"/>
        <v>0</v>
      </c>
      <c r="H66" s="2">
        <f t="shared" si="14"/>
        <v>0</v>
      </c>
      <c r="I66" s="2">
        <f t="shared" si="14"/>
        <v>0</v>
      </c>
      <c r="J66" s="2">
        <f t="shared" si="14"/>
        <v>0</v>
      </c>
      <c r="K66" s="2">
        <f t="shared" si="14"/>
        <v>0</v>
      </c>
      <c r="L66" s="53"/>
    </row>
    <row r="67" spans="1:12" x14ac:dyDescent="0.25">
      <c r="B67" s="2">
        <f t="shared" si="14"/>
        <v>0</v>
      </c>
      <c r="C67" s="2">
        <f t="shared" si="14"/>
        <v>0</v>
      </c>
      <c r="D67" s="2">
        <f t="shared" si="14"/>
        <v>0</v>
      </c>
      <c r="E67" s="2">
        <f t="shared" si="14"/>
        <v>0</v>
      </c>
      <c r="F67" s="2">
        <f t="shared" si="14"/>
        <v>0</v>
      </c>
      <c r="G67" s="2">
        <f t="shared" si="14"/>
        <v>0</v>
      </c>
      <c r="H67" s="2">
        <f t="shared" si="14"/>
        <v>0</v>
      </c>
      <c r="I67" s="2">
        <f t="shared" si="14"/>
        <v>0</v>
      </c>
      <c r="J67" s="2">
        <f t="shared" si="14"/>
        <v>0</v>
      </c>
      <c r="K67" s="2">
        <f t="shared" si="14"/>
        <v>0</v>
      </c>
    </row>
    <row r="68" spans="1:12" x14ac:dyDescent="0.25">
      <c r="B68" s="2">
        <f t="shared" si="14"/>
        <v>0</v>
      </c>
      <c r="C68" s="2">
        <f t="shared" si="14"/>
        <v>0</v>
      </c>
      <c r="D68" s="2">
        <f t="shared" si="14"/>
        <v>0</v>
      </c>
      <c r="E68" s="2">
        <f t="shared" si="14"/>
        <v>0</v>
      </c>
      <c r="F68" s="2">
        <f t="shared" si="14"/>
        <v>0</v>
      </c>
      <c r="G68" s="2">
        <f t="shared" si="14"/>
        <v>0</v>
      </c>
      <c r="H68" s="2">
        <f t="shared" si="14"/>
        <v>0</v>
      </c>
      <c r="I68" s="2">
        <f t="shared" si="14"/>
        <v>0</v>
      </c>
      <c r="J68" s="2">
        <f t="shared" si="14"/>
        <v>0</v>
      </c>
      <c r="K68" s="2">
        <f>K41-(K50+K59)</f>
        <v>0</v>
      </c>
      <c r="L68" s="53"/>
    </row>
    <row r="69" spans="1:12" x14ac:dyDescent="0.25">
      <c r="J69"/>
      <c r="K69"/>
      <c r="L69" s="55"/>
    </row>
    <row r="70" spans="1:12" x14ac:dyDescent="0.25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2"/>
    </row>
    <row r="71" spans="1:12" ht="14.5" x14ac:dyDescent="0.3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75"/>
    </row>
    <row r="72" spans="1:12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8" spans="1:12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</sheetData>
  <conditionalFormatting sqref="D29">
    <cfRule type="iconSet" priority="78">
      <iconSet iconSet="3Arrows">
        <cfvo type="percent" val="0"/>
        <cfvo type="num" val="0" gte="0"/>
        <cfvo type="num" val="0" gte="0"/>
      </iconSet>
    </cfRule>
  </conditionalFormatting>
  <conditionalFormatting sqref="E29">
    <cfRule type="iconSet" priority="70">
      <iconSet iconSet="3Arrows">
        <cfvo type="percent" val="0"/>
        <cfvo type="num" val="0" gte="0"/>
        <cfvo type="num" val="0" gte="0"/>
      </iconSet>
    </cfRule>
  </conditionalFormatting>
  <conditionalFormatting sqref="F29">
    <cfRule type="iconSet" priority="72">
      <iconSet iconSet="3Arrows">
        <cfvo type="percent" val="0"/>
        <cfvo type="num" val="0" gte="0"/>
        <cfvo type="num" val="0" gte="0"/>
      </iconSet>
    </cfRule>
  </conditionalFormatting>
  <conditionalFormatting sqref="P34:P35">
    <cfRule type="iconSet" priority="76">
      <iconSet iconSet="3Arrows">
        <cfvo type="percent" val="0"/>
        <cfvo type="num" val="0" gte="0"/>
        <cfvo type="num" val="0" gte="0"/>
      </iconSet>
    </cfRule>
  </conditionalFormatting>
  <conditionalFormatting sqref="P37:P41">
    <cfRule type="iconSet" priority="75">
      <iconSet iconSet="3Arrows">
        <cfvo type="percent" val="0"/>
        <cfvo type="num" val="0" gte="0"/>
        <cfvo type="num" val="0" gte="0"/>
      </iconSet>
    </cfRule>
  </conditionalFormatting>
  <conditionalFormatting sqref="P43 M44:O44">
    <cfRule type="iconSet" priority="73">
      <iconSet iconSet="3Arrows">
        <cfvo type="percent" val="0"/>
        <cfvo type="num" val="0" gte="0"/>
        <cfvo type="num" val="0" gte="0"/>
      </iconSet>
    </cfRule>
  </conditionalFormatting>
  <conditionalFormatting sqref="S53:AB58">
    <cfRule type="iconSet" priority="81">
      <iconSet iconSet="3Arrows">
        <cfvo type="percent" val="0"/>
        <cfvo type="num" val="0" gte="0"/>
        <cfvo type="num" val="0" gte="0"/>
      </iconSet>
    </cfRule>
  </conditionalFormatting>
  <conditionalFormatting sqref="AF37:AF40 AD38:AD40">
    <cfRule type="iconSet" priority="67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4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1"/>
  <sheetViews>
    <sheetView showGridLines="0" zoomScale="90" zoomScaleNormal="90" workbookViewId="0">
      <selection activeCell="L74" sqref="L74"/>
    </sheetView>
  </sheetViews>
  <sheetFormatPr defaultRowHeight="12.5" x14ac:dyDescent="0.25"/>
  <cols>
    <col min="1" max="1" width="6.54296875" customWidth="1"/>
    <col min="2" max="2" width="23.7265625" customWidth="1"/>
    <col min="3" max="3" width="13.7265625" bestFit="1" customWidth="1"/>
    <col min="4" max="6" width="10" customWidth="1"/>
    <col min="7" max="7" width="7.81640625" customWidth="1"/>
    <col min="8" max="8" width="15.7265625" bestFit="1" customWidth="1"/>
    <col min="9" max="11" width="10" customWidth="1"/>
    <col min="12" max="12" width="71.54296875" bestFit="1" customWidth="1"/>
    <col min="13" max="13" width="13.54296875" bestFit="1" customWidth="1"/>
    <col min="14" max="16" width="10" customWidth="1"/>
    <col min="17" max="17" width="71.54296875" bestFit="1" customWidth="1"/>
    <col min="18" max="18" width="13.54296875" bestFit="1" customWidth="1"/>
    <col min="19" max="256" width="10" customWidth="1"/>
  </cols>
  <sheetData>
    <row r="1" spans="1:9" s="23" customFormat="1" ht="28.5" customHeight="1" x14ac:dyDescent="0.35">
      <c r="A1" s="25" t="s">
        <v>38</v>
      </c>
      <c r="B1" s="24"/>
    </row>
    <row r="2" spans="1:9" ht="14.5" x14ac:dyDescent="0.25">
      <c r="B2" s="12" t="s">
        <v>35</v>
      </c>
      <c r="C2" s="12"/>
      <c r="D2" s="12"/>
      <c r="E2" s="12"/>
      <c r="F2" s="12"/>
      <c r="G2" s="12"/>
      <c r="H2" s="12"/>
      <c r="I2" s="12"/>
    </row>
    <row r="3" spans="1:9" ht="14.5" x14ac:dyDescent="0.25">
      <c r="B3" s="12" t="s">
        <v>102</v>
      </c>
      <c r="C3" s="12"/>
      <c r="D3" s="12"/>
      <c r="E3" s="12"/>
      <c r="F3" s="12"/>
      <c r="G3" s="12"/>
      <c r="H3" s="12"/>
      <c r="I3" s="12"/>
    </row>
    <row r="43" spans="2:9" x14ac:dyDescent="0.25">
      <c r="B43" s="8" t="s">
        <v>10</v>
      </c>
      <c r="C43" s="8"/>
      <c r="D43" s="8"/>
      <c r="E43" s="8"/>
      <c r="F43" s="8"/>
      <c r="G43" s="8"/>
      <c r="H43" s="8"/>
      <c r="I43" s="8"/>
    </row>
    <row r="44" spans="2:9" x14ac:dyDescent="0.25">
      <c r="B44" s="8" t="s">
        <v>11</v>
      </c>
      <c r="C44" s="8"/>
      <c r="D44" s="8"/>
      <c r="E44" s="8"/>
      <c r="F44" s="8"/>
      <c r="G44" s="8"/>
      <c r="H44" s="8"/>
      <c r="I44" s="8"/>
    </row>
    <row r="45" spans="2:9" ht="13" x14ac:dyDescent="0.3">
      <c r="B45" s="109" t="s">
        <v>79</v>
      </c>
      <c r="C45" s="109"/>
      <c r="D45" s="109"/>
      <c r="E45" s="109"/>
      <c r="F45" s="109"/>
      <c r="G45" s="109"/>
      <c r="H45" s="109"/>
    </row>
    <row r="60" spans="1:12" ht="15" thickBot="1" x14ac:dyDescent="0.4">
      <c r="A60" s="27" t="s">
        <v>39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2" spans="1:12" ht="14.5" x14ac:dyDescent="0.35">
      <c r="B62" s="28" t="s">
        <v>40</v>
      </c>
      <c r="C62" s="28"/>
      <c r="D62" s="28"/>
      <c r="E62" s="28"/>
      <c r="F62" s="28"/>
    </row>
    <row r="63" spans="1:12" ht="13" thickBot="1" x14ac:dyDescent="0.3"/>
    <row r="64" spans="1:12" ht="13" thickTop="1" x14ac:dyDescent="0.25">
      <c r="A64" s="39">
        <v>1</v>
      </c>
      <c r="B64" s="40" t="s">
        <v>19</v>
      </c>
      <c r="C64" s="40"/>
      <c r="D64" s="40">
        <v>2</v>
      </c>
      <c r="E64" s="40" t="s">
        <v>18</v>
      </c>
      <c r="F64" s="41"/>
    </row>
    <row r="65" spans="1:8" x14ac:dyDescent="0.25">
      <c r="A65" s="63"/>
      <c r="B65" s="43"/>
      <c r="C65" s="43" t="str">
        <f>B64</f>
        <v>China</v>
      </c>
      <c r="D65" s="3"/>
      <c r="E65" s="43"/>
      <c r="F65" s="44" t="str">
        <f>E64</f>
        <v>Estados Unidos</v>
      </c>
    </row>
    <row r="66" spans="1:8" x14ac:dyDescent="0.25">
      <c r="A66" s="42"/>
      <c r="B66" s="45" t="s">
        <v>123</v>
      </c>
      <c r="C66" s="3">
        <v>24.911565111323846</v>
      </c>
      <c r="D66" s="3"/>
      <c r="E66" s="45" t="s">
        <v>123</v>
      </c>
      <c r="F66" s="105">
        <v>3.4475082695707813</v>
      </c>
      <c r="H66" s="3"/>
    </row>
    <row r="67" spans="1:8" x14ac:dyDescent="0.25">
      <c r="A67" s="42"/>
      <c r="B67" s="3" t="s">
        <v>105</v>
      </c>
      <c r="C67" s="3">
        <v>3.1511159362330021</v>
      </c>
      <c r="D67" s="3"/>
      <c r="E67" s="3" t="s">
        <v>81</v>
      </c>
      <c r="F67" s="105">
        <v>2.7816896051391486</v>
      </c>
    </row>
    <row r="68" spans="1:8" x14ac:dyDescent="0.25">
      <c r="A68" s="42"/>
      <c r="B68" s="45" t="s">
        <v>96</v>
      </c>
      <c r="C68" s="3">
        <v>13.641872846737581</v>
      </c>
      <c r="D68" s="3"/>
      <c r="E68" s="3" t="s">
        <v>96</v>
      </c>
      <c r="F68" s="105">
        <v>3.112145663244053</v>
      </c>
    </row>
    <row r="69" spans="1:8" x14ac:dyDescent="0.25">
      <c r="A69" s="42"/>
      <c r="B69" s="45" t="s">
        <v>81</v>
      </c>
      <c r="C69" s="3">
        <v>16.267542212402343</v>
      </c>
      <c r="D69" s="3"/>
      <c r="E69" t="s">
        <v>95</v>
      </c>
      <c r="F69" s="105">
        <v>9.212206612093242</v>
      </c>
    </row>
    <row r="70" spans="1:8" x14ac:dyDescent="0.25">
      <c r="A70" s="42"/>
      <c r="B70" s="45" t="s">
        <v>80</v>
      </c>
      <c r="C70" s="3">
        <v>42.027903893303176</v>
      </c>
      <c r="D70" s="3"/>
      <c r="E70" s="45" t="s">
        <v>103</v>
      </c>
      <c r="F70" s="105">
        <v>81.446449849952771</v>
      </c>
    </row>
    <row r="71" spans="1:8" x14ac:dyDescent="0.25">
      <c r="A71" s="42"/>
      <c r="B71" s="3"/>
      <c r="C71" s="3"/>
      <c r="D71" s="3"/>
      <c r="E71" s="3"/>
      <c r="F71" s="56"/>
    </row>
    <row r="72" spans="1:8" x14ac:dyDescent="0.25">
      <c r="A72" s="42"/>
      <c r="B72" s="3"/>
      <c r="C72" s="3">
        <f>SUM(C66:C71)</f>
        <v>99.999999999999943</v>
      </c>
      <c r="D72" s="3"/>
      <c r="E72" s="3"/>
      <c r="F72" s="46">
        <f>SUM(F66:F71)</f>
        <v>100</v>
      </c>
    </row>
    <row r="73" spans="1:8" x14ac:dyDescent="0.25">
      <c r="A73" s="76">
        <v>3</v>
      </c>
      <c r="B73" s="95" t="s">
        <v>97</v>
      </c>
      <c r="C73" s="95"/>
      <c r="D73">
        <v>4</v>
      </c>
      <c r="E73" s="3" t="s">
        <v>98</v>
      </c>
      <c r="F73" s="79"/>
    </row>
    <row r="74" spans="1:8" x14ac:dyDescent="0.25">
      <c r="A74" s="77"/>
      <c r="B74" s="43"/>
      <c r="C74" s="78" t="str">
        <f>B73</f>
        <v>Argentina</v>
      </c>
      <c r="D74" s="3"/>
      <c r="E74" s="43"/>
      <c r="F74" s="44" t="str">
        <f>E73</f>
        <v>Alemanha</v>
      </c>
    </row>
    <row r="75" spans="1:8" x14ac:dyDescent="0.25">
      <c r="A75" s="77"/>
      <c r="B75" s="45" t="s">
        <v>123</v>
      </c>
      <c r="C75" s="70">
        <v>1.7180110956257921</v>
      </c>
      <c r="D75" s="3"/>
      <c r="E75" s="45" t="s">
        <v>123</v>
      </c>
      <c r="F75" s="56">
        <v>7.6851695938971094</v>
      </c>
    </row>
    <row r="76" spans="1:8" x14ac:dyDescent="0.25">
      <c r="A76" s="77"/>
      <c r="B76" s="45" t="s">
        <v>107</v>
      </c>
      <c r="C76" s="70">
        <v>3.0294318911157445</v>
      </c>
      <c r="D76" s="3"/>
      <c r="E76" t="s">
        <v>115</v>
      </c>
      <c r="F76" s="56">
        <v>3.6804353012665123</v>
      </c>
    </row>
    <row r="77" spans="1:8" x14ac:dyDescent="0.25">
      <c r="A77" s="77"/>
      <c r="B77" t="s">
        <v>119</v>
      </c>
      <c r="C77" s="53">
        <v>7.7551679483168199</v>
      </c>
      <c r="D77" s="3"/>
      <c r="E77" t="s">
        <v>124</v>
      </c>
      <c r="F77" s="56">
        <v>5.3090010667312075</v>
      </c>
    </row>
    <row r="78" spans="1:8" x14ac:dyDescent="0.25">
      <c r="A78" s="77"/>
      <c r="B78" s="3" t="s">
        <v>80</v>
      </c>
      <c r="C78" s="53">
        <v>87.497389064941643</v>
      </c>
      <c r="D78" s="3"/>
      <c r="E78" t="s">
        <v>81</v>
      </c>
      <c r="F78" s="56">
        <v>5.3125835738897615</v>
      </c>
    </row>
    <row r="79" spans="1:8" x14ac:dyDescent="0.25">
      <c r="A79" s="77"/>
      <c r="B79" s="3"/>
      <c r="C79" s="53"/>
      <c r="D79" s="3"/>
      <c r="E79" t="s">
        <v>80</v>
      </c>
      <c r="F79" s="56">
        <v>78.01281046421542</v>
      </c>
    </row>
    <row r="80" spans="1:8" x14ac:dyDescent="0.25">
      <c r="A80" s="77"/>
      <c r="B80" s="3"/>
      <c r="C80" s="53"/>
      <c r="D80" s="3"/>
      <c r="F80" s="56"/>
    </row>
    <row r="81" spans="1:6" x14ac:dyDescent="0.25">
      <c r="A81" s="77"/>
      <c r="B81" s="3"/>
      <c r="C81" s="3">
        <f>SUM(C75:C80)</f>
        <v>100</v>
      </c>
      <c r="D81" s="3"/>
      <c r="F81" s="46">
        <f>SUM(F75:F80)</f>
        <v>100</v>
      </c>
    </row>
    <row r="82" spans="1:6" ht="13" thickBot="1" x14ac:dyDescent="0.3">
      <c r="A82" s="47"/>
      <c r="B82" s="48"/>
      <c r="C82" s="49"/>
      <c r="D82" s="48"/>
      <c r="E82" s="48"/>
      <c r="F82" s="50"/>
    </row>
    <row r="83" spans="1:6" ht="13" thickTop="1" x14ac:dyDescent="0.25"/>
    <row r="85" spans="1:6" x14ac:dyDescent="0.25">
      <c r="F85" s="55"/>
    </row>
    <row r="88" spans="1:6" x14ac:dyDescent="0.25">
      <c r="B88" s="45"/>
    </row>
    <row r="89" spans="1:6" x14ac:dyDescent="0.25">
      <c r="B89" s="45"/>
    </row>
    <row r="90" spans="1:6" x14ac:dyDescent="0.25">
      <c r="B90" s="45"/>
    </row>
    <row r="91" spans="1:6" x14ac:dyDescent="0.25">
      <c r="B91" s="45"/>
    </row>
  </sheetData>
  <mergeCells count="1">
    <mergeCell ref="B45:H45"/>
  </mergeCells>
  <hyperlinks>
    <hyperlink ref="A1" location="Índice!B3" display="Índice" xr:uid="{00000000-0004-0000-0500-000000000000}"/>
  </hyperlinks>
  <pageMargins left="0.511811024" right="0.511811024" top="0.78740157499999996" bottom="0.78740157499999996" header="0.31496062000000002" footer="0.31496062000000002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89999084444715716"/>
  </sheetPr>
  <dimension ref="A1"/>
  <sheetViews>
    <sheetView showGridLines="0" workbookViewId="0">
      <selection activeCell="F32" sqref="F32"/>
    </sheetView>
  </sheetViews>
  <sheetFormatPr defaultRowHeight="12.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8"/>
  <sheetViews>
    <sheetView showGridLines="0" topLeftCell="A2" zoomScaleNormal="100" workbookViewId="0">
      <selection activeCell="L14" sqref="L14"/>
    </sheetView>
  </sheetViews>
  <sheetFormatPr defaultRowHeight="15" customHeight="1" x14ac:dyDescent="0.25"/>
  <cols>
    <col min="1" max="1" width="9.453125" customWidth="1"/>
    <col min="2" max="2" width="17.453125" customWidth="1"/>
    <col min="3" max="5" width="8.7265625" customWidth="1"/>
    <col min="6" max="6" width="9.7265625" customWidth="1"/>
    <col min="7" max="8" width="8.7265625" customWidth="1"/>
    <col min="9" max="10" width="10.26953125" bestFit="1" customWidth="1"/>
    <col min="11" max="11" width="9.7265625" bestFit="1" customWidth="1"/>
    <col min="12" max="13" width="14.54296875" bestFit="1" customWidth="1"/>
    <col min="16" max="16" width="10.26953125" bestFit="1" customWidth="1"/>
  </cols>
  <sheetData>
    <row r="1" spans="1:13" s="23" customFormat="1" ht="28.5" customHeight="1" x14ac:dyDescent="0.35">
      <c r="A1" s="25" t="s">
        <v>38</v>
      </c>
      <c r="B1" s="24"/>
    </row>
    <row r="2" spans="1:13" ht="15" customHeight="1" x14ac:dyDescent="0.3">
      <c r="B2" s="14" t="s">
        <v>3</v>
      </c>
      <c r="C2" s="13"/>
      <c r="D2" s="13"/>
      <c r="E2" s="13"/>
      <c r="F2" s="13"/>
      <c r="G2" s="13"/>
      <c r="H2" s="13"/>
      <c r="I2" s="13"/>
      <c r="J2" s="13"/>
    </row>
    <row r="3" spans="1:13" ht="15" customHeight="1" x14ac:dyDescent="0.3">
      <c r="B3" s="14" t="s">
        <v>89</v>
      </c>
      <c r="C3" s="13"/>
      <c r="D3" s="13"/>
      <c r="E3" s="13"/>
      <c r="F3" s="13"/>
      <c r="G3" s="13"/>
      <c r="H3" s="13"/>
      <c r="I3" s="13"/>
      <c r="J3" s="13"/>
    </row>
    <row r="4" spans="1:13" ht="18.75" customHeight="1" x14ac:dyDescent="0.25">
      <c r="B4" s="116" t="s">
        <v>6</v>
      </c>
      <c r="C4" s="110">
        <v>2025</v>
      </c>
      <c r="D4" s="111"/>
      <c r="E4" s="100">
        <v>2024</v>
      </c>
      <c r="F4" s="115" t="s">
        <v>72</v>
      </c>
      <c r="G4" s="110" t="s">
        <v>5</v>
      </c>
      <c r="H4" s="111"/>
      <c r="I4" s="112" t="s">
        <v>111</v>
      </c>
      <c r="J4" s="112" t="s">
        <v>104</v>
      </c>
      <c r="K4" s="102" t="s">
        <v>5</v>
      </c>
    </row>
    <row r="5" spans="1:13" ht="17.25" customHeight="1" x14ac:dyDescent="0.25">
      <c r="B5" s="116"/>
      <c r="C5" s="99" t="s">
        <v>23</v>
      </c>
      <c r="D5" s="99" t="s">
        <v>22</v>
      </c>
      <c r="E5" s="99" t="s">
        <v>23</v>
      </c>
      <c r="F5" s="115"/>
      <c r="G5" s="104" t="s">
        <v>7</v>
      </c>
      <c r="H5" s="104" t="s">
        <v>8</v>
      </c>
      <c r="I5" s="112"/>
      <c r="J5" s="112"/>
      <c r="K5" s="68" t="s">
        <v>9</v>
      </c>
    </row>
    <row r="6" spans="1:13" ht="17.25" customHeight="1" x14ac:dyDescent="0.25">
      <c r="B6" s="87" t="s">
        <v>77</v>
      </c>
      <c r="C6" s="88">
        <v>380.17917899999998</v>
      </c>
      <c r="D6" s="88">
        <v>340.69815799999998</v>
      </c>
      <c r="E6" s="88">
        <v>337.74440299999998</v>
      </c>
      <c r="F6" s="34">
        <v>4.8059300946220835</v>
      </c>
      <c r="G6" s="34">
        <f t="shared" ref="G6:G10" si="0">(C6/D6-1)*100</f>
        <v>11.588269579080034</v>
      </c>
      <c r="H6" s="34">
        <f t="shared" ref="H6:H11" si="1">(C6/E6-1)*100</f>
        <v>12.564168531906073</v>
      </c>
      <c r="I6" s="88">
        <v>1119.036112</v>
      </c>
      <c r="J6" s="88">
        <v>883.66496800000004</v>
      </c>
      <c r="K6" s="34">
        <f>(I6/J6-1)*100</f>
        <v>26.635789866459891</v>
      </c>
      <c r="L6" s="3"/>
      <c r="M6" s="3"/>
    </row>
    <row r="7" spans="1:13" ht="17.25" customHeight="1" x14ac:dyDescent="0.25">
      <c r="B7" s="89" t="s">
        <v>76</v>
      </c>
      <c r="C7" s="90">
        <v>252.120238</v>
      </c>
      <c r="D7" s="90">
        <v>201.00055800000001</v>
      </c>
      <c r="E7" s="90">
        <v>415.499483</v>
      </c>
      <c r="F7" s="91">
        <v>6.2226761698855375</v>
      </c>
      <c r="G7" s="91">
        <f t="shared" si="0"/>
        <v>25.432606012964399</v>
      </c>
      <c r="H7" s="91">
        <f t="shared" si="1"/>
        <v>-39.321166856903169</v>
      </c>
      <c r="I7" s="90">
        <v>617.68147799999997</v>
      </c>
      <c r="J7" s="90">
        <v>1069.6627229999999</v>
      </c>
      <c r="K7" s="91">
        <f t="shared" ref="K7:K11" si="2">(I7/J7-1)*100</f>
        <v>-42.254557000206873</v>
      </c>
      <c r="L7" s="3"/>
      <c r="M7" s="3"/>
    </row>
    <row r="8" spans="1:13" ht="17.25" customHeight="1" x14ac:dyDescent="0.25">
      <c r="B8" s="87" t="s">
        <v>75</v>
      </c>
      <c r="C8" s="88">
        <v>185.136876</v>
      </c>
      <c r="D8" s="88">
        <v>225.63973200000001</v>
      </c>
      <c r="E8" s="88">
        <v>187.74639999999999</v>
      </c>
      <c r="F8" s="34">
        <v>-4.9303156209801289</v>
      </c>
      <c r="G8" s="34">
        <f>(C8/D8-1)*100</f>
        <v>-17.95023227558168</v>
      </c>
      <c r="H8" s="34">
        <f t="shared" si="1"/>
        <v>-1.3899195936646458</v>
      </c>
      <c r="I8" s="88">
        <v>640.54961900000001</v>
      </c>
      <c r="J8" s="88">
        <v>603.85119199999997</v>
      </c>
      <c r="K8" s="34">
        <f t="shared" si="2"/>
        <v>6.0773958031699937</v>
      </c>
      <c r="L8" s="3"/>
      <c r="M8" s="3"/>
    </row>
    <row r="9" spans="1:13" ht="17.25" customHeight="1" x14ac:dyDescent="0.25">
      <c r="B9" s="89" t="s">
        <v>82</v>
      </c>
      <c r="C9" s="90">
        <v>0.34166200000000002</v>
      </c>
      <c r="D9" s="90">
        <v>9.9999999999999996E-234</v>
      </c>
      <c r="E9" s="90">
        <v>0.50428700000000004</v>
      </c>
      <c r="F9" s="91">
        <v>4.1589696679545582E-2</v>
      </c>
      <c r="G9" s="91" t="s">
        <v>116</v>
      </c>
      <c r="H9" s="91">
        <f t="shared" si="1"/>
        <v>-32.248501349429993</v>
      </c>
      <c r="I9" s="90">
        <v>0.34166200000000002</v>
      </c>
      <c r="J9" s="90">
        <v>0.86747700000000005</v>
      </c>
      <c r="K9" s="91">
        <f>(I9/J9-1)*100</f>
        <v>-60.614287179948278</v>
      </c>
      <c r="L9" s="3"/>
    </row>
    <row r="10" spans="1:13" ht="17.25" customHeight="1" x14ac:dyDescent="0.25">
      <c r="B10" s="87" t="s">
        <v>93</v>
      </c>
      <c r="C10" s="88">
        <v>15.807664000000001</v>
      </c>
      <c r="D10" s="88">
        <v>54.167904</v>
      </c>
      <c r="E10" s="88">
        <v>190.47198499999999</v>
      </c>
      <c r="F10" s="34">
        <v>-4.6695001087465711</v>
      </c>
      <c r="G10" s="34">
        <f t="shared" si="0"/>
        <v>-70.817286930651761</v>
      </c>
      <c r="H10" s="34">
        <f t="shared" si="1"/>
        <v>-91.700793163887056</v>
      </c>
      <c r="I10" s="88">
        <v>207.78628299999997</v>
      </c>
      <c r="J10" s="88">
        <v>393.11247300000002</v>
      </c>
      <c r="K10" s="34">
        <f t="shared" si="2"/>
        <v>-47.143299368168371</v>
      </c>
      <c r="L10" s="3"/>
    </row>
    <row r="11" spans="1:13" ht="17.25" customHeight="1" x14ac:dyDescent="0.25">
      <c r="B11" s="92" t="s">
        <v>2</v>
      </c>
      <c r="C11" s="93">
        <f>SUM(C6:C10)</f>
        <v>833.58561900000007</v>
      </c>
      <c r="D11" s="93">
        <f>SUM(D6:D10)</f>
        <v>821.50635199999999</v>
      </c>
      <c r="E11" s="93">
        <f>SUM(E6:E10)</f>
        <v>1131.9665579999998</v>
      </c>
      <c r="F11" s="94">
        <f>SUM(F6:F10)</f>
        <v>1.4703802314604664</v>
      </c>
      <c r="G11" s="94">
        <f>(C11/D11-1)*100</f>
        <v>1.4703802314604664</v>
      </c>
      <c r="H11" s="94">
        <f t="shared" si="1"/>
        <v>-26.359518917872471</v>
      </c>
      <c r="I11" s="93">
        <f>SUM(I6:I10)</f>
        <v>2585.3951539999998</v>
      </c>
      <c r="J11" s="93">
        <f>SUM(J6:J10)</f>
        <v>2951.158833</v>
      </c>
      <c r="K11" s="94">
        <f t="shared" si="2"/>
        <v>-12.393900148985992</v>
      </c>
      <c r="L11" s="3"/>
      <c r="M11" s="2"/>
    </row>
    <row r="12" spans="1:13" ht="17.25" customHeight="1" x14ac:dyDescent="0.25">
      <c r="B12" s="116" t="s">
        <v>1</v>
      </c>
      <c r="C12" s="110">
        <v>2025</v>
      </c>
      <c r="D12" s="111"/>
      <c r="E12" s="100">
        <v>2024</v>
      </c>
      <c r="F12" s="117" t="s">
        <v>72</v>
      </c>
      <c r="G12" s="113" t="s">
        <v>5</v>
      </c>
      <c r="H12" s="114"/>
      <c r="I12" s="112" t="s">
        <v>111</v>
      </c>
      <c r="J12" s="112" t="s">
        <v>104</v>
      </c>
      <c r="K12" s="102" t="s">
        <v>5</v>
      </c>
      <c r="M12" s="2"/>
    </row>
    <row r="13" spans="1:13" ht="18" customHeight="1" x14ac:dyDescent="0.25">
      <c r="B13" s="116"/>
      <c r="C13" s="99" t="s">
        <v>23</v>
      </c>
      <c r="D13" s="99" t="s">
        <v>22</v>
      </c>
      <c r="E13" s="99" t="s">
        <v>23</v>
      </c>
      <c r="F13" s="117"/>
      <c r="G13" s="85" t="s">
        <v>7</v>
      </c>
      <c r="H13" s="85" t="s">
        <v>8</v>
      </c>
      <c r="I13" s="112"/>
      <c r="J13" s="112"/>
      <c r="K13" s="68" t="s">
        <v>9</v>
      </c>
    </row>
    <row r="14" spans="1:13" ht="17.25" customHeight="1" x14ac:dyDescent="0.25">
      <c r="B14" s="87" t="s">
        <v>77</v>
      </c>
      <c r="C14" s="88">
        <v>3053.4478800000002</v>
      </c>
      <c r="D14" s="88">
        <v>5555.7248579999996</v>
      </c>
      <c r="E14" s="88">
        <v>2917.3705759999998</v>
      </c>
      <c r="F14" s="34">
        <v>-10.763734428661987</v>
      </c>
      <c r="G14" s="34">
        <f t="shared" ref="G14:G19" si="3">(C14/D14-1)*100</f>
        <v>-45.039613047014569</v>
      </c>
      <c r="H14" s="34">
        <f t="shared" ref="H14:H19" si="4">(C14/E14-1)*100</f>
        <v>4.664381862196465</v>
      </c>
      <c r="I14" s="88">
        <v>11533.609086</v>
      </c>
      <c r="J14" s="88">
        <v>7796.9420960000007</v>
      </c>
      <c r="K14" s="34">
        <f t="shared" ref="K14:K19" si="5">(I14/J14-1)*100</f>
        <v>47.924775431088442</v>
      </c>
    </row>
    <row r="15" spans="1:13" ht="17.25" customHeight="1" x14ac:dyDescent="0.25">
      <c r="B15" s="89" t="s">
        <v>76</v>
      </c>
      <c r="C15" s="90">
        <v>3157.9986650000001</v>
      </c>
      <c r="D15" s="90">
        <v>3087.9652040000001</v>
      </c>
      <c r="E15" s="90">
        <v>3195.3772560000002</v>
      </c>
      <c r="F15" s="91">
        <v>0.30125425040938736</v>
      </c>
      <c r="G15" s="91">
        <f t="shared" si="3"/>
        <v>2.2679485153939583</v>
      </c>
      <c r="H15" s="91">
        <f t="shared" si="4"/>
        <v>-1.16977082846208</v>
      </c>
      <c r="I15" s="90">
        <v>9528.6293860000005</v>
      </c>
      <c r="J15" s="90">
        <v>9258.1740580000005</v>
      </c>
      <c r="K15" s="91">
        <f t="shared" si="5"/>
        <v>2.921259919133834</v>
      </c>
    </row>
    <row r="16" spans="1:13" ht="17.25" customHeight="1" x14ac:dyDescent="0.25">
      <c r="B16" s="87" t="s">
        <v>75</v>
      </c>
      <c r="C16" s="88">
        <v>12787.377036</v>
      </c>
      <c r="D16" s="88">
        <v>12675.915906</v>
      </c>
      <c r="E16" s="88">
        <v>11609.268996000001</v>
      </c>
      <c r="F16" s="34">
        <v>0.47945851437976145</v>
      </c>
      <c r="G16" s="34">
        <f t="shared" si="3"/>
        <v>0.8793142115059327</v>
      </c>
      <c r="H16" s="34">
        <f t="shared" si="4"/>
        <v>10.147995023682533</v>
      </c>
      <c r="I16" s="88">
        <v>39943.17512</v>
      </c>
      <c r="J16" s="88">
        <v>34884.047598999998</v>
      </c>
      <c r="K16" s="34">
        <f t="shared" si="5"/>
        <v>14.502696416298399</v>
      </c>
    </row>
    <row r="17" spans="2:16" ht="17.25" customHeight="1" x14ac:dyDescent="0.3">
      <c r="B17" s="89" t="s">
        <v>82</v>
      </c>
      <c r="C17" s="90">
        <v>2.562567</v>
      </c>
      <c r="D17" s="90">
        <v>1.2353719999999999</v>
      </c>
      <c r="E17" s="90">
        <v>1.814934</v>
      </c>
      <c r="F17" s="91">
        <v>5.7090300716694086E-3</v>
      </c>
      <c r="G17" s="91">
        <f t="shared" si="3"/>
        <v>107.43282185446978</v>
      </c>
      <c r="H17" s="91">
        <f t="shared" si="4"/>
        <v>41.19339876821968</v>
      </c>
      <c r="I17" s="90">
        <v>9.8871780000000005</v>
      </c>
      <c r="J17" s="90">
        <v>5.8455209999999997</v>
      </c>
      <c r="K17" s="91">
        <f t="shared" si="5"/>
        <v>69.141091102059164</v>
      </c>
      <c r="P17" s="29"/>
    </row>
    <row r="18" spans="2:16" ht="17.25" customHeight="1" x14ac:dyDescent="0.25">
      <c r="B18" s="87" t="s">
        <v>93</v>
      </c>
      <c r="C18" s="88">
        <v>2021.6875460000001</v>
      </c>
      <c r="D18" s="88">
        <v>1926.452567</v>
      </c>
      <c r="E18" s="88">
        <v>2766.3778240000001</v>
      </c>
      <c r="F18" s="34">
        <v>0.40966049373739793</v>
      </c>
      <c r="G18" s="34">
        <f t="shared" si="3"/>
        <v>4.9435413376570425</v>
      </c>
      <c r="H18" s="34">
        <f t="shared" si="4"/>
        <v>-26.919326475919579</v>
      </c>
      <c r="I18" s="88">
        <v>6316.7209000000003</v>
      </c>
      <c r="J18" s="88">
        <v>7269.6816069999995</v>
      </c>
      <c r="K18" s="34">
        <f t="shared" si="5"/>
        <v>-13.108699369754939</v>
      </c>
    </row>
    <row r="19" spans="2:16" ht="17.25" customHeight="1" x14ac:dyDescent="0.25">
      <c r="B19" s="92" t="s">
        <v>2</v>
      </c>
      <c r="C19" s="93">
        <f>SUM(C14:C18)</f>
        <v>21023.073694000002</v>
      </c>
      <c r="D19" s="93">
        <f>SUM(D14:D18)</f>
        <v>23247.293906999999</v>
      </c>
      <c r="E19" s="93">
        <f>SUM(E14:E18)</f>
        <v>20490.209586000001</v>
      </c>
      <c r="F19" s="94">
        <f>SUM(F14:F18)</f>
        <v>-9.5676521400637711</v>
      </c>
      <c r="G19" s="94">
        <f t="shared" si="3"/>
        <v>-9.5676521400637533</v>
      </c>
      <c r="H19" s="94">
        <f t="shared" si="4"/>
        <v>2.6005790998061995</v>
      </c>
      <c r="I19" s="93">
        <f>SUM(I14:I18)</f>
        <v>67332.021669999987</v>
      </c>
      <c r="J19" s="93">
        <f>SUM(J14:J18)</f>
        <v>59214.690881000002</v>
      </c>
      <c r="K19" s="94">
        <f t="shared" si="5"/>
        <v>13.708305604960213</v>
      </c>
    </row>
    <row r="20" spans="2:16" ht="15" customHeight="1" x14ac:dyDescent="0.3">
      <c r="B20" s="29" t="s">
        <v>10</v>
      </c>
    </row>
    <row r="21" spans="2:16" ht="15" customHeight="1" x14ac:dyDescent="0.3">
      <c r="B21" s="29" t="s">
        <v>11</v>
      </c>
    </row>
    <row r="22" spans="2:16" ht="15" customHeight="1" x14ac:dyDescent="0.3">
      <c r="B22" s="29" t="s">
        <v>118</v>
      </c>
    </row>
    <row r="24" spans="2:16" ht="15" customHeight="1" x14ac:dyDescent="0.25">
      <c r="B24" s="2"/>
      <c r="F24" s="53"/>
    </row>
    <row r="25" spans="2:16" ht="15" customHeight="1" x14ac:dyDescent="0.25">
      <c r="C25" s="2"/>
      <c r="D25" s="2"/>
      <c r="E25" s="2"/>
      <c r="F25" s="2"/>
      <c r="G25" s="2"/>
      <c r="H25" s="2"/>
      <c r="I25" s="2"/>
      <c r="J25" s="2"/>
    </row>
    <row r="26" spans="2:16" ht="15" customHeight="1" x14ac:dyDescent="0.25">
      <c r="C26" s="2"/>
      <c r="D26" s="2"/>
      <c r="E26" s="2"/>
      <c r="F26" s="2"/>
      <c r="G26" s="2"/>
      <c r="H26" s="2"/>
      <c r="I26" s="2"/>
      <c r="J26" s="2"/>
    </row>
    <row r="27" spans="2:16" ht="15" customHeight="1" x14ac:dyDescent="0.25">
      <c r="C27" s="2"/>
      <c r="D27" s="2"/>
      <c r="E27" s="2"/>
      <c r="F27" s="2"/>
      <c r="G27" s="2"/>
      <c r="H27" s="2"/>
      <c r="I27" s="2"/>
      <c r="J27" s="2"/>
    </row>
    <row r="28" spans="2:16" ht="15" customHeight="1" x14ac:dyDescent="0.25">
      <c r="C28" s="2"/>
      <c r="D28" s="2"/>
      <c r="E28" s="2"/>
      <c r="F28" s="2"/>
      <c r="G28" s="2"/>
      <c r="H28" s="2"/>
      <c r="I28" s="2"/>
      <c r="J28" s="2"/>
    </row>
    <row r="29" spans="2:16" ht="15" customHeight="1" x14ac:dyDescent="0.25">
      <c r="C29" s="2"/>
      <c r="D29" s="2"/>
      <c r="E29" s="2"/>
      <c r="F29" s="2"/>
      <c r="G29" s="2"/>
      <c r="H29" s="2"/>
      <c r="I29" s="2"/>
      <c r="J29" s="2"/>
    </row>
    <row r="30" spans="2:16" ht="15" customHeight="1" x14ac:dyDescent="0.25">
      <c r="C30" s="2"/>
      <c r="D30" s="2"/>
      <c r="E30" s="2"/>
      <c r="F30" s="2"/>
      <c r="G30" s="2"/>
      <c r="H30" s="2"/>
      <c r="I30" s="2"/>
      <c r="J30" s="2"/>
    </row>
    <row r="31" spans="2:16" ht="15" customHeight="1" x14ac:dyDescent="0.25">
      <c r="C31" s="2"/>
      <c r="D31" s="2"/>
      <c r="E31" s="2"/>
      <c r="F31" s="2"/>
      <c r="G31" s="2"/>
      <c r="H31" s="2"/>
      <c r="I31" s="2"/>
      <c r="J31" s="2"/>
    </row>
    <row r="32" spans="2:16" ht="15" customHeight="1" x14ac:dyDescent="0.25">
      <c r="C32" s="2"/>
      <c r="D32" s="2"/>
      <c r="E32" s="2"/>
      <c r="F32" s="2"/>
      <c r="G32" s="2"/>
      <c r="H32" s="2"/>
      <c r="I32" s="2"/>
      <c r="J32" s="2"/>
    </row>
    <row r="33" spans="2:10" ht="15" customHeight="1" x14ac:dyDescent="0.25">
      <c r="C33" s="2"/>
      <c r="D33" s="2"/>
      <c r="E33" s="2"/>
      <c r="F33" s="2"/>
      <c r="G33" s="2"/>
      <c r="H33" s="2"/>
      <c r="I33" s="2"/>
      <c r="J33" s="2"/>
    </row>
    <row r="34" spans="2:10" ht="15" customHeight="1" x14ac:dyDescent="0.25">
      <c r="B34" s="31"/>
      <c r="C34" s="2"/>
      <c r="D34" s="2"/>
      <c r="E34" s="2"/>
      <c r="F34" s="2"/>
      <c r="G34" s="2"/>
      <c r="H34" s="2"/>
      <c r="I34" s="2"/>
      <c r="J34" s="2"/>
    </row>
    <row r="35" spans="2:10" ht="15" customHeight="1" x14ac:dyDescent="0.25">
      <c r="B35" s="2"/>
      <c r="C35" s="2"/>
      <c r="D35" s="2"/>
    </row>
    <row r="36" spans="2:10" ht="15" customHeight="1" x14ac:dyDescent="0.25">
      <c r="B36" s="2"/>
      <c r="C36" s="2"/>
      <c r="D36" s="2"/>
    </row>
    <row r="37" spans="2:10" ht="15" customHeight="1" x14ac:dyDescent="0.25">
      <c r="B37" s="2"/>
      <c r="C37" s="2"/>
      <c r="D37" s="2"/>
    </row>
    <row r="38" spans="2:10" ht="15" customHeight="1" x14ac:dyDescent="0.25">
      <c r="B38" s="2"/>
      <c r="C38" s="2"/>
      <c r="D38" s="2"/>
    </row>
  </sheetData>
  <mergeCells count="12">
    <mergeCell ref="F4:F5"/>
    <mergeCell ref="B4:B5"/>
    <mergeCell ref="B12:B13"/>
    <mergeCell ref="F12:F13"/>
    <mergeCell ref="C4:D4"/>
    <mergeCell ref="C12:D12"/>
    <mergeCell ref="G4:H4"/>
    <mergeCell ref="I4:I5"/>
    <mergeCell ref="J4:J5"/>
    <mergeCell ref="G12:H12"/>
    <mergeCell ref="I12:I13"/>
    <mergeCell ref="J12:J13"/>
  </mergeCells>
  <conditionalFormatting sqref="F6:F7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F8:F10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F11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F14:F15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F16:F18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F19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G6:G7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G8 G10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G9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G14:G15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G16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G17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G18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G11:H11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G19:H19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H6:H7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H8 H10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H9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H14:H15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H16:H18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K6:K7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K8 K10"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K9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K11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K14:K15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K16:K18">
    <cfRule type="iconSet" priority="23">
      <iconSet iconSet="3Arrows">
        <cfvo type="percent" val="0"/>
        <cfvo type="num" val="0" gte="0"/>
        <cfvo type="num" val="0" gte="0"/>
      </iconSet>
    </cfRule>
  </conditionalFormatting>
  <conditionalFormatting sqref="K19">
    <cfRule type="iconSet" priority="27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700-000000000000}"/>
  </hyperlinks>
  <pageMargins left="0.511811024" right="0.511811024" top="0.78740157499999996" bottom="0.78740157499999996" header="0.31496062000000002" footer="0.31496062000000002"/>
  <pageSetup paperSize="13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0"/>
  <sheetViews>
    <sheetView showGridLines="0" topLeftCell="A2" zoomScaleNormal="100" workbookViewId="0">
      <selection activeCell="M14" sqref="M14"/>
    </sheetView>
  </sheetViews>
  <sheetFormatPr defaultRowHeight="15.75" customHeight="1" x14ac:dyDescent="0.25"/>
  <cols>
    <col min="2" max="2" width="41.7265625" customWidth="1"/>
    <col min="3" max="4" width="9.7265625" customWidth="1"/>
    <col min="5" max="6" width="8.54296875" hidden="1" customWidth="1"/>
    <col min="7" max="7" width="10.26953125" hidden="1" customWidth="1"/>
    <col min="8" max="8" width="8.54296875" hidden="1" customWidth="1"/>
    <col min="9" max="9" width="9.54296875" customWidth="1"/>
    <col min="10" max="10" width="11.7265625" bestFit="1" customWidth="1"/>
    <col min="11" max="11" width="10.453125" bestFit="1" customWidth="1"/>
    <col min="12" max="12" width="9.7265625" customWidth="1"/>
    <col min="13" max="13" width="30.54296875" bestFit="1" customWidth="1"/>
    <col min="15" max="15" width="9.81640625" customWidth="1"/>
    <col min="16" max="18" width="0" hidden="1" customWidth="1"/>
    <col min="19" max="19" width="7.54296875" hidden="1" customWidth="1"/>
    <col min="20" max="20" width="9.54296875" customWidth="1"/>
  </cols>
  <sheetData>
    <row r="1" spans="1:13" s="23" customFormat="1" ht="28.5" customHeight="1" x14ac:dyDescent="0.35">
      <c r="A1" s="25" t="s">
        <v>38</v>
      </c>
      <c r="B1" s="24"/>
    </row>
    <row r="2" spans="1:13" s="4" customFormat="1" ht="16.5" customHeight="1" x14ac:dyDescent="0.3">
      <c r="B2" s="14" t="s">
        <v>12</v>
      </c>
      <c r="C2" s="13"/>
      <c r="D2" s="13"/>
      <c r="E2" s="13"/>
      <c r="F2" s="13"/>
      <c r="G2" s="13"/>
      <c r="H2" s="13"/>
    </row>
    <row r="3" spans="1:13" s="4" customFormat="1" ht="16.5" customHeight="1" x14ac:dyDescent="0.3">
      <c r="B3" s="14" t="s">
        <v>90</v>
      </c>
      <c r="C3" s="80"/>
      <c r="D3" s="13"/>
      <c r="E3" s="13"/>
      <c r="F3" s="13"/>
      <c r="G3" s="13"/>
      <c r="H3" s="13"/>
    </row>
    <row r="4" spans="1:13" s="4" customFormat="1" ht="18.75" customHeight="1" x14ac:dyDescent="0.25">
      <c r="B4" s="116" t="s">
        <v>13</v>
      </c>
      <c r="C4" s="121">
        <v>45717</v>
      </c>
      <c r="D4" s="122"/>
      <c r="E4" s="102">
        <v>2025</v>
      </c>
      <c r="F4" s="102">
        <v>2024</v>
      </c>
      <c r="G4" s="84">
        <v>2025</v>
      </c>
      <c r="H4" s="84">
        <v>2024</v>
      </c>
      <c r="I4" s="117" t="s">
        <v>72</v>
      </c>
      <c r="J4" s="113" t="s">
        <v>14</v>
      </c>
      <c r="K4" s="118"/>
      <c r="L4" s="118"/>
    </row>
    <row r="5" spans="1:13" s="4" customFormat="1" ht="18.75" customHeight="1" x14ac:dyDescent="0.25">
      <c r="B5" s="116"/>
      <c r="C5" s="69" t="s">
        <v>73</v>
      </c>
      <c r="D5" s="69" t="s">
        <v>4</v>
      </c>
      <c r="E5" s="69" t="s">
        <v>22</v>
      </c>
      <c r="F5" s="86" t="s">
        <v>23</v>
      </c>
      <c r="G5" s="119" t="s">
        <v>71</v>
      </c>
      <c r="H5" s="120"/>
      <c r="I5" s="117"/>
      <c r="J5" s="69" t="s">
        <v>7</v>
      </c>
      <c r="K5" s="69" t="s">
        <v>8</v>
      </c>
      <c r="L5" s="103" t="s">
        <v>9</v>
      </c>
    </row>
    <row r="6" spans="1:13" s="4" customFormat="1" ht="18.75" customHeight="1" x14ac:dyDescent="0.25">
      <c r="B6" s="87" t="s">
        <v>80</v>
      </c>
      <c r="C6" s="88">
        <f>D6*100/D17</f>
        <v>37.279297041231708</v>
      </c>
      <c r="D6" s="88">
        <v>310.75485900000001</v>
      </c>
      <c r="E6" s="88">
        <v>264.15763199999998</v>
      </c>
      <c r="F6" s="88">
        <v>492.22601500000002</v>
      </c>
      <c r="G6" s="88">
        <v>789.91443400000003</v>
      </c>
      <c r="H6" s="88">
        <v>1179.6618840000001</v>
      </c>
      <c r="I6" s="34">
        <v>5.6721688014409963</v>
      </c>
      <c r="J6" s="34">
        <f>((D6/E6)-1)*100</f>
        <v>17.639932129615723</v>
      </c>
      <c r="K6" s="34">
        <f t="shared" ref="K6:K14" si="0">((D6/F6)-1)*100</f>
        <v>-36.867445130871431</v>
      </c>
      <c r="L6" s="34">
        <f t="shared" ref="L6:L15" si="1">((G6/H6)-1)*100</f>
        <v>-33.038911851457264</v>
      </c>
    </row>
    <row r="7" spans="1:13" s="4" customFormat="1" ht="18.75" customHeight="1" x14ac:dyDescent="0.25">
      <c r="B7" s="89" t="s">
        <v>103</v>
      </c>
      <c r="C7" s="90">
        <f>D7*100/D17</f>
        <v>16.525310281294573</v>
      </c>
      <c r="D7" s="90">
        <v>137.75261</v>
      </c>
      <c r="E7" s="90">
        <v>67.167238999999995</v>
      </c>
      <c r="F7" s="90">
        <v>103.165207</v>
      </c>
      <c r="G7" s="90">
        <v>341.78823199999999</v>
      </c>
      <c r="H7" s="90">
        <v>333.09027300000002</v>
      </c>
      <c r="I7" s="91">
        <v>8.5921880978955585</v>
      </c>
      <c r="J7" s="91">
        <f t="shared" ref="J7:J10" si="2">((D7/E7)-1)*100</f>
        <v>105.08898690922818</v>
      </c>
      <c r="K7" s="91">
        <f t="shared" si="0"/>
        <v>33.526228469642881</v>
      </c>
      <c r="L7" s="91">
        <f t="shared" si="1"/>
        <v>2.6112918043691868</v>
      </c>
      <c r="M7" s="59"/>
    </row>
    <row r="8" spans="1:13" s="4" customFormat="1" ht="18.75" customHeight="1" x14ac:dyDescent="0.25">
      <c r="B8" s="87" t="s">
        <v>81</v>
      </c>
      <c r="C8" s="88">
        <f>D8*100/D17</f>
        <v>10.516767924231669</v>
      </c>
      <c r="D8" s="88">
        <v>87.666264999999996</v>
      </c>
      <c r="E8" s="88">
        <v>103.86923400000001</v>
      </c>
      <c r="F8" s="88">
        <v>82.471709000000004</v>
      </c>
      <c r="G8" s="88">
        <v>305.48944699999998</v>
      </c>
      <c r="H8" s="88">
        <v>222.39560599999999</v>
      </c>
      <c r="I8" s="34">
        <v>-1.9723485960337419</v>
      </c>
      <c r="J8" s="34">
        <f>((D8/E8)-1)*100</f>
        <v>-15.599392020162595</v>
      </c>
      <c r="K8" s="34">
        <f t="shared" si="0"/>
        <v>6.2985914357613026</v>
      </c>
      <c r="L8" s="34">
        <f t="shared" si="1"/>
        <v>37.363076768701987</v>
      </c>
    </row>
    <row r="9" spans="1:13" s="4" customFormat="1" ht="18.75" customHeight="1" x14ac:dyDescent="0.25">
      <c r="B9" s="89" t="s">
        <v>96</v>
      </c>
      <c r="C9" s="90">
        <f>D9*100/D17</f>
        <v>8.1153518556562325</v>
      </c>
      <c r="D9" s="90">
        <v>67.648405999999994</v>
      </c>
      <c r="E9" s="90">
        <v>94.238298999999998</v>
      </c>
      <c r="F9" s="90">
        <v>59.151201</v>
      </c>
      <c r="G9" s="90">
        <v>244.36178100000001</v>
      </c>
      <c r="H9" s="90">
        <v>173.75384</v>
      </c>
      <c r="I9" s="91">
        <v>-3.2367239687514928</v>
      </c>
      <c r="J9" s="91">
        <f t="shared" si="2"/>
        <v>-28.215590988118333</v>
      </c>
      <c r="K9" s="91">
        <f t="shared" si="0"/>
        <v>14.365228188688839</v>
      </c>
      <c r="L9" s="91">
        <f t="shared" si="1"/>
        <v>40.6367657831332</v>
      </c>
    </row>
    <row r="10" spans="1:13" s="4" customFormat="1" ht="18.75" customHeight="1" x14ac:dyDescent="0.25">
      <c r="B10" s="87" t="s">
        <v>109</v>
      </c>
      <c r="C10" s="88">
        <f>D10*100/D17</f>
        <v>2.1823496693505215</v>
      </c>
      <c r="D10" s="88">
        <v>18.191752999999999</v>
      </c>
      <c r="E10" s="88">
        <v>12.481336000000001</v>
      </c>
      <c r="F10" s="88">
        <v>10.164539</v>
      </c>
      <c r="G10" s="88">
        <v>50.826459</v>
      </c>
      <c r="H10" s="88">
        <v>27.821318000000002</v>
      </c>
      <c r="I10" s="34">
        <v>0.69511537994778605</v>
      </c>
      <c r="J10" s="34">
        <f t="shared" si="2"/>
        <v>45.75164870170947</v>
      </c>
      <c r="K10" s="34">
        <f t="shared" si="0"/>
        <v>78.972730588175224</v>
      </c>
      <c r="L10" s="34">
        <f t="shared" si="1"/>
        <v>82.68889705369098</v>
      </c>
    </row>
    <row r="11" spans="1:13" s="4" customFormat="1" ht="18.75" customHeight="1" x14ac:dyDescent="0.25">
      <c r="B11" s="89" t="s">
        <v>95</v>
      </c>
      <c r="C11" s="90">
        <f>D11*100/D17</f>
        <v>2.1343967067646834</v>
      </c>
      <c r="D11" s="90">
        <v>17.792024000000001</v>
      </c>
      <c r="E11" s="90">
        <v>55.055402000000001</v>
      </c>
      <c r="F11" s="90">
        <v>190.84343899999999</v>
      </c>
      <c r="G11" s="90">
        <v>211.51665700000001</v>
      </c>
      <c r="H11" s="90">
        <v>400.23255999999998</v>
      </c>
      <c r="I11" s="91">
        <v>-4.5359817254340591</v>
      </c>
      <c r="J11" s="91">
        <f>((D11/E11)-1)*100</f>
        <v>-67.683418241138256</v>
      </c>
      <c r="K11" s="91">
        <f>((D11/F11)-1)*100</f>
        <v>-90.677162341431085</v>
      </c>
      <c r="L11" s="91">
        <f t="shared" si="1"/>
        <v>-47.151561831950893</v>
      </c>
    </row>
    <row r="12" spans="1:13" s="4" customFormat="1" ht="18.75" customHeight="1" x14ac:dyDescent="0.25">
      <c r="B12" s="87" t="s">
        <v>107</v>
      </c>
      <c r="C12" s="88">
        <f>D12*100/D17</f>
        <v>1.3182293155659635</v>
      </c>
      <c r="D12" s="88">
        <v>10.988569999999999</v>
      </c>
      <c r="E12" s="88">
        <v>18.620128000000001</v>
      </c>
      <c r="F12" s="88">
        <v>12.347182</v>
      </c>
      <c r="G12" s="88">
        <v>44.006461000000002</v>
      </c>
      <c r="H12" s="88">
        <v>34.304239000000003</v>
      </c>
      <c r="I12" s="34">
        <v>-0.92897127105841326</v>
      </c>
      <c r="J12" s="34">
        <f t="shared" ref="J12" si="3">((D12/E12)-1)*100</f>
        <v>-40.985529207962493</v>
      </c>
      <c r="K12" s="34">
        <f t="shared" ref="K12:K15" si="4">((D12/F12)-1)*100</f>
        <v>-11.003417621931877</v>
      </c>
      <c r="L12" s="34">
        <f t="shared" si="1"/>
        <v>28.282866149574115</v>
      </c>
    </row>
    <row r="13" spans="1:13" s="4" customFormat="1" ht="18.75" customHeight="1" x14ac:dyDescent="0.25">
      <c r="B13" s="89" t="s">
        <v>119</v>
      </c>
      <c r="C13" s="90">
        <f>D13*100/D17</f>
        <v>1.2375016752778216</v>
      </c>
      <c r="D13" s="90">
        <v>10.315636</v>
      </c>
      <c r="E13" s="90">
        <v>3.78823</v>
      </c>
      <c r="F13" s="90">
        <v>21.834099999999999</v>
      </c>
      <c r="G13" s="90">
        <v>14.972312000000001</v>
      </c>
      <c r="H13" s="90">
        <v>48.204439000000001</v>
      </c>
      <c r="I13" s="91">
        <v>0.79456549351185035</v>
      </c>
      <c r="J13" s="91">
        <f>((D13/E13)-1)*100</f>
        <v>172.30754204470159</v>
      </c>
      <c r="K13" s="91">
        <f t="shared" si="0"/>
        <v>-52.754471217041235</v>
      </c>
      <c r="L13" s="91">
        <f t="shared" si="1"/>
        <v>-68.939972519958175</v>
      </c>
    </row>
    <row r="14" spans="1:13" s="4" customFormat="1" ht="18.75" customHeight="1" x14ac:dyDescent="0.25">
      <c r="B14" s="87" t="s">
        <v>105</v>
      </c>
      <c r="C14" s="88">
        <f>D14*100/D17</f>
        <v>1.2241980628506981</v>
      </c>
      <c r="D14" s="88">
        <v>10.204739</v>
      </c>
      <c r="E14" s="88">
        <v>15.510877000000001</v>
      </c>
      <c r="F14" s="88">
        <v>9.6010819999999999</v>
      </c>
      <c r="G14" s="88">
        <v>39.740194000000002</v>
      </c>
      <c r="H14" s="88">
        <v>37.209474999999998</v>
      </c>
      <c r="I14" s="34">
        <v>-0.64590346588093084</v>
      </c>
      <c r="J14" s="34">
        <f t="shared" ref="J14" si="5">((D14/E14)-1)*100</f>
        <v>-34.209142397299651</v>
      </c>
      <c r="K14" s="34">
        <f t="shared" si="0"/>
        <v>6.2873851093033117</v>
      </c>
      <c r="L14" s="34">
        <f t="shared" si="1"/>
        <v>6.8012757503297383</v>
      </c>
    </row>
    <row r="15" spans="1:13" s="4" customFormat="1" ht="18.75" customHeight="1" x14ac:dyDescent="0.25">
      <c r="B15" s="89" t="s">
        <v>112</v>
      </c>
      <c r="C15" s="90">
        <f>D15*100/D17</f>
        <v>1.1778022288553902</v>
      </c>
      <c r="D15" s="90">
        <v>9.81799</v>
      </c>
      <c r="E15" s="90">
        <v>7.4305149999999998</v>
      </c>
      <c r="F15" s="90">
        <v>6.9691169999999998</v>
      </c>
      <c r="G15" s="90">
        <v>28.064164999999999</v>
      </c>
      <c r="H15" s="90">
        <v>23.528299000000001</v>
      </c>
      <c r="I15" s="91">
        <v>0.29062161165127542</v>
      </c>
      <c r="J15" s="91">
        <f>((D15/E15)-1)*100</f>
        <v>32.130680040347137</v>
      </c>
      <c r="K15" s="91">
        <f t="shared" si="4"/>
        <v>40.878535975217531</v>
      </c>
      <c r="L15" s="91">
        <f t="shared" si="1"/>
        <v>19.278342220999491</v>
      </c>
    </row>
    <row r="16" spans="1:13" s="4" customFormat="1" ht="18.75" customHeight="1" x14ac:dyDescent="0.25">
      <c r="B16" s="87" t="s">
        <v>15</v>
      </c>
      <c r="C16" s="88">
        <f>D16*100/D17</f>
        <v>18.288795238920745</v>
      </c>
      <c r="D16" s="88">
        <v>152.45276700000002</v>
      </c>
      <c r="E16" s="88">
        <v>179.18746000000004</v>
      </c>
      <c r="F16" s="88">
        <v>143.19296699999998</v>
      </c>
      <c r="G16" s="88">
        <v>514.71501199999989</v>
      </c>
      <c r="H16" s="88">
        <v>470.95689999999991</v>
      </c>
      <c r="I16" s="34">
        <v>-3.2543501258283656</v>
      </c>
      <c r="J16" s="34">
        <f>((D16/E16)-1)*100</f>
        <v>-14.919957568459319</v>
      </c>
      <c r="K16" s="34">
        <f>((D16/F16)-1)*100</f>
        <v>6.4666583799468658</v>
      </c>
      <c r="L16" s="34">
        <f>((G16/H16)-1)*100</f>
        <v>9.2913198638771455</v>
      </c>
    </row>
    <row r="17" spans="2:16" s="4" customFormat="1" ht="18.75" customHeight="1" x14ac:dyDescent="0.25">
      <c r="B17" s="64" t="s">
        <v>2</v>
      </c>
      <c r="C17" s="65">
        <f t="shared" ref="C17:I17" si="6">SUM(C6:C16)</f>
        <v>100</v>
      </c>
      <c r="D17" s="65">
        <f t="shared" si="6"/>
        <v>833.58561899999995</v>
      </c>
      <c r="E17" s="65">
        <f t="shared" si="6"/>
        <v>821.50635200000011</v>
      </c>
      <c r="F17" s="65">
        <f t="shared" si="6"/>
        <v>1131.9665580000001</v>
      </c>
      <c r="G17" s="65">
        <f t="shared" si="6"/>
        <v>2585.3951539999998</v>
      </c>
      <c r="H17" s="65">
        <f t="shared" si="6"/>
        <v>2951.1588330000004</v>
      </c>
      <c r="I17" s="66">
        <f t="shared" si="6"/>
        <v>1.4703802314604633</v>
      </c>
      <c r="J17" s="66">
        <f>((D17/E17)-1)*100</f>
        <v>1.4703802314604442</v>
      </c>
      <c r="K17" s="66">
        <f>((D17/F17)-1)*100</f>
        <v>-26.359518917872492</v>
      </c>
      <c r="L17" s="66">
        <f>((G17/H17)-1)*100</f>
        <v>-12.393900148986003</v>
      </c>
    </row>
    <row r="18" spans="2:16" s="4" customFormat="1" ht="15.75" customHeight="1" x14ac:dyDescent="0.3">
      <c r="B18" s="109" t="s">
        <v>10</v>
      </c>
      <c r="C18" s="109"/>
      <c r="D18" s="109"/>
      <c r="E18" s="109"/>
      <c r="F18" s="109"/>
      <c r="G18" s="109"/>
      <c r="H18" s="109"/>
    </row>
    <row r="19" spans="2:16" s="4" customFormat="1" ht="15.75" customHeight="1" x14ac:dyDescent="0.3">
      <c r="B19" s="109" t="s">
        <v>11</v>
      </c>
      <c r="C19" s="109"/>
      <c r="D19" s="109"/>
      <c r="E19" s="109"/>
      <c r="F19" s="109"/>
      <c r="G19" s="109"/>
      <c r="H19" s="109"/>
      <c r="I19" s="59"/>
    </row>
    <row r="20" spans="2:16" s="4" customFormat="1" ht="15.75" customHeight="1" x14ac:dyDescent="0.3">
      <c r="B20" s="109" t="s">
        <v>79</v>
      </c>
      <c r="C20" s="109"/>
      <c r="D20" s="109"/>
      <c r="E20" s="109"/>
      <c r="F20" s="109"/>
      <c r="G20" s="109"/>
      <c r="H20" s="109"/>
      <c r="I20" s="59"/>
    </row>
    <row r="21" spans="2:16" s="4" customFormat="1" ht="15.75" customHeight="1" x14ac:dyDescent="0.3">
      <c r="B21" s="29" t="s">
        <v>118</v>
      </c>
      <c r="C21" s="29"/>
      <c r="D21" s="29"/>
      <c r="E21" s="29"/>
      <c r="F21" s="29"/>
      <c r="G21" s="29"/>
      <c r="H21" s="29"/>
    </row>
    <row r="22" spans="2:16" s="4" customFormat="1" ht="15.75" customHeight="1" x14ac:dyDescent="0.3">
      <c r="B22" s="29"/>
    </row>
    <row r="23" spans="2:16" s="4" customFormat="1" ht="15.75" customHeight="1" x14ac:dyDescent="0.25">
      <c r="C23" s="96"/>
      <c r="D23" s="59"/>
      <c r="E23" s="59"/>
      <c r="F23" s="59"/>
      <c r="G23" s="59"/>
      <c r="H23" s="59"/>
      <c r="I23" s="59"/>
      <c r="J23"/>
      <c r="K23"/>
      <c r="L23"/>
      <c r="M23"/>
      <c r="N23"/>
      <c r="O23"/>
      <c r="P23"/>
    </row>
    <row r="24" spans="2:16" s="4" customFormat="1" ht="15.75" customHeight="1" x14ac:dyDescent="0.25">
      <c r="D24" s="59"/>
      <c r="J24" s="53"/>
      <c r="K24"/>
      <c r="L24"/>
      <c r="M24"/>
      <c r="N24"/>
      <c r="O24"/>
      <c r="P24"/>
    </row>
    <row r="25" spans="2:16" s="4" customFormat="1" ht="15.75" customHeight="1" x14ac:dyDescent="0.25">
      <c r="D25" s="59"/>
      <c r="J25"/>
      <c r="K25"/>
      <c r="L25"/>
      <c r="M25"/>
      <c r="N25"/>
      <c r="O25"/>
      <c r="P25"/>
    </row>
    <row r="26" spans="2:16" s="4" customFormat="1" ht="15.75" customHeight="1" x14ac:dyDescent="0.25">
      <c r="J26"/>
      <c r="K26"/>
      <c r="L26"/>
      <c r="M26"/>
      <c r="N26"/>
      <c r="O26"/>
      <c r="P26"/>
    </row>
    <row r="27" spans="2:16" s="4" customFormat="1" ht="15.75" customHeight="1" x14ac:dyDescent="0.25">
      <c r="J27"/>
      <c r="K27"/>
      <c r="L27"/>
      <c r="M27"/>
      <c r="N27"/>
      <c r="O27"/>
      <c r="P27"/>
    </row>
    <row r="28" spans="2:16" s="4" customFormat="1" ht="15.75" customHeight="1" x14ac:dyDescent="0.25">
      <c r="J28"/>
      <c r="K28"/>
      <c r="L28"/>
      <c r="M28"/>
      <c r="N28"/>
      <c r="O28"/>
      <c r="P28"/>
    </row>
    <row r="29" spans="2:16" s="4" customFormat="1" ht="15.75" customHeight="1" x14ac:dyDescent="0.25">
      <c r="J29"/>
      <c r="K29"/>
      <c r="L29"/>
      <c r="M29"/>
      <c r="N29"/>
      <c r="O29"/>
      <c r="P29"/>
    </row>
    <row r="30" spans="2:16" s="4" customFormat="1" ht="15.75" customHeight="1" x14ac:dyDescent="0.25">
      <c r="J30"/>
      <c r="K30"/>
      <c r="L30"/>
      <c r="M30"/>
      <c r="N30"/>
      <c r="O30"/>
      <c r="P30"/>
    </row>
  </sheetData>
  <mergeCells count="8">
    <mergeCell ref="J4:L4"/>
    <mergeCell ref="G5:H5"/>
    <mergeCell ref="B20:H20"/>
    <mergeCell ref="B18:H18"/>
    <mergeCell ref="B19:H19"/>
    <mergeCell ref="I4:I5"/>
    <mergeCell ref="B4:B5"/>
    <mergeCell ref="C4:D4"/>
  </mergeCells>
  <conditionalFormatting sqref="I6:I11">
    <cfRule type="iconSet" priority="29">
      <iconSet iconSet="3Arrows">
        <cfvo type="percent" val="0"/>
        <cfvo type="num" val="0" gte="0"/>
        <cfvo type="num" val="0" gte="0"/>
      </iconSet>
    </cfRule>
  </conditionalFormatting>
  <conditionalFormatting sqref="I12:I13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I14:I15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I16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I17:J17 J16">
    <cfRule type="iconSet" priority="30">
      <iconSet iconSet="3Arrows">
        <cfvo type="percent" val="0"/>
        <cfvo type="num" val="0" gte="0"/>
        <cfvo type="num" val="0" gte="0"/>
      </iconSet>
    </cfRule>
  </conditionalFormatting>
  <conditionalFormatting sqref="J6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J7 J9:J11">
    <cfRule type="iconSet" priority="31">
      <iconSet iconSet="3Arrows">
        <cfvo type="percent" val="0"/>
        <cfvo type="num" val="0" gte="0"/>
        <cfvo type="num" val="0" gte="0"/>
      </iconSet>
    </cfRule>
  </conditionalFormatting>
  <conditionalFormatting sqref="J8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J12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J13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J14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J15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K6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K7">
    <cfRule type="iconSet" priority="32">
      <iconSet iconSet="3Arrows">
        <cfvo type="percent" val="0"/>
        <cfvo type="num" val="0" gte="0"/>
        <cfvo type="num" val="0" gte="0"/>
      </iconSet>
    </cfRule>
  </conditionalFormatting>
  <conditionalFormatting sqref="K8 K10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K9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K11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K12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K13">
    <cfRule type="iconSet" priority="33">
      <iconSet iconSet="3Arrows">
        <cfvo type="percent" val="0"/>
        <cfvo type="num" val="0" gte="0"/>
        <cfvo type="num" val="0" gte="0"/>
      </iconSet>
    </cfRule>
  </conditionalFormatting>
  <conditionalFormatting sqref="K14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K16:K17">
    <cfRule type="iconSet" priority="34">
      <iconSet iconSet="3Arrows">
        <cfvo type="percent" val="0"/>
        <cfvo type="num" val="0" gte="0"/>
        <cfvo type="num" val="0" gte="0"/>
      </iconSet>
    </cfRule>
  </conditionalFormatting>
  <conditionalFormatting sqref="L9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L10:L11 L6:L8">
    <cfRule type="iconSet" priority="36">
      <iconSet iconSet="3Arrows">
        <cfvo type="percent" val="0"/>
        <cfvo type="num" val="0" gte="0"/>
        <cfvo type="num" val="0" gte="0"/>
      </iconSet>
    </cfRule>
  </conditionalFormatting>
  <conditionalFormatting sqref="L12">
    <cfRule type="iconSet" priority="37">
      <iconSet iconSet="3Arrows">
        <cfvo type="percent" val="0"/>
        <cfvo type="num" val="0" gte="0"/>
        <cfvo type="num" val="0" gte="0"/>
      </iconSet>
    </cfRule>
  </conditionalFormatting>
  <conditionalFormatting sqref="L13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L14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L15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L16:L17">
    <cfRule type="iconSet" priority="38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800-000000000000}"/>
  </hyperlinks>
  <pageMargins left="0.511811024" right="0.511811024" top="0.78740157499999996" bottom="0.78740157499999996" header="0.31496062000000002" footer="0.31496062000000002"/>
  <pageSetup paperSize="1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Índice</vt:lpstr>
      <vt:lpstr>Gráficos&gt;&gt;</vt:lpstr>
      <vt:lpstr>Graf 1</vt:lpstr>
      <vt:lpstr>Graf 2</vt:lpstr>
      <vt:lpstr>Graf 3</vt:lpstr>
      <vt:lpstr>Graf 4</vt:lpstr>
      <vt:lpstr>Tabelas&gt;&gt;</vt:lpstr>
      <vt:lpstr>Tab 1</vt:lpstr>
      <vt:lpstr>Tab2</vt:lpstr>
      <vt:lpstr>Tab 3</vt:lpstr>
      <vt:lpstr>Tab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Rubia Simões Beiral</dc:creator>
  <cp:lastModifiedBy>Paula Rubia Simões Beiral</cp:lastModifiedBy>
  <cp:lastPrinted>2018-03-22T18:56:19Z</cp:lastPrinted>
  <dcterms:created xsi:type="dcterms:W3CDTF">2015-01-12T10:25:34Z</dcterms:created>
  <dcterms:modified xsi:type="dcterms:W3CDTF">2025-04-09T13:12:28Z</dcterms:modified>
</cp:coreProperties>
</file>