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9735" tabRatio="989"/>
  </bookViews>
  <sheets>
    <sheet name="SUMÁRIO" sheetId="55" r:id="rId1"/>
    <sheet name="tab1" sheetId="37" r:id="rId2"/>
    <sheet name="ES x BR" sheetId="56" r:id="rId3"/>
    <sheet name="tab2" sheetId="38" r:id="rId4"/>
    <sheet name="Plan1" sheetId="73" state="hidden" r:id="rId5"/>
    <sheet name="tab3" sheetId="39" r:id="rId6"/>
    <sheet name="VA" sheetId="58" r:id="rId7"/>
    <sheet name="tab4" sheetId="44" r:id="rId8"/>
    <sheet name="tab5" sheetId="45" r:id="rId9"/>
    <sheet name="tab6" sheetId="46" r:id="rId10"/>
    <sheet name="tab7" sheetId="72" r:id="rId11"/>
    <sheet name="PIB" sheetId="59" r:id="rId12"/>
    <sheet name="tab8" sheetId="60" r:id="rId13"/>
    <sheet name="tab9" sheetId="61" r:id="rId14"/>
    <sheet name="tab10" sheetId="62" r:id="rId15"/>
    <sheet name="tab11" sheetId="63" r:id="rId16"/>
    <sheet name="tab12" sheetId="64" r:id="rId17"/>
    <sheet name="VA e PIB" sheetId="57" r:id="rId18"/>
    <sheet name="tab13" sheetId="40" r:id="rId19"/>
    <sheet name="tab14" sheetId="71" r:id="rId20"/>
    <sheet name="tab15" sheetId="67" r:id="rId21"/>
    <sheet name="tab16" sheetId="68" r:id="rId22"/>
    <sheet name="tab17" sheetId="69" r:id="rId23"/>
  </sheets>
  <definedNames>
    <definedName name="_xlnm._FilterDatabase" localSheetId="15" hidden="1">'tab11'!$B$8:$I$40</definedName>
    <definedName name="_xlnm._FilterDatabase" localSheetId="16" hidden="1">'tab12'!$B$37:$B$37</definedName>
    <definedName name="_xlnm._FilterDatabase" localSheetId="13" hidden="1">'tab9'!$B$8:$I$40</definedName>
  </definedNames>
  <calcPr calcId="144525"/>
</workbook>
</file>

<file path=xl/calcChain.xml><?xml version="1.0" encoding="utf-8"?>
<calcChain xmlns="http://schemas.openxmlformats.org/spreadsheetml/2006/main">
  <c r="H29" i="69" l="1"/>
  <c r="H28" i="69"/>
  <c r="H27" i="69"/>
  <c r="H26" i="69"/>
  <c r="H25" i="69"/>
  <c r="H24" i="69"/>
  <c r="H23" i="69"/>
  <c r="H22" i="69"/>
  <c r="H21" i="69"/>
  <c r="H20" i="69"/>
  <c r="H19" i="69"/>
  <c r="H18" i="69"/>
  <c r="H17" i="69"/>
  <c r="H16" i="69"/>
  <c r="H15" i="69"/>
  <c r="H14" i="69"/>
  <c r="H13" i="69"/>
  <c r="H12" i="69"/>
  <c r="H11" i="69"/>
  <c r="H10" i="69"/>
  <c r="H9" i="69"/>
  <c r="H8" i="69"/>
  <c r="I29" i="69"/>
  <c r="I28" i="69"/>
  <c r="I27" i="69"/>
  <c r="I26" i="69"/>
  <c r="I25" i="69"/>
  <c r="I24" i="69"/>
  <c r="I23" i="69"/>
  <c r="I22" i="69"/>
  <c r="I21" i="69"/>
  <c r="I20" i="69"/>
  <c r="I19" i="69"/>
  <c r="I18" i="69"/>
  <c r="I17" i="69"/>
  <c r="I16" i="69"/>
  <c r="I15" i="69"/>
  <c r="I14" i="69"/>
  <c r="I13" i="69"/>
  <c r="I12" i="69"/>
  <c r="I11" i="69"/>
  <c r="I10" i="69"/>
  <c r="I9" i="69"/>
  <c r="I8" i="69"/>
  <c r="K11" i="71"/>
  <c r="J11" i="71"/>
  <c r="I11" i="71"/>
  <c r="K10" i="71"/>
  <c r="J10" i="71"/>
  <c r="I10" i="71"/>
  <c r="K9" i="71"/>
  <c r="J9" i="71"/>
  <c r="I9" i="71"/>
  <c r="K8" i="71"/>
  <c r="J8" i="71"/>
  <c r="I8" i="71"/>
  <c r="K7" i="71"/>
  <c r="J7" i="71"/>
  <c r="I7" i="71"/>
  <c r="H11" i="71"/>
  <c r="G11" i="71"/>
  <c r="F11" i="71"/>
  <c r="H10" i="71"/>
  <c r="F10" i="71"/>
  <c r="G10" i="71" s="1"/>
  <c r="H9" i="71"/>
  <c r="F9" i="71"/>
  <c r="G9" i="71" s="1"/>
  <c r="H8" i="71"/>
  <c r="F8" i="71"/>
  <c r="G8" i="71" s="1"/>
  <c r="H7" i="71"/>
  <c r="G7" i="71"/>
  <c r="F7" i="71"/>
  <c r="H6" i="71"/>
  <c r="F6" i="71"/>
  <c r="G6" i="71" s="1"/>
  <c r="E11" i="71"/>
  <c r="D11" i="71"/>
  <c r="C11" i="71"/>
  <c r="E10" i="71"/>
  <c r="D10" i="71"/>
  <c r="C10" i="71"/>
  <c r="E9" i="71"/>
  <c r="D9" i="71"/>
  <c r="C9" i="71"/>
  <c r="E8" i="71"/>
  <c r="D8" i="71"/>
  <c r="C8" i="71"/>
  <c r="E7" i="71"/>
  <c r="D7" i="71"/>
  <c r="C7" i="71"/>
  <c r="E6" i="71"/>
  <c r="D6" i="71"/>
  <c r="C6" i="71"/>
  <c r="K11" i="40"/>
  <c r="K10" i="40"/>
  <c r="K9" i="40"/>
  <c r="K8" i="40"/>
  <c r="K7" i="40"/>
  <c r="J11" i="40"/>
  <c r="J10" i="40"/>
  <c r="J9" i="40"/>
  <c r="J8" i="40"/>
  <c r="J7" i="40"/>
  <c r="I11" i="40"/>
  <c r="I10" i="40"/>
  <c r="I9" i="40"/>
  <c r="I8" i="40"/>
  <c r="I7" i="40"/>
  <c r="H10" i="40"/>
  <c r="G10" i="40"/>
  <c r="G6" i="40"/>
  <c r="G7" i="40"/>
  <c r="G8" i="40"/>
  <c r="G9" i="40"/>
  <c r="G11" i="40"/>
  <c r="F11" i="40"/>
  <c r="F10" i="40"/>
  <c r="F9" i="40"/>
  <c r="F8" i="40"/>
  <c r="F7" i="40"/>
  <c r="F6" i="40"/>
  <c r="E11" i="40"/>
  <c r="E10" i="40"/>
  <c r="E9" i="40"/>
  <c r="E8" i="40"/>
  <c r="E7" i="40"/>
  <c r="E6" i="40"/>
  <c r="D11" i="40"/>
  <c r="D10" i="40"/>
  <c r="D9" i="40"/>
  <c r="D8" i="40"/>
  <c r="D7" i="40"/>
  <c r="D6" i="40"/>
  <c r="D5" i="40"/>
  <c r="O29" i="44" l="1"/>
  <c r="I29" i="44"/>
  <c r="F12" i="39"/>
  <c r="F11" i="39"/>
  <c r="F10" i="39"/>
  <c r="F9" i="39"/>
  <c r="F8" i="39"/>
  <c r="F7" i="39"/>
  <c r="K6" i="38"/>
  <c r="J6" i="38"/>
  <c r="C12" i="38"/>
  <c r="C11" i="38"/>
  <c r="C10" i="38"/>
  <c r="C9" i="38"/>
  <c r="C8" i="38"/>
  <c r="C7" i="38"/>
  <c r="D11" i="37"/>
  <c r="D10" i="37"/>
  <c r="D9" i="37"/>
  <c r="D8" i="37"/>
  <c r="D7" i="37"/>
  <c r="D6" i="37"/>
  <c r="D5" i="37"/>
  <c r="C8" i="69" l="1"/>
  <c r="D8" i="69"/>
  <c r="E8" i="69"/>
  <c r="F8" i="69"/>
  <c r="G8" i="69"/>
  <c r="C12" i="69"/>
  <c r="D12" i="69"/>
  <c r="E12" i="69"/>
  <c r="F12" i="69"/>
  <c r="G12" i="69"/>
  <c r="C17" i="69"/>
  <c r="D17" i="69"/>
  <c r="E17" i="69"/>
  <c r="F17" i="69"/>
  <c r="G17" i="69"/>
  <c r="F11" i="68"/>
  <c r="F9" i="68"/>
  <c r="F8" i="68"/>
  <c r="F7" i="68"/>
  <c r="F6" i="68"/>
  <c r="F5" i="68"/>
  <c r="M29" i="44" l="1"/>
  <c r="J29" i="44"/>
  <c r="C6" i="38" l="1"/>
  <c r="N29" i="44" l="1"/>
  <c r="L29" i="44"/>
  <c r="K29" i="44"/>
  <c r="P29" i="44" l="1"/>
  <c r="E29" i="44"/>
  <c r="C29" i="44"/>
  <c r="G29" i="44"/>
  <c r="H29" i="44"/>
  <c r="F29" i="44"/>
  <c r="D29" i="44"/>
  <c r="E5" i="71"/>
  <c r="D5" i="71"/>
  <c r="E5" i="40"/>
  <c r="K6" i="71" l="1"/>
  <c r="H5" i="40"/>
  <c r="H9" i="40"/>
  <c r="H11" i="40"/>
  <c r="H5" i="71"/>
  <c r="H6" i="40"/>
  <c r="H8" i="40"/>
  <c r="H7" i="40"/>
  <c r="C5" i="71"/>
  <c r="K6" i="40" l="1"/>
  <c r="F6" i="39"/>
  <c r="F5" i="71"/>
  <c r="G5" i="71" l="1"/>
  <c r="I7" i="61"/>
  <c r="C16" i="55"/>
  <c r="I6" i="71" l="1"/>
  <c r="J6" i="71"/>
  <c r="C25" i="55"/>
  <c r="C8" i="55" l="1"/>
  <c r="C9" i="55"/>
  <c r="C11" i="55"/>
  <c r="C13" i="55"/>
  <c r="C14" i="55"/>
  <c r="C15" i="55"/>
  <c r="C18" i="55"/>
  <c r="C19" i="55"/>
  <c r="C20" i="55"/>
  <c r="C21" i="55"/>
  <c r="C22" i="55"/>
  <c r="C24" i="55"/>
  <c r="C26" i="55"/>
  <c r="C27" i="55"/>
  <c r="C28" i="55"/>
  <c r="F5" i="40" l="1"/>
  <c r="G5" i="40" s="1"/>
  <c r="I6" i="40" l="1"/>
  <c r="J6" i="40"/>
</calcChain>
</file>

<file path=xl/sharedStrings.xml><?xml version="1.0" encoding="utf-8"?>
<sst xmlns="http://schemas.openxmlformats.org/spreadsheetml/2006/main" count="835" uniqueCount="185">
  <si>
    <t>ATIVIDADES PRIMÁRIAS</t>
  </si>
  <si>
    <t>ATIVIDADES SECUNDÁRIAS</t>
  </si>
  <si>
    <t>ATIVIDADES TERCIÁRIAS</t>
  </si>
  <si>
    <t>ESPÍRITO SANTO</t>
  </si>
  <si>
    <t>ATIVIDADES</t>
  </si>
  <si>
    <t>R$mil</t>
  </si>
  <si>
    <t xml:space="preserve">Valores correntes </t>
  </si>
  <si>
    <t>BRASIL</t>
  </si>
  <si>
    <t>ANOS</t>
  </si>
  <si>
    <t xml:space="preserve">VALOR ADICIONADO BRUTO  a preços básicos                                </t>
  </si>
  <si>
    <t>Em %</t>
  </si>
  <si>
    <t>Anos</t>
  </si>
  <si>
    <t>Moeda</t>
  </si>
  <si>
    <t>-</t>
  </si>
  <si>
    <t>Ano</t>
  </si>
  <si>
    <t>Atividades Primárias</t>
  </si>
  <si>
    <t>Atividades Secundárias</t>
  </si>
  <si>
    <t>Atividades Terciárias</t>
  </si>
  <si>
    <t>Impostos Sobre Produtos</t>
  </si>
  <si>
    <t>Produto Interno Bruto a preços de mercado</t>
  </si>
  <si>
    <t>Valor Adicionado Bruto a preços básicos</t>
  </si>
  <si>
    <t>ANO</t>
  </si>
  <si>
    <t>Índice de Crescimento Real do PIB</t>
  </si>
  <si>
    <t>Índice de Crescimento da População</t>
  </si>
  <si>
    <t>Espírito Santo</t>
  </si>
  <si>
    <t>Valor adicionado bruto a preço básico corrente</t>
  </si>
  <si>
    <t>Impostos sobre produtos, líquidos de subsídios</t>
  </si>
  <si>
    <t>Produto interno bruto a preço de mercado corrente</t>
  </si>
  <si>
    <t>Grandes Regiões
e
Unidades da Federação</t>
  </si>
  <si>
    <t xml:space="preserve">               Brasil</t>
  </si>
  <si>
    <t xml:space="preserve">          Norte</t>
  </si>
  <si>
    <t>Rondônia</t>
  </si>
  <si>
    <t>Acre</t>
  </si>
  <si>
    <t>Amazonas</t>
  </si>
  <si>
    <t>Roraima</t>
  </si>
  <si>
    <t>Pará</t>
  </si>
  <si>
    <t>Amapá</t>
  </si>
  <si>
    <t>Tocantins</t>
  </si>
  <si>
    <t xml:space="preserve">          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</si>
  <si>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</si>
  <si>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</si>
  <si>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</si>
  <si>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</si>
  <si>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</si>
  <si>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</si>
  <si>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</si>
  <si>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</si>
  <si>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</si>
  <si>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          Sudeste</t>
  </si>
  <si>
    <t>Minas Gerais</t>
  </si>
  <si>
    <t>Rio de Janeiro</t>
  </si>
  <si>
    <t>São Paulo</t>
  </si>
  <si>
    <t xml:space="preserve">          Sul</t>
  </si>
  <si>
    <t>Paraná</t>
  </si>
  <si>
    <t>Santa Catarina</t>
  </si>
  <si>
    <t>Rio Grande do Sul</t>
  </si>
  <si>
    <t xml:space="preserve">          Centro-Oeste</t>
  </si>
  <si>
    <t>Mato Grosso do Sul</t>
  </si>
  <si>
    <t xml:space="preserve">Mato Grosso </t>
  </si>
  <si>
    <t>Goiás</t>
  </si>
  <si>
    <t>Distrito Federal</t>
  </si>
  <si>
    <t>SERVIÇOS DE INFORMAÇÃO</t>
  </si>
  <si>
    <t>População (mil)</t>
  </si>
  <si>
    <t>Posição</t>
  </si>
  <si>
    <t>Mato Grosso</t>
  </si>
  <si>
    <t xml:space="preserve"> Em %</t>
  </si>
  <si>
    <t>Taxa Anual de Crescimento Real do PIB  -    %</t>
  </si>
  <si>
    <t>Taxa Anual de Crescimento da População - %</t>
  </si>
  <si>
    <t xml:space="preserve"> </t>
  </si>
  <si>
    <t>TABELAS:</t>
  </si>
  <si>
    <t>Comparação com o Brasil</t>
  </si>
  <si>
    <t>Valor Adicionado e Produto Interno Bruto</t>
  </si>
  <si>
    <t>Produto Interno Bruto (PIB)</t>
  </si>
  <si>
    <t>Valor Adicionado (VA)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</si>
  <si>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</si>
  <si>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</si>
  <si>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</si>
  <si>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</si>
  <si>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</si>
  <si>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</si>
  <si>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</si>
  <si>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</si>
  <si>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</si>
  <si>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</si>
  <si>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</si>
  <si>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</si>
  <si>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</si>
  <si>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</si>
  <si>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</si>
  <si>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</si>
  <si>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</si>
  <si>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Título</t>
  </si>
  <si>
    <t>Seção</t>
  </si>
  <si>
    <t>Nº</t>
  </si>
  <si>
    <r>
      <t xml:space="preserve">PIB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(R$ 1,00)</t>
    </r>
  </si>
  <si>
    <r>
      <t xml:space="preserve">Taxa Anual de Crescimento Real do PIB </t>
    </r>
    <r>
      <rPr>
        <b/>
        <i/>
        <sz val="10"/>
        <color indexed="9"/>
        <rFont val="Calibri"/>
        <family val="2"/>
      </rPr>
      <t>per capita</t>
    </r>
    <r>
      <rPr>
        <b/>
        <sz val="10"/>
        <color indexed="9"/>
        <rFont val="Calibri"/>
        <family val="2"/>
      </rPr>
      <t xml:space="preserve"> - %</t>
    </r>
  </si>
  <si>
    <r>
      <t xml:space="preserve">PIB </t>
    </r>
    <r>
      <rPr>
        <b/>
        <i/>
        <sz val="10"/>
        <color indexed="9"/>
        <rFont val="Calibri"/>
        <family val="2"/>
      </rPr>
      <t xml:space="preserve">per capita </t>
    </r>
    <r>
      <rPr>
        <b/>
        <sz val="10"/>
        <color indexed="9"/>
        <rFont val="Calibri"/>
        <family val="2"/>
      </rPr>
      <t xml:space="preserve">         (1,00)</t>
    </r>
  </si>
  <si>
    <r>
      <t xml:space="preserve">Índice de Crescimento Real do PIB  </t>
    </r>
    <r>
      <rPr>
        <b/>
        <i/>
        <sz val="10"/>
        <color indexed="9"/>
        <rFont val="Calibri"/>
        <family val="2"/>
      </rPr>
      <t>per capita</t>
    </r>
  </si>
  <si>
    <t>Cresc. Anual real (%)</t>
  </si>
  <si>
    <t>Elaboração: Coordenação de Estudos Econômicos - CEE/IJSN</t>
  </si>
  <si>
    <t>População Residente (mil)*</t>
  </si>
  <si>
    <t>(Em bilhões de R$)</t>
  </si>
  <si>
    <t>PIB (R$ bilhões) pr.correntes</t>
  </si>
  <si>
    <t>Produto Interno Bruto a preços correntes  (R$ Bilhões)</t>
  </si>
  <si>
    <t>PIB a Preços de Mercado (R$ bilhões)</t>
  </si>
  <si>
    <t>Gráfico 1</t>
  </si>
  <si>
    <t>Fonte: IBGE, Diretoria de Pesquisas, Coordenação de Contas Regionais.</t>
  </si>
  <si>
    <t>INDÚSTRIA EXTRATIVA</t>
  </si>
  <si>
    <t>INDÚSTRIA DE TRANSFORMAÇÃO</t>
  </si>
  <si>
    <t>CONSTRUÇÃO</t>
  </si>
  <si>
    <t>COMÉRCIO, MANUTENÇÃO E REPARAÇÃO DE VEÍCULOS AUTOMOTORES E MOTOCICLETAS</t>
  </si>
  <si>
    <t>TRANSPORTE, ARMAZENAGEM E CORREIOS</t>
  </si>
  <si>
    <t>SERVIÇOS DE ALOJAMENTO E ALIMENTAÇÃO</t>
  </si>
  <si>
    <t>ATIVIDADES PROFISSIONAIS, CIENTÍFICAS E TÉCNICAS, ADMINISTRATIVAS E SERVIÇOS COMPLEMENTARES</t>
  </si>
  <si>
    <t>ATIVIDADES IMOBILIÁRIAS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</si>
  <si>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</si>
  <si>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</si>
  <si>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</si>
  <si>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</si>
  <si>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</si>
  <si>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</si>
  <si>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</si>
  <si>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</si>
  <si>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</si>
  <si>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</si>
  <si>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</si>
  <si>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</si>
  <si>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</si>
  <si>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</si>
  <si>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</si>
  <si>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</si>
  <si>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</si>
  <si>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</si>
  <si>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</si>
  <si>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</si>
  <si>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</si>
  <si>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</si>
  <si>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</si>
  <si>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</si>
  <si>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</si>
  <si>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</si>
  <si>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</si>
  <si>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IMPOSTOS SOBRE PRODUTOS, LÍQUIDOS DE SUBSÍDIOS</t>
  </si>
  <si>
    <t>VALOR ADICIONADO BRUTO A PREÇOS BÁSICOS</t>
  </si>
  <si>
    <t>PRODUTO INTERNO BRUTO A PREÇOS DE MERCADO</t>
  </si>
  <si>
    <t>Índice de Volume do PIB real do Brasil e do Espírito Santo – 2010 a 2013</t>
  </si>
  <si>
    <t>ELETRICIDADE E GÁS, ÁGUA, ESGOTO, ATIVIDADES DE GESTÃO DE RESÍDUOS E DESCONTAMINAÇÃO</t>
  </si>
  <si>
    <t>ATIVIDADES FINANCEIRAS, DE SEGUROS E SERVIÇOS RELACIONADOS</t>
  </si>
  <si>
    <t>ADMINISTRAÇÃO, EDUCAÇÃO, SAÚDE, PESQUISA E DESENVOLVIMENTO PÚBLICAS, DEFESA, SEGURIDADE SOCIAL</t>
  </si>
  <si>
    <t>EDUCAÇÃO E SAÚDE MERCANTIS</t>
  </si>
  <si>
    <t>AGRICULTURA, INCLUSIVE O APOIO À AGRICULTURA E A PÓS-COLHEITA</t>
  </si>
  <si>
    <t>PECUÁRIA, INCLUSIVE APOIO A PECUÁRA</t>
  </si>
  <si>
    <t>PRODUÇÃO FLORESTAL, PESCA E AQUICULTURA</t>
  </si>
  <si>
    <t>SERVIÇOS DE INFORMAÇÃO E COMUNICAÇÃO</t>
  </si>
  <si>
    <t>ARTES, CULTURA, ESPORTE E RECREAÇÃO E OUTRAS ATIVIDADES DE SERVIÇOS</t>
  </si>
  <si>
    <t>SERVIÇOS DOMÉSTICOS</t>
  </si>
  <si>
    <t>ES</t>
  </si>
  <si>
    <t>ES/BR</t>
  </si>
  <si>
    <t>Taxa Anual Cresc. Real (%)</t>
  </si>
  <si>
    <t>Índice de Cresc.Real  (2010=100)</t>
  </si>
  <si>
    <t>Relação %</t>
  </si>
  <si>
    <t xml:space="preserve">    PIB  (R$ bilhões)</t>
  </si>
  <si>
    <t>(*) Estimativas de população para 1º de julho de cada ano.</t>
  </si>
  <si>
    <t>Produto Interno Bruto (PIB) - Espírito Santo - 2010 a 2016</t>
  </si>
  <si>
    <t>Composição do Produto Interno Bruto, Espírito Santo,  2010 - 2016</t>
  </si>
  <si>
    <t>Relações entre o Produto Interno Bruto, a preços de mercado, no Espírito Santo e Brasil, 2010-2016</t>
  </si>
  <si>
    <t>Crescimento Médio 2010 -2016 (%)</t>
  </si>
  <si>
    <t>Produto Interno Bruto e Produto Interno Bruto per capita, Espírito Santo e Brasil, 2010-2016</t>
  </si>
  <si>
    <t>Participação das Atividades Econômicas no Valor Adicionado Bruto, a preços básicos, no Espírito Santo e Brasil,  2010 -2016</t>
  </si>
  <si>
    <t>Taxa Média Anual de Crescimento Real do Valor Adicionado Bruto, a preços básicos, por Atividade econômica, 2010 - 2016</t>
  </si>
  <si>
    <t>2010 - 2016</t>
  </si>
  <si>
    <t>Taxa  Anual de Crescimento Real do Valor Adicionado Bruto do Espírito Santo, por Atividade Econômica,  2010 - 2016</t>
  </si>
  <si>
    <t>Cresc. Acumulado 2010 - 2016</t>
  </si>
  <si>
    <t>Taxa anual média 2010 - 2016  (%)</t>
  </si>
  <si>
    <t>Participação das Atividades Econômicas do Espírito Santo no Valor Adicionado Bruto Setorial Nacional - 2010 - 2016</t>
  </si>
  <si>
    <t>Produto Interno Bruto do Brasil a preços correntes, segundo as Grandes Regiões e Unidades da Federação, 2010 - 2016</t>
  </si>
  <si>
    <t>Participação das Grandes Regiões e Unidades da Federação no Produto Interno Bruto do Brasil, 2010 - 2016</t>
  </si>
  <si>
    <t xml:space="preserve"> Ranking dos Estados no Produto Interno Bruto do Brasil, 2010 - 2016</t>
  </si>
  <si>
    <t>Ranking dos Estados no Produto Interno Bruto per capita do Brasil, 2010- 2016</t>
  </si>
  <si>
    <t>Produto Interno Bruto per capita do Brasil, segundo as Grandes Regiões e Unidades da Federação, 2010 - 2016</t>
  </si>
  <si>
    <t>Produto Interno Bruto per capita, Espírito Santo, 2010 - 2016</t>
  </si>
  <si>
    <t>Produto Interno Bruto per capita, Brasil, 2010 - 2016</t>
  </si>
  <si>
    <t>Valor Adicionado Bruto Setorial e Produto Interno Bruto do Espírito Santo, 2010 - 2016</t>
  </si>
  <si>
    <t>Estrutura Setorial do Valor Adicionado Bruto do Espírito Santo, 2010 - 2016</t>
  </si>
  <si>
    <t>Produto Interno Bruto e Valor Adicionado Bruto por Atividade Econômica - Espírito Santo, 2010 - 2016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</si>
</sst>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#,##0.0"/>
    <numFmt numFmtId="168" formatCode="###\ ###\ ##0;\(\-\)\ ###\ ###\ ##0"/>
    <numFmt numFmtId="169" formatCode="##0.0"/>
    <numFmt numFmtId="170" formatCode="0.0%"/>
    <numFmt numFmtId="171" formatCode="0.00000%"/>
    <numFmt numFmtId="172" formatCode="_-* #,##0_-;\-* #,##0_-;_-* &quot;-&quot;??_-;_-@_-"/>
    <numFmt numFmtId="173" formatCode="_-* #,##0.0_-;\-* #,##0.0_-;_-* &quot;-&quot;??_-;_-@_-"/>
    <numFmt numFmtId="174" formatCode="###.0\ ###\ ###\ ##0;\(\-\)\ ###.0\ ###\ ###\ ##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7"/>
      <name val="Univers 45 Light"/>
      <family val="2"/>
    </font>
    <font>
      <sz val="7"/>
      <name val="Univers 55"/>
      <family val="2"/>
    </font>
    <font>
      <sz val="7"/>
      <name val="Univers 55"/>
      <family val="2"/>
    </font>
    <font>
      <b/>
      <sz val="12"/>
      <name val="Lucida Sans Unicode"/>
      <family val="2"/>
    </font>
    <font>
      <b/>
      <sz val="11"/>
      <name val="Lucida Sans Unicode"/>
      <family val="2"/>
    </font>
    <font>
      <b/>
      <sz val="11"/>
      <color indexed="8"/>
      <name val="Lucida Sans Unicode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6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mbria"/>
      <family val="1"/>
      <scheme val="major"/>
    </font>
    <font>
      <sz val="10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Calibri"/>
      <family val="2"/>
      <scheme val="minor"/>
    </font>
    <font>
      <b/>
      <sz val="13"/>
      <color theme="3"/>
      <name val="Arial"/>
      <family val="2"/>
    </font>
    <font>
      <sz val="11"/>
      <color theme="1"/>
      <name val="Lucida Sans Unicode"/>
      <family val="2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/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/>
      <diagonal/>
    </border>
    <border>
      <left style="thin">
        <color theme="4" tint="0.59996337778862885"/>
      </left>
      <right/>
      <top style="medium">
        <color indexed="64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medium">
        <color indexed="64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/>
      <bottom/>
      <diagonal/>
    </border>
    <border>
      <left style="thin">
        <color theme="4" tint="0.59996337778862885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medium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/>
      <right style="medium">
        <color indexed="64"/>
      </right>
      <top/>
      <bottom style="thin">
        <color theme="4" tint="0.59996337778862885"/>
      </bottom>
      <diagonal/>
    </border>
    <border>
      <left style="thin">
        <color theme="0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auto="1"/>
      </right>
      <top style="thin">
        <color theme="4" tint="0.59996337778862885"/>
      </top>
      <bottom style="thin">
        <color indexed="64"/>
      </bottom>
      <diagonal/>
    </border>
    <border>
      <left style="thin">
        <color theme="4" tint="0.59996337778862885"/>
      </left>
      <right/>
      <top style="medium">
        <color indexed="64"/>
      </top>
      <bottom/>
      <diagonal/>
    </border>
    <border>
      <left/>
      <right style="thin">
        <color theme="4" tint="0.59996337778862885"/>
      </right>
      <top style="medium">
        <color indexed="6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indexed="64"/>
      </right>
      <top/>
      <bottom style="thin">
        <color theme="4" tint="0.3999755851924192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4" tint="0.39997558519241921"/>
      </bottom>
      <diagonal/>
    </border>
    <border>
      <left/>
      <right/>
      <top style="thin">
        <color theme="3" tint="0.79998168889431442"/>
      </top>
      <bottom style="thin">
        <color theme="4" tint="0.39997558519241921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medium">
        <color indexed="64"/>
      </top>
      <bottom style="thin">
        <color theme="3" tint="0.79998168889431442"/>
      </bottom>
      <diagonal/>
    </border>
    <border>
      <left/>
      <right style="medium">
        <color indexed="64"/>
      </right>
      <top style="medium">
        <color indexed="64"/>
      </top>
      <bottom style="thin">
        <color theme="3" tint="0.79998168889431442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</borders>
  <cellStyleXfs count="23">
    <xf numFmtId="0" fontId="0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  <xf numFmtId="0" fontId="8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7">
    <xf numFmtId="0" fontId="0" fillId="0" borderId="0" xfId="0"/>
    <xf numFmtId="0" fontId="22" fillId="0" borderId="0" xfId="0" applyFont="1"/>
    <xf numFmtId="0" fontId="22" fillId="0" borderId="0" xfId="0" applyFont="1" applyBorder="1"/>
    <xf numFmtId="0" fontId="19" fillId="0" borderId="0" xfId="12"/>
    <xf numFmtId="0" fontId="20" fillId="0" borderId="8" xfId="13"/>
    <xf numFmtId="0" fontId="17" fillId="4" borderId="1" xfId="2" applyBorder="1"/>
    <xf numFmtId="0" fontId="17" fillId="4" borderId="2" xfId="2" applyBorder="1"/>
    <xf numFmtId="0" fontId="22" fillId="0" borderId="0" xfId="0" applyFont="1" applyFill="1"/>
    <xf numFmtId="2" fontId="22" fillId="0" borderId="0" xfId="0" applyNumberFormat="1" applyFont="1" applyFill="1" applyBorder="1"/>
    <xf numFmtId="0" fontId="22" fillId="0" borderId="0" xfId="0" applyFont="1" applyFill="1" applyBorder="1"/>
    <xf numFmtId="0" fontId="24" fillId="0" borderId="0" xfId="0" applyFont="1"/>
    <xf numFmtId="2" fontId="22" fillId="0" borderId="0" xfId="0" applyNumberFormat="1" applyFont="1"/>
    <xf numFmtId="0" fontId="22" fillId="0" borderId="0" xfId="0" applyFont="1" applyAlignment="1">
      <alignment horizontal="center"/>
    </xf>
    <xf numFmtId="3" fontId="5" fillId="0" borderId="0" xfId="0" applyNumberFormat="1" applyFont="1"/>
    <xf numFmtId="167" fontId="22" fillId="0" borderId="0" xfId="0" applyNumberFormat="1" applyFont="1"/>
    <xf numFmtId="0" fontId="2" fillId="0" borderId="0" xfId="0" applyFont="1"/>
    <xf numFmtId="166" fontId="22" fillId="0" borderId="0" xfId="0" applyNumberFormat="1" applyFont="1"/>
    <xf numFmtId="3" fontId="22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Border="1" applyAlignment="1">
      <alignment horizontal="center" vertical="top" wrapText="1"/>
    </xf>
    <xf numFmtId="168" fontId="10" fillId="0" borderId="0" xfId="6" applyNumberFormat="1" applyFont="1" applyFill="1" applyBorder="1" applyAlignment="1">
      <alignment horizontal="right" wrapText="1"/>
    </xf>
    <xf numFmtId="3" fontId="22" fillId="0" borderId="0" xfId="0" applyNumberFormat="1" applyFont="1" applyBorder="1" applyAlignment="1">
      <alignment horizontal="center" wrapText="1"/>
    </xf>
    <xf numFmtId="164" fontId="22" fillId="0" borderId="0" xfId="10" applyFont="1"/>
    <xf numFmtId="0" fontId="25" fillId="0" borderId="0" xfId="0" applyFont="1" applyFill="1"/>
    <xf numFmtId="1" fontId="22" fillId="0" borderId="0" xfId="0" applyNumberFormat="1" applyFont="1"/>
    <xf numFmtId="0" fontId="22" fillId="0" borderId="0" xfId="0" applyFont="1" applyFill="1" applyBorder="1" applyAlignment="1">
      <alignment horizontal="left" wrapText="1"/>
    </xf>
    <xf numFmtId="168" fontId="22" fillId="0" borderId="0" xfId="0" applyNumberFormat="1" applyFont="1" applyFill="1" applyBorder="1" applyAlignment="1">
      <alignment horizontal="right" wrapText="1"/>
    </xf>
    <xf numFmtId="168" fontId="22" fillId="0" borderId="0" xfId="0" applyNumberFormat="1" applyFont="1" applyFill="1" applyBorder="1" applyAlignment="1" applyProtection="1">
      <alignment horizontal="right" wrapText="1"/>
    </xf>
    <xf numFmtId="0" fontId="26" fillId="0" borderId="0" xfId="0" applyFont="1" applyFill="1" applyBorder="1" applyAlignment="1">
      <alignment horizontal="center" vertical="center" wrapText="1"/>
    </xf>
    <xf numFmtId="3" fontId="5" fillId="2" borderId="0" xfId="0" applyNumberFormat="1" applyFont="1" applyFill="1"/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wrapText="1"/>
    </xf>
    <xf numFmtId="4" fontId="22" fillId="0" borderId="0" xfId="0" applyNumberFormat="1" applyFont="1" applyFill="1"/>
    <xf numFmtId="166" fontId="22" fillId="0" borderId="0" xfId="0" applyNumberFormat="1" applyFont="1" applyFill="1" applyAlignment="1">
      <alignment horizontal="right"/>
    </xf>
    <xf numFmtId="0" fontId="22" fillId="0" borderId="0" xfId="0" applyFont="1" applyFill="1" applyBorder="1" applyAlignment="1">
      <alignment wrapText="1"/>
    </xf>
    <xf numFmtId="169" fontId="22" fillId="0" borderId="0" xfId="0" applyNumberFormat="1" applyFont="1" applyFill="1" applyBorder="1" applyAlignment="1">
      <alignment horizontal="left" wrapText="1"/>
    </xf>
    <xf numFmtId="0" fontId="25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wrapText="1"/>
    </xf>
    <xf numFmtId="165" fontId="22" fillId="0" borderId="0" xfId="0" applyNumberFormat="1" applyFont="1" applyFill="1" applyBorder="1"/>
    <xf numFmtId="1" fontId="13" fillId="0" borderId="0" xfId="0" applyNumberFormat="1" applyFont="1" applyFill="1" applyBorder="1" applyAlignment="1">
      <alignment vertical="center"/>
    </xf>
    <xf numFmtId="165" fontId="13" fillId="0" borderId="0" xfId="10" applyNumberFormat="1" applyFont="1" applyFill="1" applyBorder="1" applyAlignment="1">
      <alignment vertical="center"/>
    </xf>
    <xf numFmtId="165" fontId="14" fillId="0" borderId="0" xfId="1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/>
    </xf>
    <xf numFmtId="4" fontId="22" fillId="0" borderId="0" xfId="0" applyNumberFormat="1" applyFont="1" applyFill="1" applyBorder="1"/>
    <xf numFmtId="0" fontId="23" fillId="0" borderId="0" xfId="0" applyFont="1" applyFill="1" applyBorder="1" applyAlignment="1">
      <alignment horizontal="center" vertical="center" wrapText="1"/>
    </xf>
    <xf numFmtId="3" fontId="26" fillId="0" borderId="0" xfId="0" applyNumberFormat="1" applyFont="1" applyFill="1" applyBorder="1" applyAlignment="1">
      <alignment horizontal="center" wrapText="1"/>
    </xf>
    <xf numFmtId="3" fontId="26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/>
    <xf numFmtId="2" fontId="27" fillId="0" borderId="0" xfId="1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/>
    <xf numFmtId="167" fontId="22" fillId="0" borderId="0" xfId="0" applyNumberFormat="1" applyFont="1" applyFill="1"/>
    <xf numFmtId="0" fontId="22" fillId="0" borderId="0" xfId="0" applyFont="1" applyProtection="1">
      <protection hidden="1"/>
    </xf>
    <xf numFmtId="0" fontId="22" fillId="0" borderId="0" xfId="0" applyFont="1" applyBorder="1" applyProtection="1">
      <protection hidden="1"/>
    </xf>
    <xf numFmtId="0" fontId="22" fillId="0" borderId="0" xfId="0" applyFont="1" applyAlignment="1" applyProtection="1">
      <alignment horizontal="centerContinuous"/>
      <protection hidden="1"/>
    </xf>
    <xf numFmtId="0" fontId="28" fillId="3" borderId="12" xfId="1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top"/>
      <protection hidden="1"/>
    </xf>
    <xf numFmtId="2" fontId="22" fillId="0" borderId="0" xfId="0" applyNumberFormat="1" applyFont="1" applyProtection="1">
      <protection hidden="1"/>
    </xf>
    <xf numFmtId="166" fontId="22" fillId="0" borderId="17" xfId="0" applyNumberFormat="1" applyFont="1" applyBorder="1" applyAlignment="1" applyProtection="1">
      <alignment horizontal="center" vertical="center" wrapText="1"/>
      <protection hidden="1"/>
    </xf>
    <xf numFmtId="1" fontId="23" fillId="0" borderId="18" xfId="10" applyNumberFormat="1" applyFont="1" applyFill="1" applyBorder="1" applyAlignment="1" applyProtection="1">
      <alignment horizontal="center" vertical="center" wrapText="1"/>
      <protection hidden="1"/>
    </xf>
    <xf numFmtId="3" fontId="22" fillId="0" borderId="19" xfId="0" applyNumberFormat="1" applyFont="1" applyBorder="1" applyAlignment="1" applyProtection="1">
      <alignment horizontal="center" vertical="center" wrapText="1"/>
      <protection hidden="1"/>
    </xf>
    <xf numFmtId="166" fontId="22" fillId="0" borderId="19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19" xfId="0" applyNumberFormat="1" applyFont="1" applyBorder="1" applyAlignment="1" applyProtection="1">
      <alignment horizontal="center" vertical="center" wrapText="1"/>
      <protection hidden="1"/>
    </xf>
    <xf numFmtId="1" fontId="23" fillId="0" borderId="11" xfId="10" applyNumberFormat="1" applyFont="1" applyFill="1" applyBorder="1" applyAlignment="1" applyProtection="1">
      <alignment horizontal="center" vertical="center" wrapText="1"/>
      <protection hidden="1"/>
    </xf>
    <xf numFmtId="3" fontId="22" fillId="0" borderId="20" xfId="0" applyNumberFormat="1" applyFont="1" applyBorder="1" applyAlignment="1" applyProtection="1">
      <alignment horizontal="center" vertical="center" wrapText="1"/>
      <protection hidden="1"/>
    </xf>
    <xf numFmtId="166" fontId="22" fillId="0" borderId="20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20" xfId="0" applyNumberFormat="1" applyFont="1" applyBorder="1" applyAlignment="1" applyProtection="1">
      <alignment horizontal="center" vertical="center" wrapText="1"/>
      <protection hidden="1"/>
    </xf>
    <xf numFmtId="0" fontId="22" fillId="0" borderId="0" xfId="0" applyFont="1" applyFill="1" applyProtection="1">
      <protection hidden="1"/>
    </xf>
    <xf numFmtId="171" fontId="22" fillId="0" borderId="0" xfId="7" applyNumberFormat="1" applyFont="1" applyProtection="1">
      <protection hidden="1"/>
    </xf>
    <xf numFmtId="170" fontId="22" fillId="0" borderId="0" xfId="7" applyNumberFormat="1" applyFont="1" applyProtection="1">
      <protection hidden="1"/>
    </xf>
    <xf numFmtId="165" fontId="22" fillId="0" borderId="0" xfId="0" applyNumberFormat="1" applyFont="1" applyProtection="1">
      <protection hidden="1"/>
    </xf>
    <xf numFmtId="0" fontId="25" fillId="0" borderId="0" xfId="0" applyFont="1" applyProtection="1">
      <protection hidden="1"/>
    </xf>
    <xf numFmtId="0" fontId="21" fillId="0" borderId="9" xfId="14" applyAlignment="1" applyProtection="1">
      <protection hidden="1"/>
    </xf>
    <xf numFmtId="0" fontId="29" fillId="0" borderId="0" xfId="0" applyFont="1" applyFill="1" applyBorder="1" applyAlignment="1" applyProtection="1">
      <alignment horizontal="centerContinuous" vertical="center"/>
      <protection hidden="1"/>
    </xf>
    <xf numFmtId="0" fontId="30" fillId="0" borderId="0" xfId="0" applyFont="1" applyFill="1" applyBorder="1" applyAlignment="1" applyProtection="1">
      <alignment horizontal="centerContinuous" vertical="center"/>
      <protection hidden="1"/>
    </xf>
    <xf numFmtId="0" fontId="28" fillId="3" borderId="15" xfId="1" applyFont="1" applyBorder="1" applyAlignment="1" applyProtection="1">
      <alignment horizontal="center" vertical="center" wrapText="1"/>
      <protection hidden="1"/>
    </xf>
    <xf numFmtId="0" fontId="28" fillId="3" borderId="16" xfId="1" applyFont="1" applyBorder="1" applyAlignment="1" applyProtection="1">
      <alignment horizontal="center" vertical="center" wrapText="1"/>
      <protection hidden="1"/>
    </xf>
    <xf numFmtId="0" fontId="28" fillId="3" borderId="21" xfId="1" applyFont="1" applyBorder="1" applyAlignment="1" applyProtection="1">
      <alignment horizontal="center" vertical="center" wrapText="1"/>
      <protection hidden="1"/>
    </xf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3" fontId="22" fillId="0" borderId="0" xfId="0" applyNumberFormat="1" applyFont="1" applyProtection="1">
      <protection hidden="1"/>
    </xf>
    <xf numFmtId="166" fontId="22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1" xfId="0" applyFont="1" applyFill="1" applyBorder="1" applyAlignment="1" applyProtection="1">
      <alignment horizontal="center" vertical="center" wrapText="1"/>
      <protection hidden="1"/>
    </xf>
    <xf numFmtId="166" fontId="22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6" applyFont="1" applyFill="1" applyProtection="1">
      <protection hidden="1"/>
    </xf>
    <xf numFmtId="0" fontId="25" fillId="0" borderId="0" xfId="0" applyFont="1" applyFill="1" applyProtection="1">
      <protection hidden="1"/>
    </xf>
    <xf numFmtId="0" fontId="22" fillId="0" borderId="0" xfId="0" applyFont="1" applyFill="1" applyBorder="1" applyProtection="1">
      <protection hidden="1"/>
    </xf>
    <xf numFmtId="0" fontId="22" fillId="0" borderId="0" xfId="0" applyFont="1" applyAlignment="1" applyProtection="1">
      <alignment horizontal="right"/>
      <protection hidden="1"/>
    </xf>
    <xf numFmtId="0" fontId="27" fillId="3" borderId="15" xfId="1" applyFont="1" applyBorder="1" applyAlignment="1" applyProtection="1">
      <alignment horizontal="center" vertical="center" wrapText="1"/>
      <protection hidden="1"/>
    </xf>
    <xf numFmtId="0" fontId="27" fillId="3" borderId="10" xfId="1" applyFont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center" vertical="center" wrapText="1"/>
      <protection hidden="1"/>
    </xf>
    <xf numFmtId="0" fontId="23" fillId="0" borderId="17" xfId="0" applyFont="1" applyBorder="1" applyAlignment="1" applyProtection="1">
      <alignment horizontal="center" wrapText="1"/>
      <protection hidden="1"/>
    </xf>
    <xf numFmtId="0" fontId="22" fillId="0" borderId="17" xfId="0" applyFont="1" applyBorder="1" applyProtection="1">
      <protection hidden="1"/>
    </xf>
    <xf numFmtId="0" fontId="25" fillId="0" borderId="17" xfId="0" applyFont="1" applyBorder="1" applyProtection="1">
      <protection hidden="1"/>
    </xf>
    <xf numFmtId="0" fontId="25" fillId="0" borderId="22" xfId="0" applyFont="1" applyBorder="1" applyProtection="1">
      <protection hidden="1"/>
    </xf>
    <xf numFmtId="0" fontId="22" fillId="0" borderId="10" xfId="0" applyFont="1" applyBorder="1" applyAlignment="1" applyProtection="1">
      <alignment wrapText="1"/>
      <protection hidden="1"/>
    </xf>
    <xf numFmtId="169" fontId="22" fillId="0" borderId="10" xfId="0" applyNumberFormat="1" applyFont="1" applyFill="1" applyBorder="1" applyAlignment="1" applyProtection="1">
      <alignment horizontal="left" wrapText="1"/>
      <protection hidden="1"/>
    </xf>
    <xf numFmtId="0" fontId="27" fillId="3" borderId="11" xfId="1" applyFont="1" applyBorder="1" applyAlignment="1" applyProtection="1">
      <alignment horizontal="center" vertical="center" wrapText="1"/>
      <protection hidden="1"/>
    </xf>
    <xf numFmtId="166" fontId="22" fillId="0" borderId="0" xfId="0" applyNumberFormat="1" applyFont="1" applyProtection="1">
      <protection hidden="1"/>
    </xf>
    <xf numFmtId="0" fontId="23" fillId="0" borderId="0" xfId="0" applyFont="1" applyFill="1" applyBorder="1" applyProtection="1"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2" fontId="31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9" xfId="14" applyFill="1" applyAlignment="1" applyProtection="1"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26" fillId="5" borderId="16" xfId="0" applyFont="1" applyFill="1" applyBorder="1" applyAlignment="1" applyProtection="1">
      <alignment horizontal="center" vertical="center" wrapText="1"/>
      <protection hidden="1"/>
    </xf>
    <xf numFmtId="2" fontId="26" fillId="5" borderId="21" xfId="0" applyNumberFormat="1" applyFont="1" applyFill="1" applyBorder="1" applyAlignment="1" applyProtection="1">
      <alignment horizontal="center" vertical="center" wrapText="1"/>
      <protection hidden="1"/>
    </xf>
    <xf numFmtId="166" fontId="26" fillId="5" borderId="17" xfId="0" applyNumberFormat="1" applyFont="1" applyFill="1" applyBorder="1" applyAlignment="1" applyProtection="1">
      <alignment horizontal="center" wrapText="1"/>
      <protection hidden="1"/>
    </xf>
    <xf numFmtId="166" fontId="26" fillId="5" borderId="22" xfId="0" applyNumberFormat="1" applyFont="1" applyFill="1" applyBorder="1" applyAlignment="1" applyProtection="1">
      <alignment horizontal="center" wrapText="1"/>
      <protection hidden="1"/>
    </xf>
    <xf numFmtId="166" fontId="22" fillId="0" borderId="17" xfId="0" applyNumberFormat="1" applyFont="1" applyFill="1" applyBorder="1" applyAlignment="1" applyProtection="1">
      <alignment horizontal="center" wrapText="1"/>
      <protection hidden="1"/>
    </xf>
    <xf numFmtId="166" fontId="22" fillId="0" borderId="22" xfId="0" applyNumberFormat="1" applyFont="1" applyFill="1" applyBorder="1" applyAlignment="1" applyProtection="1">
      <alignment horizontal="center" wrapText="1"/>
      <protection hidden="1"/>
    </xf>
    <xf numFmtId="0" fontId="22" fillId="0" borderId="10" xfId="0" applyFont="1" applyFill="1" applyBorder="1" applyAlignment="1" applyProtection="1">
      <alignment wrapText="1"/>
      <protection hidden="1"/>
    </xf>
    <xf numFmtId="0" fontId="26" fillId="5" borderId="11" xfId="0" applyFont="1" applyFill="1" applyBorder="1" applyAlignment="1" applyProtection="1">
      <alignment wrapText="1"/>
      <protection hidden="1"/>
    </xf>
    <xf numFmtId="166" fontId="26" fillId="5" borderId="20" xfId="0" applyNumberFormat="1" applyFont="1" applyFill="1" applyBorder="1" applyAlignment="1" applyProtection="1">
      <alignment horizontal="center" wrapText="1"/>
      <protection hidden="1"/>
    </xf>
    <xf numFmtId="166" fontId="26" fillId="5" borderId="23" xfId="0" applyNumberFormat="1" applyFont="1" applyFill="1" applyBorder="1" applyAlignment="1" applyProtection="1">
      <alignment horizontal="center" wrapText="1"/>
      <protection hidden="1"/>
    </xf>
    <xf numFmtId="0" fontId="26" fillId="5" borderId="21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26" fillId="5" borderId="17" xfId="0" applyFont="1" applyFill="1" applyBorder="1" applyAlignment="1" applyProtection="1">
      <alignment horizontal="center" vertical="center" wrapText="1"/>
      <protection hidden="1"/>
    </xf>
    <xf numFmtId="0" fontId="26" fillId="5" borderId="29" xfId="0" applyFont="1" applyFill="1" applyBorder="1" applyAlignment="1" applyProtection="1">
      <alignment horizontal="center" vertical="center"/>
      <protection hidden="1"/>
    </xf>
    <xf numFmtId="0" fontId="26" fillId="5" borderId="22" xfId="0" applyFont="1" applyFill="1" applyBorder="1" applyAlignment="1" applyProtection="1">
      <alignment horizontal="center" vertical="center"/>
      <protection hidden="1"/>
    </xf>
    <xf numFmtId="0" fontId="23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7" xfId="0" applyFont="1" applyFill="1" applyBorder="1" applyAlignment="1" applyProtection="1">
      <alignment horizontal="center" vertical="center" wrapText="1"/>
      <protection hidden="1"/>
    </xf>
    <xf numFmtId="0" fontId="22" fillId="0" borderId="29" xfId="0" applyFont="1" applyBorder="1" applyProtection="1">
      <protection hidden="1"/>
    </xf>
    <xf numFmtId="0" fontId="22" fillId="0" borderId="22" xfId="0" applyFont="1" applyBorder="1" applyProtection="1">
      <protection hidden="1"/>
    </xf>
    <xf numFmtId="0" fontId="26" fillId="5" borderId="10" xfId="0" applyFont="1" applyFill="1" applyBorder="1" applyAlignment="1" applyProtection="1">
      <alignment horizontal="left" wrapText="1"/>
      <protection hidden="1"/>
    </xf>
    <xf numFmtId="0" fontId="23" fillId="0" borderId="10" xfId="0" applyFont="1" applyFill="1" applyBorder="1" applyAlignment="1" applyProtection="1">
      <alignment horizontal="left" wrapText="1"/>
      <protection hidden="1"/>
    </xf>
    <xf numFmtId="0" fontId="22" fillId="0" borderId="10" xfId="0" applyFont="1" applyFill="1" applyBorder="1" applyAlignment="1" applyProtection="1">
      <alignment horizontal="left" wrapText="1"/>
      <protection hidden="1"/>
    </xf>
    <xf numFmtId="3" fontId="22" fillId="0" borderId="17" xfId="0" applyNumberFormat="1" applyFont="1" applyFill="1" applyBorder="1" applyAlignment="1" applyProtection="1">
      <alignment horizontal="center" wrapText="1"/>
      <protection hidden="1"/>
    </xf>
    <xf numFmtId="0" fontId="22" fillId="0" borderId="11" xfId="0" applyFont="1" applyFill="1" applyBorder="1" applyAlignment="1" applyProtection="1">
      <alignment horizontal="left" wrapText="1"/>
      <protection hidden="1"/>
    </xf>
    <xf numFmtId="3" fontId="22" fillId="0" borderId="20" xfId="0" applyNumberFormat="1" applyFont="1" applyFill="1" applyBorder="1" applyAlignment="1" applyProtection="1">
      <alignment horizontal="center" wrapText="1"/>
      <protection hidden="1"/>
    </xf>
    <xf numFmtId="0" fontId="22" fillId="0" borderId="0" xfId="0" applyFont="1" applyAlignment="1" applyProtection="1">
      <protection hidden="1"/>
    </xf>
    <xf numFmtId="0" fontId="26" fillId="5" borderId="29" xfId="0" applyFont="1" applyFill="1" applyBorder="1" applyAlignment="1" applyProtection="1">
      <alignment horizontal="center" vertical="center" wrapText="1"/>
      <protection hidden="1"/>
    </xf>
    <xf numFmtId="0" fontId="23" fillId="0" borderId="29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left" vertical="center" wrapText="1"/>
      <protection hidden="1"/>
    </xf>
    <xf numFmtId="0" fontId="26" fillId="5" borderId="15" xfId="0" applyFont="1" applyFill="1" applyBorder="1" applyAlignment="1" applyProtection="1">
      <alignment horizontal="center" wrapText="1"/>
      <protection hidden="1"/>
    </xf>
    <xf numFmtId="0" fontId="26" fillId="5" borderId="5" xfId="0" applyFont="1" applyFill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alignment horizontal="center"/>
      <protection hidden="1"/>
    </xf>
    <xf numFmtId="0" fontId="22" fillId="6" borderId="17" xfId="0" applyFont="1" applyFill="1" applyBorder="1" applyAlignment="1" applyProtection="1">
      <protection hidden="1"/>
    </xf>
    <xf numFmtId="0" fontId="22" fillId="0" borderId="17" xfId="0" applyFont="1" applyFill="1" applyBorder="1" applyAlignment="1" applyProtection="1">
      <protection hidden="1"/>
    </xf>
    <xf numFmtId="0" fontId="32" fillId="5" borderId="29" xfId="0" applyFont="1" applyFill="1" applyBorder="1" applyProtection="1">
      <protection hidden="1"/>
    </xf>
    <xf numFmtId="0" fontId="32" fillId="5" borderId="0" xfId="0" applyFont="1" applyFill="1" applyBorder="1" applyProtection="1">
      <protection hidden="1"/>
    </xf>
    <xf numFmtId="0" fontId="5" fillId="2" borderId="29" xfId="0" applyFont="1" applyFill="1" applyBorder="1" applyProtection="1">
      <protection hidden="1"/>
    </xf>
    <xf numFmtId="0" fontId="5" fillId="2" borderId="22" xfId="0" applyFont="1" applyFill="1" applyBorder="1" applyProtection="1">
      <protection hidden="1"/>
    </xf>
    <xf numFmtId="0" fontId="22" fillId="0" borderId="20" xfId="0" applyFont="1" applyFill="1" applyBorder="1" applyAlignment="1" applyProtection="1">
      <protection hidden="1"/>
    </xf>
    <xf numFmtId="0" fontId="5" fillId="2" borderId="30" xfId="0" applyFont="1" applyFill="1" applyBorder="1" applyProtection="1">
      <protection hidden="1"/>
    </xf>
    <xf numFmtId="0" fontId="5" fillId="2" borderId="23" xfId="0" applyFont="1" applyFill="1" applyBorder="1" applyProtection="1">
      <protection hidden="1"/>
    </xf>
    <xf numFmtId="0" fontId="26" fillId="0" borderId="10" xfId="0" applyFont="1" applyFill="1" applyBorder="1" applyAlignment="1" applyProtection="1">
      <alignment horizontal="center" vertical="center" wrapText="1"/>
      <protection hidden="1"/>
    </xf>
    <xf numFmtId="0" fontId="26" fillId="0" borderId="29" xfId="0" applyFont="1" applyFill="1" applyBorder="1" applyAlignment="1" applyProtection="1">
      <alignment horizontal="center" vertical="center" wrapText="1"/>
      <protection hidden="1"/>
    </xf>
    <xf numFmtId="0" fontId="26" fillId="0" borderId="22" xfId="0" applyFont="1" applyFill="1" applyBorder="1" applyAlignment="1" applyProtection="1">
      <alignment horizontal="center" vertical="center" wrapText="1"/>
      <protection hidden="1"/>
    </xf>
    <xf numFmtId="0" fontId="26" fillId="0" borderId="10" xfId="0" applyFont="1" applyFill="1" applyBorder="1" applyAlignment="1" applyProtection="1">
      <alignment horizontal="left" wrapText="1"/>
      <protection hidden="1"/>
    </xf>
    <xf numFmtId="0" fontId="2" fillId="0" borderId="0" xfId="0" applyFont="1" applyProtection="1">
      <protection hidden="1"/>
    </xf>
    <xf numFmtId="0" fontId="33" fillId="5" borderId="15" xfId="0" applyFont="1" applyFill="1" applyBorder="1" applyAlignment="1" applyProtection="1">
      <alignment horizontal="center" wrapText="1"/>
      <protection hidden="1"/>
    </xf>
    <xf numFmtId="0" fontId="33" fillId="5" borderId="25" xfId="0" applyFont="1" applyFill="1" applyBorder="1" applyAlignment="1" applyProtection="1">
      <alignment horizontal="center" wrapText="1"/>
      <protection hidden="1"/>
    </xf>
    <xf numFmtId="0" fontId="7" fillId="0" borderId="10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165" fontId="22" fillId="0" borderId="0" xfId="10" applyNumberFormat="1" applyFont="1" applyBorder="1" applyProtection="1">
      <protection hidden="1"/>
    </xf>
    <xf numFmtId="0" fontId="26" fillId="5" borderId="12" xfId="0" applyFont="1" applyFill="1" applyBorder="1" applyAlignment="1" applyProtection="1">
      <alignment horizontal="center" vertical="center" wrapText="1"/>
      <protection hidden="1"/>
    </xf>
    <xf numFmtId="0" fontId="26" fillId="5" borderId="13" xfId="0" applyFont="1" applyFill="1" applyBorder="1" applyAlignment="1" applyProtection="1">
      <alignment horizontal="center" vertical="center" wrapText="1"/>
      <protection hidden="1"/>
    </xf>
    <xf numFmtId="0" fontId="26" fillId="5" borderId="14" xfId="0" applyFont="1" applyFill="1" applyBorder="1" applyAlignment="1" applyProtection="1">
      <alignment horizontal="center" vertical="center" wrapText="1"/>
      <protection hidden="1"/>
    </xf>
    <xf numFmtId="169" fontId="22" fillId="0" borderId="29" xfId="0" applyNumberFormat="1" applyFont="1" applyFill="1" applyBorder="1" applyAlignment="1" applyProtection="1">
      <alignment horizontal="center" vertical="center" wrapText="1"/>
      <protection hidden="1"/>
    </xf>
    <xf numFmtId="169" fontId="22" fillId="0" borderId="22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0" xfId="0" applyNumberFormat="1" applyFont="1" applyProtection="1">
      <protection hidden="1"/>
    </xf>
    <xf numFmtId="164" fontId="22" fillId="0" borderId="0" xfId="10" applyFont="1" applyBorder="1" applyProtection="1">
      <protection hidden="1"/>
    </xf>
    <xf numFmtId="0" fontId="22" fillId="0" borderId="10" xfId="0" applyFont="1" applyFill="1" applyBorder="1" applyAlignment="1" applyProtection="1">
      <alignment horizontal="center" wrapText="1"/>
      <protection hidden="1"/>
    </xf>
    <xf numFmtId="0" fontId="22" fillId="0" borderId="11" xfId="0" applyFont="1" applyFill="1" applyBorder="1" applyAlignment="1" applyProtection="1">
      <alignment horizontal="center" wrapText="1"/>
      <protection hidden="1"/>
    </xf>
    <xf numFmtId="0" fontId="22" fillId="0" borderId="0" xfId="0" applyFont="1" applyAlignment="1" applyProtection="1">
      <alignment horizontal="center"/>
      <protection hidden="1"/>
    </xf>
    <xf numFmtId="0" fontId="26" fillId="5" borderId="5" xfId="0" applyFont="1" applyFill="1" applyBorder="1" applyAlignment="1" applyProtection="1">
      <alignment horizontal="center" vertical="center" wrapText="1"/>
      <protection hidden="1"/>
    </xf>
    <xf numFmtId="0" fontId="26" fillId="5" borderId="26" xfId="0" applyFont="1" applyFill="1" applyBorder="1" applyAlignment="1" applyProtection="1">
      <alignment horizontal="center" vertical="center" wrapText="1"/>
      <protection hidden="1"/>
    </xf>
    <xf numFmtId="0" fontId="26" fillId="5" borderId="27" xfId="0" applyFont="1" applyFill="1" applyBorder="1" applyAlignment="1" applyProtection="1">
      <alignment horizontal="center" vertical="center" wrapText="1"/>
      <protection hidden="1"/>
    </xf>
    <xf numFmtId="0" fontId="22" fillId="0" borderId="4" xfId="0" applyFont="1" applyBorder="1" applyProtection="1">
      <protection hidden="1"/>
    </xf>
    <xf numFmtId="0" fontId="22" fillId="0" borderId="10" xfId="0" applyFont="1" applyBorder="1" applyAlignment="1" applyProtection="1">
      <alignment horizontal="left" wrapText="1"/>
      <protection hidden="1"/>
    </xf>
    <xf numFmtId="3" fontId="22" fillId="0" borderId="29" xfId="0" applyNumberFormat="1" applyFont="1" applyFill="1" applyBorder="1" applyAlignment="1" applyProtection="1">
      <alignment horizontal="center" vertical="center" wrapText="1"/>
      <protection hidden="1"/>
    </xf>
    <xf numFmtId="3" fontId="22" fillId="0" borderId="30" xfId="0" applyNumberFormat="1" applyFont="1" applyFill="1" applyBorder="1" applyAlignment="1" applyProtection="1">
      <alignment horizontal="center" vertical="center" wrapText="1"/>
      <protection hidden="1"/>
    </xf>
    <xf numFmtId="10" fontId="22" fillId="0" borderId="0" xfId="7" applyNumberFormat="1" applyFont="1"/>
    <xf numFmtId="0" fontId="22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center" vertical="center"/>
    </xf>
    <xf numFmtId="0" fontId="34" fillId="0" borderId="3" xfId="3" applyFont="1" applyBorder="1" applyAlignment="1" applyProtection="1">
      <alignment horizontal="left" vertical="center"/>
    </xf>
    <xf numFmtId="0" fontId="22" fillId="0" borderId="4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0" xfId="0" applyFont="1" applyFill="1" applyAlignment="1" applyProtection="1">
      <alignment vertical="center" wrapText="1"/>
      <protection hidden="1"/>
    </xf>
    <xf numFmtId="0" fontId="22" fillId="0" borderId="0" xfId="0" applyFont="1" applyBorder="1" applyAlignment="1" applyProtection="1">
      <alignment horizontal="right"/>
      <protection hidden="1"/>
    </xf>
    <xf numFmtId="0" fontId="26" fillId="5" borderId="21" xfId="0" applyFont="1" applyFill="1" applyBorder="1" applyAlignment="1" applyProtection="1">
      <alignment horizontal="center" vertical="center" wrapText="1"/>
      <protection hidden="1"/>
    </xf>
    <xf numFmtId="4" fontId="26" fillId="5" borderId="17" xfId="0" applyNumberFormat="1" applyFont="1" applyFill="1" applyBorder="1" applyAlignment="1" applyProtection="1">
      <alignment horizontal="center" wrapText="1"/>
      <protection hidden="1"/>
    </xf>
    <xf numFmtId="4" fontId="26" fillId="5" borderId="29" xfId="0" applyNumberFormat="1" applyFont="1" applyFill="1" applyBorder="1" applyAlignment="1" applyProtection="1">
      <alignment horizontal="center"/>
      <protection hidden="1"/>
    </xf>
    <xf numFmtId="4" fontId="23" fillId="0" borderId="17" xfId="0" applyNumberFormat="1" applyFont="1" applyFill="1" applyBorder="1" applyAlignment="1" applyProtection="1">
      <alignment horizontal="center" wrapText="1"/>
      <protection hidden="1"/>
    </xf>
    <xf numFmtId="4" fontId="22" fillId="0" borderId="17" xfId="0" applyNumberFormat="1" applyFont="1" applyBorder="1" applyAlignment="1" applyProtection="1">
      <alignment horizontal="center" wrapText="1"/>
      <protection hidden="1"/>
    </xf>
    <xf numFmtId="4" fontId="22" fillId="0" borderId="29" xfId="0" applyNumberFormat="1" applyFont="1" applyBorder="1" applyAlignment="1" applyProtection="1">
      <alignment horizontal="center"/>
      <protection hidden="1"/>
    </xf>
    <xf numFmtId="4" fontId="28" fillId="5" borderId="29" xfId="0" applyNumberFormat="1" applyFont="1" applyFill="1" applyBorder="1" applyAlignment="1" applyProtection="1">
      <alignment horizontal="center"/>
      <protection hidden="1"/>
    </xf>
    <xf numFmtId="4" fontId="22" fillId="0" borderId="17" xfId="0" applyNumberFormat="1" applyFont="1" applyFill="1" applyBorder="1" applyAlignment="1" applyProtection="1">
      <alignment horizontal="center" wrapText="1"/>
      <protection hidden="1"/>
    </xf>
    <xf numFmtId="4" fontId="22" fillId="0" borderId="20" xfId="0" applyNumberFormat="1" applyFont="1" applyFill="1" applyBorder="1" applyAlignment="1" applyProtection="1">
      <alignment horizontal="center" wrapText="1"/>
      <protection hidden="1"/>
    </xf>
    <xf numFmtId="4" fontId="22" fillId="0" borderId="20" xfId="0" applyNumberFormat="1" applyFont="1" applyBorder="1" applyAlignment="1" applyProtection="1">
      <alignment horizontal="center" wrapText="1"/>
      <protection hidden="1"/>
    </xf>
    <xf numFmtId="4" fontId="22" fillId="0" borderId="30" xfId="0" applyNumberFormat="1" applyFont="1" applyBorder="1" applyAlignment="1" applyProtection="1">
      <alignment horizontal="center"/>
      <protection hidden="1"/>
    </xf>
    <xf numFmtId="0" fontId="33" fillId="5" borderId="5" xfId="0" applyFont="1" applyFill="1" applyBorder="1" applyAlignment="1" applyProtection="1">
      <alignment horizontal="center" wrapText="1"/>
      <protection hidden="1"/>
    </xf>
    <xf numFmtId="0" fontId="33" fillId="5" borderId="2" xfId="0" applyFont="1" applyFill="1" applyBorder="1" applyAlignment="1" applyProtection="1">
      <alignment horizontal="center" wrapText="1"/>
      <protection hidden="1"/>
    </xf>
    <xf numFmtId="0" fontId="32" fillId="5" borderId="22" xfId="0" applyFont="1" applyFill="1" applyBorder="1" applyProtection="1">
      <protection hidden="1"/>
    </xf>
    <xf numFmtId="167" fontId="22" fillId="0" borderId="29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2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0" xfId="0" applyNumberFormat="1" applyFont="1" applyAlignment="1">
      <alignment horizontal="center"/>
    </xf>
    <xf numFmtId="169" fontId="22" fillId="0" borderId="30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3" xfId="0" applyFont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34" fillId="0" borderId="38" xfId="3" applyFont="1" applyBorder="1" applyAlignment="1" applyProtection="1">
      <alignment horizontal="left" vertical="center"/>
    </xf>
    <xf numFmtId="0" fontId="22" fillId="0" borderId="39" xfId="0" applyFont="1" applyFill="1" applyBorder="1" applyAlignment="1">
      <alignment horizontal="left" vertical="center"/>
    </xf>
    <xf numFmtId="0" fontId="18" fillId="0" borderId="38" xfId="3" applyBorder="1" applyAlignment="1" applyProtection="1">
      <alignment horizontal="left" vertical="center"/>
    </xf>
    <xf numFmtId="0" fontId="18" fillId="0" borderId="3" xfId="3" applyBorder="1" applyAlignment="1" applyProtection="1">
      <alignment horizontal="left" vertical="center"/>
    </xf>
    <xf numFmtId="0" fontId="18" fillId="0" borderId="3" xfId="3" applyBorder="1" applyAlignment="1" applyProtection="1"/>
    <xf numFmtId="0" fontId="18" fillId="0" borderId="6" xfId="3" applyBorder="1" applyAlignment="1" applyProtection="1"/>
    <xf numFmtId="0" fontId="27" fillId="3" borderId="17" xfId="1" applyFont="1" applyBorder="1" applyAlignment="1" applyProtection="1">
      <alignment horizontal="center" vertical="center" wrapText="1"/>
      <protection hidden="1"/>
    </xf>
    <xf numFmtId="0" fontId="27" fillId="3" borderId="22" xfId="1" applyFont="1" applyBorder="1" applyAlignment="1" applyProtection="1">
      <alignment horizontal="center" vertical="center" wrapText="1"/>
      <protection hidden="1"/>
    </xf>
    <xf numFmtId="0" fontId="26" fillId="5" borderId="15" xfId="0" applyFont="1" applyFill="1" applyBorder="1" applyAlignment="1" applyProtection="1">
      <alignment horizontal="center" vertical="center" wrapText="1"/>
      <protection hidden="1"/>
    </xf>
    <xf numFmtId="0" fontId="26" fillId="5" borderId="31" xfId="0" applyFont="1" applyFill="1" applyBorder="1" applyAlignment="1" applyProtection="1">
      <alignment horizontal="center" vertical="center" wrapText="1"/>
      <protection hidden="1"/>
    </xf>
    <xf numFmtId="0" fontId="26" fillId="5" borderId="2" xfId="0" applyFont="1" applyFill="1" applyBorder="1" applyAlignment="1" applyProtection="1">
      <alignment horizontal="center" vertical="center"/>
      <protection hidden="1"/>
    </xf>
    <xf numFmtId="0" fontId="22" fillId="6" borderId="22" xfId="0" applyFont="1" applyFill="1" applyBorder="1" applyAlignment="1" applyProtection="1">
      <protection hidden="1"/>
    </xf>
    <xf numFmtId="0" fontId="22" fillId="0" borderId="22" xfId="0" applyFont="1" applyFill="1" applyBorder="1" applyAlignment="1" applyProtection="1">
      <protection hidden="1"/>
    </xf>
    <xf numFmtId="0" fontId="22" fillId="0" borderId="23" xfId="0" applyFont="1" applyFill="1" applyBorder="1" applyAlignment="1" applyProtection="1">
      <protection hidden="1"/>
    </xf>
    <xf numFmtId="0" fontId="22" fillId="0" borderId="0" xfId="0" applyFont="1" applyAlignment="1">
      <alignment horizontal="left"/>
    </xf>
    <xf numFmtId="4" fontId="22" fillId="0" borderId="0" xfId="0" applyNumberFormat="1" applyFont="1"/>
    <xf numFmtId="166" fontId="26" fillId="5" borderId="21" xfId="0" applyNumberFormat="1" applyFont="1" applyFill="1" applyBorder="1" applyAlignment="1" applyProtection="1">
      <alignment horizontal="center" wrapText="1"/>
      <protection hidden="1"/>
    </xf>
    <xf numFmtId="166" fontId="1" fillId="0" borderId="0" xfId="16" applyNumberFormat="1" applyAlignment="1">
      <alignment horizontal="center"/>
    </xf>
    <xf numFmtId="0" fontId="27" fillId="3" borderId="10" xfId="1" applyFont="1" applyBorder="1" applyAlignment="1" applyProtection="1">
      <alignment horizontal="center" vertical="center" wrapText="1"/>
      <protection hidden="1"/>
    </xf>
    <xf numFmtId="0" fontId="27" fillId="3" borderId="11" xfId="1" applyFont="1" applyBorder="1" applyAlignment="1" applyProtection="1">
      <alignment horizontal="center" vertical="center" wrapText="1"/>
      <protection hidden="1"/>
    </xf>
    <xf numFmtId="169" fontId="22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9" xfId="14" applyAlignment="1" applyProtection="1">
      <alignment horizontal="left"/>
      <protection hidden="1"/>
    </xf>
    <xf numFmtId="0" fontId="21" fillId="0" borderId="9" xfId="14" applyFill="1" applyAlignment="1" applyProtection="1">
      <alignment horizontal="left"/>
      <protection hidden="1"/>
    </xf>
    <xf numFmtId="0" fontId="35" fillId="0" borderId="9" xfId="14" applyFont="1" applyAlignment="1" applyProtection="1">
      <alignment horizontal="left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21" fillId="0" borderId="9" xfId="14" applyFill="1" applyAlignment="1" applyProtection="1">
      <alignment horizontal="left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  <protection hidden="1"/>
    </xf>
    <xf numFmtId="0" fontId="25" fillId="0" borderId="29" xfId="0" applyFont="1" applyBorder="1" applyProtection="1">
      <protection hidden="1"/>
    </xf>
    <xf numFmtId="0" fontId="22" fillId="0" borderId="37" xfId="0" applyFont="1" applyBorder="1" applyProtection="1">
      <protection hidden="1"/>
    </xf>
    <xf numFmtId="0" fontId="22" fillId="0" borderId="37" xfId="0" applyFont="1" applyBorder="1"/>
    <xf numFmtId="0" fontId="22" fillId="0" borderId="37" xfId="0" applyFont="1" applyBorder="1" applyAlignment="1" applyProtection="1">
      <alignment horizontal="right"/>
      <protection hidden="1"/>
    </xf>
    <xf numFmtId="0" fontId="22" fillId="0" borderId="10" xfId="0" applyFont="1" applyBorder="1" applyAlignment="1" applyProtection="1">
      <protection hidden="1"/>
    </xf>
    <xf numFmtId="169" fontId="26" fillId="5" borderId="29" xfId="0" applyNumberFormat="1" applyFont="1" applyFill="1" applyBorder="1" applyAlignment="1" applyProtection="1">
      <alignment horizontal="right" wrapText="1"/>
      <protection hidden="1"/>
    </xf>
    <xf numFmtId="169" fontId="23" fillId="0" borderId="29" xfId="0" applyNumberFormat="1" applyFont="1" applyFill="1" applyBorder="1" applyAlignment="1" applyProtection="1">
      <alignment horizontal="right" vertical="center" wrapText="1"/>
      <protection hidden="1"/>
    </xf>
    <xf numFmtId="169" fontId="23" fillId="0" borderId="22" xfId="0" applyNumberFormat="1" applyFont="1" applyFill="1" applyBorder="1" applyAlignment="1" applyProtection="1">
      <alignment horizontal="right" vertical="center" wrapText="1"/>
      <protection hidden="1"/>
    </xf>
    <xf numFmtId="169" fontId="26" fillId="5" borderId="17" xfId="0" applyNumberFormat="1" applyFont="1" applyFill="1" applyBorder="1" applyAlignment="1" applyProtection="1">
      <alignment horizontal="right" wrapText="1"/>
      <protection hidden="1"/>
    </xf>
    <xf numFmtId="169" fontId="26" fillId="5" borderId="22" xfId="0" applyNumberFormat="1" applyFont="1" applyFill="1" applyBorder="1" applyAlignment="1" applyProtection="1">
      <alignment horizontal="right" wrapText="1"/>
      <protection hidden="1"/>
    </xf>
    <xf numFmtId="169" fontId="22" fillId="0" borderId="29" xfId="0" applyNumberFormat="1" applyFont="1" applyFill="1" applyBorder="1" applyAlignment="1" applyProtection="1">
      <alignment horizontal="right" wrapText="1"/>
      <protection hidden="1"/>
    </xf>
    <xf numFmtId="169" fontId="22" fillId="0" borderId="22" xfId="0" applyNumberFormat="1" applyFont="1" applyFill="1" applyBorder="1" applyAlignment="1" applyProtection="1">
      <alignment horizontal="right" wrapText="1"/>
      <protection hidden="1"/>
    </xf>
    <xf numFmtId="169" fontId="22" fillId="0" borderId="30" xfId="0" applyNumberFormat="1" applyFont="1" applyFill="1" applyBorder="1" applyAlignment="1" applyProtection="1">
      <alignment horizontal="right" wrapText="1"/>
      <protection hidden="1"/>
    </xf>
    <xf numFmtId="169" fontId="22" fillId="0" borderId="23" xfId="0" applyNumberFormat="1" applyFont="1" applyFill="1" applyBorder="1" applyAlignment="1" applyProtection="1">
      <alignment horizontal="right" wrapText="1"/>
      <protection hidden="1"/>
    </xf>
    <xf numFmtId="166" fontId="27" fillId="3" borderId="17" xfId="1" applyNumberFormat="1" applyFont="1" applyBorder="1" applyAlignment="1" applyProtection="1">
      <alignment horizontal="right" vertical="center" wrapText="1"/>
      <protection hidden="1"/>
    </xf>
    <xf numFmtId="166" fontId="27" fillId="3" borderId="29" xfId="1" applyNumberFormat="1" applyFont="1" applyBorder="1" applyAlignment="1" applyProtection="1">
      <alignment horizontal="right" vertical="center" wrapText="1"/>
      <protection hidden="1"/>
    </xf>
    <xf numFmtId="166" fontId="27" fillId="3" borderId="22" xfId="1" applyNumberFormat="1" applyFont="1" applyBorder="1" applyAlignment="1" applyProtection="1">
      <alignment horizontal="right" vertical="center" wrapText="1"/>
      <protection hidden="1"/>
    </xf>
    <xf numFmtId="166" fontId="22" fillId="0" borderId="17" xfId="0" applyNumberFormat="1" applyFont="1" applyBorder="1" applyAlignment="1" applyProtection="1">
      <alignment horizontal="right" wrapText="1"/>
      <protection hidden="1"/>
    </xf>
    <xf numFmtId="166" fontId="22" fillId="0" borderId="22" xfId="0" applyNumberFormat="1" applyFont="1" applyBorder="1" applyAlignment="1" applyProtection="1">
      <alignment horizontal="right" wrapText="1"/>
      <protection hidden="1"/>
    </xf>
    <xf numFmtId="166" fontId="22" fillId="0" borderId="17" xfId="0" applyNumberFormat="1" applyFont="1" applyFill="1" applyBorder="1" applyAlignment="1" applyProtection="1">
      <alignment horizontal="right" wrapText="1"/>
      <protection hidden="1"/>
    </xf>
    <xf numFmtId="166" fontId="27" fillId="3" borderId="20" xfId="1" applyNumberFormat="1" applyFont="1" applyBorder="1" applyAlignment="1" applyProtection="1">
      <alignment horizontal="right" vertical="center" wrapText="1"/>
      <protection hidden="1"/>
    </xf>
    <xf numFmtId="2" fontId="27" fillId="3" borderId="30" xfId="1" applyNumberFormat="1" applyFont="1" applyBorder="1" applyAlignment="1" applyProtection="1">
      <alignment horizontal="right" vertical="center" wrapText="1"/>
      <protection hidden="1"/>
    </xf>
    <xf numFmtId="166" fontId="27" fillId="3" borderId="23" xfId="1" applyNumberFormat="1" applyFont="1" applyBorder="1" applyAlignment="1" applyProtection="1">
      <alignment horizontal="right" vertical="center" wrapText="1"/>
      <protection hidden="1"/>
    </xf>
    <xf numFmtId="0" fontId="23" fillId="0" borderId="18" xfId="0" applyFont="1" applyBorder="1" applyAlignment="1" applyProtection="1">
      <alignment horizontal="center"/>
      <protection hidden="1"/>
    </xf>
    <xf numFmtId="0" fontId="22" fillId="0" borderId="5" xfId="0" applyFont="1" applyBorder="1" applyProtection="1">
      <protection hidden="1"/>
    </xf>
    <xf numFmtId="3" fontId="22" fillId="0" borderId="42" xfId="0" applyNumberFormat="1" applyFont="1" applyFill="1" applyBorder="1" applyAlignment="1" applyProtection="1">
      <alignment horizontal="center" vertical="center" wrapText="1"/>
      <protection hidden="1"/>
    </xf>
    <xf numFmtId="169" fontId="22" fillId="0" borderId="42" xfId="0" applyNumberFormat="1" applyFont="1" applyFill="1" applyBorder="1" applyAlignment="1" applyProtection="1">
      <alignment horizontal="center" vertical="center" wrapText="1"/>
      <protection hidden="1"/>
    </xf>
    <xf numFmtId="169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2" xfId="0" applyNumberFormat="1" applyFont="1" applyFill="1" applyBorder="1" applyAlignment="1" applyProtection="1">
      <alignment horizontal="center" wrapText="1"/>
      <protection hidden="1"/>
    </xf>
    <xf numFmtId="167" fontId="22" fillId="0" borderId="24" xfId="0" applyNumberFormat="1" applyFont="1" applyFill="1" applyBorder="1" applyAlignment="1" applyProtection="1">
      <alignment horizontal="center" wrapText="1"/>
      <protection hidden="1"/>
    </xf>
    <xf numFmtId="167" fontId="22" fillId="0" borderId="23" xfId="0" applyNumberFormat="1" applyFont="1" applyFill="1" applyBorder="1" applyAlignment="1" applyProtection="1">
      <alignment horizontal="center" wrapText="1"/>
      <protection hidden="1"/>
    </xf>
    <xf numFmtId="167" fontId="22" fillId="0" borderId="17" xfId="0" applyNumberFormat="1" applyFont="1" applyFill="1" applyBorder="1" applyAlignment="1" applyProtection="1">
      <alignment horizontal="center" wrapText="1"/>
      <protection hidden="1"/>
    </xf>
    <xf numFmtId="167" fontId="22" fillId="0" borderId="19" xfId="0" applyNumberFormat="1" applyFont="1" applyFill="1" applyBorder="1" applyAlignment="1" applyProtection="1">
      <alignment horizontal="center" wrapText="1"/>
      <protection hidden="1"/>
    </xf>
    <xf numFmtId="167" fontId="22" fillId="0" borderId="20" xfId="0" applyNumberFormat="1" applyFont="1" applyFill="1" applyBorder="1" applyAlignment="1" applyProtection="1">
      <alignment horizontal="center" wrapText="1"/>
      <protection hidden="1"/>
    </xf>
    <xf numFmtId="0" fontId="26" fillId="5" borderId="10" xfId="0" applyFont="1" applyFill="1" applyBorder="1" applyAlignment="1" applyProtection="1">
      <alignment horizontal="center" wrapText="1"/>
      <protection hidden="1"/>
    </xf>
    <xf numFmtId="0" fontId="26" fillId="5" borderId="11" xfId="0" applyFont="1" applyFill="1" applyBorder="1" applyAlignment="1" applyProtection="1">
      <alignment horizontal="center" wrapText="1"/>
      <protection hidden="1"/>
    </xf>
    <xf numFmtId="166" fontId="22" fillId="0" borderId="17" xfId="0" applyNumberFormat="1" applyFont="1" applyBorder="1" applyAlignment="1" applyProtection="1">
      <alignment horizontal="right"/>
      <protection hidden="1"/>
    </xf>
    <xf numFmtId="166" fontId="22" fillId="0" borderId="27" xfId="0" applyNumberFormat="1" applyFont="1" applyBorder="1" applyAlignment="1" applyProtection="1">
      <alignment horizontal="right"/>
      <protection hidden="1"/>
    </xf>
    <xf numFmtId="166" fontId="26" fillId="5" borderId="20" xfId="0" applyNumberFormat="1" applyFont="1" applyFill="1" applyBorder="1" applyAlignment="1" applyProtection="1">
      <alignment horizontal="right"/>
      <protection hidden="1"/>
    </xf>
    <xf numFmtId="166" fontId="26" fillId="5" borderId="28" xfId="0" applyNumberFormat="1" applyFont="1" applyFill="1" applyBorder="1" applyAlignment="1" applyProtection="1">
      <alignment horizontal="right"/>
      <protection hidden="1"/>
    </xf>
    <xf numFmtId="0" fontId="20" fillId="0" borderId="8" xfId="13" applyAlignment="1" applyProtection="1">
      <protection hidden="1"/>
    </xf>
    <xf numFmtId="0" fontId="22" fillId="0" borderId="0" xfId="0" applyFont="1" applyFill="1" applyAlignment="1" applyProtection="1">
      <alignment horizontal="justify" vertical="center" wrapText="1"/>
      <protection hidden="1"/>
    </xf>
    <xf numFmtId="0" fontId="22" fillId="0" borderId="0" xfId="0" applyFont="1" applyAlignment="1" applyProtection="1">
      <alignment horizontal="justify" vertical="center" wrapText="1"/>
      <protection hidden="1"/>
    </xf>
    <xf numFmtId="166" fontId="22" fillId="0" borderId="24" xfId="0" applyNumberFormat="1" applyFont="1" applyFill="1" applyBorder="1" applyAlignment="1" applyProtection="1">
      <alignment horizontal="center" vertical="center" wrapText="1"/>
      <protection hidden="1"/>
    </xf>
    <xf numFmtId="166" fontId="22" fillId="7" borderId="0" xfId="0" applyNumberFormat="1" applyFont="1" applyFill="1" applyAlignment="1" applyProtection="1">
      <alignment horizontal="center"/>
      <protection hidden="1"/>
    </xf>
    <xf numFmtId="172" fontId="36" fillId="7" borderId="0" xfId="10" applyNumberFormat="1" applyFont="1" applyFill="1"/>
    <xf numFmtId="172" fontId="22" fillId="7" borderId="0" xfId="0" applyNumberFormat="1" applyFont="1" applyFill="1" applyProtection="1">
      <protection hidden="1"/>
    </xf>
    <xf numFmtId="0" fontId="22" fillId="7" borderId="0" xfId="0" applyFont="1" applyFill="1" applyProtection="1">
      <protection hidden="1"/>
    </xf>
    <xf numFmtId="173" fontId="36" fillId="7" borderId="0" xfId="10" applyNumberFormat="1" applyFont="1" applyFill="1"/>
    <xf numFmtId="10" fontId="22" fillId="7" borderId="0" xfId="7" applyNumberFormat="1" applyFont="1" applyFill="1" applyAlignment="1" applyProtection="1">
      <alignment horizontal="center"/>
      <protection hidden="1"/>
    </xf>
    <xf numFmtId="172" fontId="36" fillId="7" borderId="0" xfId="10" applyNumberFormat="1" applyFont="1" applyFill="1" applyAlignment="1">
      <alignment horizontal="center"/>
    </xf>
    <xf numFmtId="166" fontId="0" fillId="7" borderId="0" xfId="0" applyNumberFormat="1" applyFill="1"/>
    <xf numFmtId="0" fontId="22" fillId="7" borderId="0" xfId="0" applyFont="1" applyFill="1"/>
    <xf numFmtId="16" fontId="22" fillId="7" borderId="0" xfId="0" applyNumberFormat="1" applyFont="1" applyFill="1"/>
    <xf numFmtId="0" fontId="0" fillId="0" borderId="0" xfId="0" applyFill="1"/>
    <xf numFmtId="0" fontId="26" fillId="8" borderId="10" xfId="0" applyFont="1" applyFill="1" applyBorder="1" applyAlignment="1" applyProtection="1">
      <alignment horizontal="left" wrapText="1"/>
      <protection hidden="1"/>
    </xf>
    <xf numFmtId="4" fontId="26" fillId="8" borderId="17" xfId="0" applyNumberFormat="1" applyFont="1" applyFill="1" applyBorder="1" applyAlignment="1" applyProtection="1">
      <alignment horizontal="center" wrapText="1"/>
      <protection hidden="1"/>
    </xf>
    <xf numFmtId="4" fontId="28" fillId="8" borderId="29" xfId="0" applyNumberFormat="1" applyFont="1" applyFill="1" applyBorder="1" applyAlignment="1" applyProtection="1">
      <alignment horizontal="center"/>
      <protection hidden="1"/>
    </xf>
    <xf numFmtId="169" fontId="26" fillId="8" borderId="29" xfId="0" applyNumberFormat="1" applyFont="1" applyFill="1" applyBorder="1" applyAlignment="1" applyProtection="1">
      <alignment horizontal="right" wrapText="1"/>
      <protection hidden="1"/>
    </xf>
    <xf numFmtId="169" fontId="26" fillId="8" borderId="22" xfId="0" applyNumberFormat="1" applyFont="1" applyFill="1" applyBorder="1" applyAlignment="1" applyProtection="1">
      <alignment horizontal="right" wrapText="1"/>
      <protection hidden="1"/>
    </xf>
    <xf numFmtId="167" fontId="2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justify" vertical="center" wrapText="1"/>
      <protection hidden="1"/>
    </xf>
    <xf numFmtId="0" fontId="22" fillId="0" borderId="0" xfId="0" applyFont="1" applyAlignment="1" applyProtection="1">
      <alignment horizontal="justify" vertical="center" wrapText="1"/>
      <protection hidden="1"/>
    </xf>
    <xf numFmtId="166" fontId="22" fillId="0" borderId="0" xfId="0" applyNumberFormat="1" applyFont="1" applyFill="1" applyBorder="1" applyAlignment="1" applyProtection="1">
      <alignment horizontal="right" wrapText="1"/>
      <protection hidden="1"/>
    </xf>
    <xf numFmtId="166" fontId="27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26" fillId="5" borderId="22" xfId="0" applyFont="1" applyFill="1" applyBorder="1" applyAlignment="1" applyProtection="1">
      <alignment horizontal="center" vertical="center" wrapText="1"/>
      <protection hidden="1"/>
    </xf>
    <xf numFmtId="167" fontId="22" fillId="0" borderId="19" xfId="0" applyNumberFormat="1" applyFont="1" applyBorder="1" applyAlignment="1" applyProtection="1">
      <alignment horizontal="center" vertical="center" wrapText="1"/>
      <protection hidden="1"/>
    </xf>
    <xf numFmtId="167" fontId="22" fillId="0" borderId="20" xfId="0" applyNumberFormat="1" applyFont="1" applyBorder="1" applyAlignment="1" applyProtection="1">
      <alignment horizontal="center" vertical="center" wrapText="1"/>
      <protection hidden="1"/>
    </xf>
    <xf numFmtId="0" fontId="26" fillId="5" borderId="36" xfId="0" applyFont="1" applyFill="1" applyBorder="1" applyAlignment="1" applyProtection="1">
      <alignment horizontal="center" vertical="center" wrapText="1"/>
      <protection hidden="1"/>
    </xf>
    <xf numFmtId="0" fontId="26" fillId="5" borderId="43" xfId="0" applyFont="1" applyFill="1" applyBorder="1" applyAlignment="1" applyProtection="1">
      <alignment horizontal="center" vertical="center" wrapText="1"/>
      <protection hidden="1"/>
    </xf>
    <xf numFmtId="0" fontId="26" fillId="5" borderId="44" xfId="0" applyFont="1" applyFill="1" applyBorder="1" applyAlignment="1" applyProtection="1">
      <alignment horizontal="center" vertical="center"/>
      <protection hidden="1"/>
    </xf>
    <xf numFmtId="167" fontId="22" fillId="0" borderId="17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19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20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17" xfId="10" applyNumberFormat="1" applyFont="1" applyBorder="1" applyAlignment="1" applyProtection="1">
      <alignment horizontal="center" vertical="center" wrapText="1"/>
      <protection hidden="1"/>
    </xf>
    <xf numFmtId="167" fontId="22" fillId="0" borderId="19" xfId="10" applyNumberFormat="1" applyFont="1" applyBorder="1" applyAlignment="1" applyProtection="1">
      <alignment horizontal="center" vertical="center" wrapText="1"/>
      <protection hidden="1"/>
    </xf>
    <xf numFmtId="167" fontId="22" fillId="0" borderId="17" xfId="0" applyNumberFormat="1" applyFont="1" applyBorder="1" applyAlignment="1" applyProtection="1">
      <alignment horizontal="center" vertical="center" wrapText="1"/>
      <protection hidden="1"/>
    </xf>
    <xf numFmtId="167" fontId="22" fillId="0" borderId="22" xfId="0" applyNumberFormat="1" applyFont="1" applyBorder="1" applyAlignment="1" applyProtection="1">
      <alignment horizontal="center" vertical="center" wrapText="1"/>
      <protection hidden="1"/>
    </xf>
    <xf numFmtId="167" fontId="22" fillId="0" borderId="24" xfId="0" applyNumberFormat="1" applyFont="1" applyBorder="1" applyAlignment="1" applyProtection="1">
      <alignment horizontal="center" vertical="center" wrapText="1"/>
      <protection hidden="1"/>
    </xf>
    <xf numFmtId="167" fontId="22" fillId="0" borderId="23" xfId="0" applyNumberFormat="1" applyFont="1" applyBorder="1" applyAlignment="1" applyProtection="1">
      <alignment horizontal="center" vertical="center" wrapText="1"/>
      <protection hidden="1"/>
    </xf>
    <xf numFmtId="167" fontId="22" fillId="0" borderId="42" xfId="0" applyNumberFormat="1" applyFont="1" applyFill="1" applyBorder="1" applyAlignment="1" applyProtection="1">
      <alignment horizontal="center" vertical="center" wrapText="1"/>
      <protection hidden="1"/>
    </xf>
    <xf numFmtId="167" fontId="22" fillId="0" borderId="30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9" xfId="0" applyNumberFormat="1" applyFont="1" applyFill="1" applyBorder="1" applyAlignment="1" applyProtection="1">
      <alignment horizontal="center" wrapText="1"/>
      <protection hidden="1"/>
    </xf>
    <xf numFmtId="167" fontId="26" fillId="5" borderId="22" xfId="0" applyNumberFormat="1" applyFont="1" applyFill="1" applyBorder="1" applyAlignment="1" applyProtection="1">
      <alignment horizontal="center" wrapText="1"/>
      <protection hidden="1"/>
    </xf>
    <xf numFmtId="167" fontId="22" fillId="0" borderId="29" xfId="0" applyNumberFormat="1" applyFont="1" applyBorder="1" applyAlignment="1" applyProtection="1">
      <alignment horizontal="center" vertical="center" wrapText="1"/>
      <protection hidden="1"/>
    </xf>
    <xf numFmtId="167" fontId="26" fillId="5" borderId="22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17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9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0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30" xfId="0" applyNumberFormat="1" applyFont="1" applyFill="1" applyBorder="1" applyAlignment="1" applyProtection="1">
      <alignment horizontal="center" vertical="center" wrapText="1"/>
      <protection hidden="1"/>
    </xf>
    <xf numFmtId="167" fontId="26" fillId="5" borderId="23" xfId="0" applyNumberFormat="1" applyFont="1" applyFill="1" applyBorder="1" applyAlignment="1" applyProtection="1">
      <alignment horizontal="center" vertical="center" wrapText="1"/>
      <protection hidden="1"/>
    </xf>
    <xf numFmtId="2" fontId="26" fillId="0" borderId="29" xfId="0" applyNumberFormat="1" applyFont="1" applyFill="1" applyBorder="1" applyAlignment="1" applyProtection="1">
      <alignment horizontal="right" wrapText="1"/>
      <protection hidden="1"/>
    </xf>
    <xf numFmtId="2" fontId="26" fillId="0" borderId="22" xfId="0" applyNumberFormat="1" applyFont="1" applyFill="1" applyBorder="1" applyAlignment="1" applyProtection="1">
      <alignment horizontal="right" wrapText="1"/>
      <protection hidden="1"/>
    </xf>
    <xf numFmtId="167" fontId="26" fillId="8" borderId="29" xfId="0" applyNumberFormat="1" applyFont="1" applyFill="1" applyBorder="1" applyAlignment="1" applyProtection="1">
      <alignment horizontal="center" wrapText="1"/>
      <protection hidden="1"/>
    </xf>
    <xf numFmtId="167" fontId="26" fillId="8" borderId="22" xfId="0" applyNumberFormat="1" applyFont="1" applyFill="1" applyBorder="1" applyAlignment="1" applyProtection="1">
      <alignment horizontal="center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 applyProtection="1">
      <alignment horizontal="left" wrapText="1"/>
      <protection hidden="1"/>
    </xf>
    <xf numFmtId="169" fontId="26" fillId="0" borderId="0" xfId="0" applyNumberFormat="1" applyFont="1" applyFill="1" applyBorder="1" applyAlignment="1" applyProtection="1">
      <alignment horizontal="right" wrapText="1"/>
      <protection hidden="1"/>
    </xf>
    <xf numFmtId="0" fontId="22" fillId="0" borderId="0" xfId="0" applyFont="1" applyFill="1" applyBorder="1" applyAlignment="1" applyProtection="1">
      <alignment horizontal="left" wrapText="1"/>
      <protection hidden="1"/>
    </xf>
    <xf numFmtId="169" fontId="22" fillId="0" borderId="0" xfId="0" applyNumberFormat="1" applyFont="1" applyFill="1" applyBorder="1" applyAlignment="1" applyProtection="1">
      <alignment horizontal="right" wrapText="1"/>
      <protection hidden="1"/>
    </xf>
    <xf numFmtId="0" fontId="37" fillId="0" borderId="0" xfId="0" applyFont="1" applyFill="1" applyBorder="1" applyAlignment="1" applyProtection="1">
      <alignment horizontal="left" wrapText="1"/>
      <protection hidden="1"/>
    </xf>
    <xf numFmtId="169" fontId="37" fillId="0" borderId="0" xfId="0" applyNumberFormat="1" applyFont="1" applyFill="1" applyBorder="1" applyAlignment="1" applyProtection="1">
      <alignment horizontal="right" wrapText="1"/>
      <protection hidden="1"/>
    </xf>
    <xf numFmtId="174" fontId="9" fillId="0" borderId="0" xfId="6" applyNumberFormat="1" applyFont="1" applyFill="1" applyBorder="1" applyAlignment="1">
      <alignment horizontal="right"/>
    </xf>
    <xf numFmtId="0" fontId="26" fillId="5" borderId="25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27" fillId="3" borderId="29" xfId="1" applyFont="1" applyBorder="1" applyAlignment="1" applyProtection="1">
      <alignment horizontal="center" vertical="center" wrapText="1"/>
      <protection hidden="1"/>
    </xf>
    <xf numFmtId="0" fontId="26" fillId="5" borderId="46" xfId="0" applyFont="1" applyFill="1" applyBorder="1" applyAlignment="1" applyProtection="1">
      <alignment horizontal="center" vertical="center" wrapText="1"/>
      <protection hidden="1"/>
    </xf>
    <xf numFmtId="166" fontId="22" fillId="0" borderId="26" xfId="0" applyNumberFormat="1" applyFont="1" applyBorder="1" applyAlignment="1" applyProtection="1">
      <alignment horizontal="right"/>
      <protection hidden="1"/>
    </xf>
    <xf numFmtId="166" fontId="26" fillId="5" borderId="47" xfId="0" applyNumberFormat="1" applyFont="1" applyFill="1" applyBorder="1" applyAlignment="1" applyProtection="1">
      <alignment horizontal="right"/>
      <protection hidden="1"/>
    </xf>
    <xf numFmtId="0" fontId="23" fillId="0" borderId="48" xfId="0" applyFont="1" applyFill="1" applyBorder="1" applyAlignment="1" applyProtection="1">
      <alignment horizontal="center" vertical="center" wrapText="1"/>
      <protection hidden="1"/>
    </xf>
    <xf numFmtId="0" fontId="26" fillId="5" borderId="49" xfId="0" applyFont="1" applyFill="1" applyBorder="1" applyAlignment="1" applyProtection="1">
      <alignment horizontal="center" vertical="center" wrapText="1"/>
      <protection hidden="1"/>
    </xf>
    <xf numFmtId="0" fontId="22" fillId="0" borderId="29" xfId="0" applyFont="1" applyFill="1" applyBorder="1" applyAlignment="1" applyProtection="1">
      <protection hidden="1"/>
    </xf>
    <xf numFmtId="0" fontId="22" fillId="0" borderId="30" xfId="0" applyFont="1" applyFill="1" applyBorder="1" applyAlignment="1" applyProtection="1">
      <protection hidden="1"/>
    </xf>
    <xf numFmtId="0" fontId="5" fillId="6" borderId="22" xfId="0" applyFont="1" applyFill="1" applyBorder="1" applyProtection="1">
      <protection hidden="1"/>
    </xf>
    <xf numFmtId="0" fontId="5" fillId="6" borderId="29" xfId="0" applyFont="1" applyFill="1" applyBorder="1" applyProtection="1">
      <protection hidden="1"/>
    </xf>
    <xf numFmtId="4" fontId="2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18" xfId="0" applyFont="1" applyFill="1" applyBorder="1" applyAlignment="1" applyProtection="1">
      <alignment horizontal="center" wrapText="1"/>
      <protection hidden="1"/>
    </xf>
    <xf numFmtId="0" fontId="25" fillId="7" borderId="0" xfId="0" applyFont="1" applyFill="1" applyBorder="1" applyAlignment="1" applyProtection="1">
      <alignment horizontal="left" wrapText="1"/>
      <protection hidden="1"/>
    </xf>
    <xf numFmtId="166" fontId="22" fillId="0" borderId="40" xfId="0" applyNumberFormat="1" applyFont="1" applyBorder="1" applyAlignment="1" applyProtection="1">
      <alignment horizontal="center" vertical="center" wrapText="1"/>
      <protection hidden="1"/>
    </xf>
    <xf numFmtId="0" fontId="22" fillId="0" borderId="10" xfId="0" applyFont="1" applyBorder="1" applyAlignment="1" applyProtection="1">
      <alignment horizontal="left"/>
      <protection hidden="1"/>
    </xf>
    <xf numFmtId="167" fontId="22" fillId="0" borderId="43" xfId="10" applyNumberFormat="1" applyFont="1" applyBorder="1" applyAlignment="1" applyProtection="1">
      <alignment horizontal="center" vertical="center" wrapText="1"/>
      <protection hidden="1"/>
    </xf>
    <xf numFmtId="167" fontId="22" fillId="0" borderId="40" xfId="0" applyNumberFormat="1" applyFont="1" applyBorder="1" applyAlignment="1" applyProtection="1">
      <alignment horizontal="center" vertical="center" wrapText="1"/>
      <protection hidden="1"/>
    </xf>
    <xf numFmtId="166" fontId="22" fillId="0" borderId="40" xfId="0" applyNumberFormat="1" applyFont="1" applyFill="1" applyBorder="1" applyAlignment="1" applyProtection="1">
      <alignment horizontal="center" vertical="center" wrapText="1"/>
      <protection hidden="1"/>
    </xf>
    <xf numFmtId="166" fontId="22" fillId="0" borderId="43" xfId="0" applyNumberFormat="1" applyFont="1" applyBorder="1" applyAlignment="1" applyProtection="1">
      <alignment horizontal="center" vertical="center" wrapText="1"/>
      <protection hidden="1"/>
    </xf>
    <xf numFmtId="0" fontId="28" fillId="3" borderId="3" xfId="1" applyFont="1" applyBorder="1" applyAlignment="1" applyProtection="1">
      <alignment horizontal="center" vertical="center" wrapText="1"/>
      <protection hidden="1"/>
    </xf>
    <xf numFmtId="0" fontId="28" fillId="3" borderId="52" xfId="1" applyFont="1" applyBorder="1" applyAlignment="1" applyProtection="1">
      <alignment horizontal="center" vertical="center" wrapText="1"/>
      <protection hidden="1"/>
    </xf>
    <xf numFmtId="0" fontId="28" fillId="3" borderId="53" xfId="1" applyFont="1" applyBorder="1" applyAlignment="1" applyProtection="1">
      <alignment horizontal="center" vertical="center" wrapText="1"/>
      <protection hidden="1"/>
    </xf>
    <xf numFmtId="0" fontId="28" fillId="3" borderId="54" xfId="1" applyFont="1" applyBorder="1" applyAlignment="1" applyProtection="1">
      <alignment horizontal="center" vertical="center" wrapText="1"/>
      <protection hidden="1"/>
    </xf>
    <xf numFmtId="0" fontId="28" fillId="3" borderId="55" xfId="1" applyFont="1" applyBorder="1" applyAlignment="1" applyProtection="1">
      <alignment horizontal="center" vertical="center" wrapText="1"/>
      <protection hidden="1"/>
    </xf>
    <xf numFmtId="0" fontId="28" fillId="3" borderId="56" xfId="1" applyFont="1" applyBorder="1" applyAlignment="1" applyProtection="1">
      <alignment horizontal="center" vertical="center" wrapText="1"/>
      <protection hidden="1"/>
    </xf>
    <xf numFmtId="0" fontId="27" fillId="3" borderId="29" xfId="1" applyFont="1" applyBorder="1" applyAlignment="1" applyProtection="1">
      <alignment horizontal="center" vertical="center" wrapText="1"/>
      <protection hidden="1"/>
    </xf>
    <xf numFmtId="0" fontId="27" fillId="3" borderId="26" xfId="1" applyFont="1" applyBorder="1" applyAlignment="1" applyProtection="1">
      <alignment horizontal="center" vertical="center" wrapText="1"/>
      <protection hidden="1"/>
    </xf>
    <xf numFmtId="0" fontId="26" fillId="5" borderId="25" xfId="0" applyFont="1" applyFill="1" applyBorder="1" applyAlignment="1" applyProtection="1">
      <alignment horizontal="center" vertical="center" wrapText="1"/>
      <protection hidden="1"/>
    </xf>
    <xf numFmtId="167" fontId="26" fillId="5" borderId="29" xfId="0" applyNumberFormat="1" applyFont="1" applyFill="1" applyBorder="1" applyAlignment="1" applyProtection="1">
      <alignment horizontal="right" wrapText="1"/>
      <protection hidden="1"/>
    </xf>
    <xf numFmtId="167" fontId="26" fillId="5" borderId="22" xfId="0" applyNumberFormat="1" applyFont="1" applyFill="1" applyBorder="1" applyAlignment="1" applyProtection="1">
      <alignment horizontal="right" wrapText="1"/>
      <protection hidden="1"/>
    </xf>
    <xf numFmtId="167" fontId="22" fillId="0" borderId="17" xfId="0" applyNumberFormat="1" applyFont="1" applyBorder="1" applyAlignment="1" applyProtection="1">
      <alignment horizontal="right" vertical="center" wrapText="1"/>
      <protection hidden="1"/>
    </xf>
    <xf numFmtId="167" fontId="22" fillId="0" borderId="29" xfId="0" applyNumberFormat="1" applyFont="1" applyBorder="1" applyAlignment="1" applyProtection="1">
      <alignment horizontal="right" vertical="center" wrapText="1"/>
      <protection hidden="1"/>
    </xf>
    <xf numFmtId="167" fontId="22" fillId="0" borderId="22" xfId="0" applyNumberFormat="1" applyFont="1" applyBorder="1" applyAlignment="1" applyProtection="1">
      <alignment horizontal="right" vertical="center" wrapText="1"/>
      <protection hidden="1"/>
    </xf>
    <xf numFmtId="167" fontId="26" fillId="8" borderId="29" xfId="0" applyNumberFormat="1" applyFont="1" applyFill="1" applyBorder="1" applyAlignment="1" applyProtection="1">
      <alignment horizontal="right" wrapText="1"/>
      <protection hidden="1"/>
    </xf>
    <xf numFmtId="167" fontId="26" fillId="8" borderId="22" xfId="0" applyNumberFormat="1" applyFont="1" applyFill="1" applyBorder="1" applyAlignment="1" applyProtection="1">
      <alignment horizontal="right" wrapText="1"/>
      <protection hidden="1"/>
    </xf>
    <xf numFmtId="167" fontId="22" fillId="0" borderId="20" xfId="0" applyNumberFormat="1" applyFont="1" applyBorder="1" applyAlignment="1" applyProtection="1">
      <alignment horizontal="right" vertical="center" wrapText="1"/>
      <protection hidden="1"/>
    </xf>
    <xf numFmtId="167" fontId="22" fillId="0" borderId="30" xfId="0" applyNumberFormat="1" applyFont="1" applyBorder="1" applyAlignment="1" applyProtection="1">
      <alignment horizontal="right" vertical="center" wrapText="1"/>
      <protection hidden="1"/>
    </xf>
    <xf numFmtId="167" fontId="22" fillId="0" borderId="23" xfId="0" applyNumberFormat="1" applyFont="1" applyBorder="1" applyAlignment="1" applyProtection="1">
      <alignment horizontal="right" vertical="center" wrapText="1"/>
      <protection hidden="1"/>
    </xf>
    <xf numFmtId="0" fontId="26" fillId="0" borderId="0" xfId="0" applyFont="1" applyFill="1" applyBorder="1" applyAlignment="1">
      <alignment horizontal="center" vertical="center" wrapText="1"/>
    </xf>
    <xf numFmtId="43" fontId="22" fillId="0" borderId="0" xfId="0" applyNumberFormat="1" applyFont="1"/>
    <xf numFmtId="166" fontId="22" fillId="7" borderId="0" xfId="0" applyNumberFormat="1" applyFont="1" applyFill="1" applyProtection="1">
      <protection hidden="1"/>
    </xf>
    <xf numFmtId="0" fontId="23" fillId="0" borderId="29" xfId="0" applyFont="1" applyBorder="1" applyAlignment="1" applyProtection="1">
      <alignment horizontal="center" wrapText="1"/>
      <protection hidden="1"/>
    </xf>
    <xf numFmtId="166" fontId="22" fillId="0" borderId="29" xfId="0" applyNumberFormat="1" applyFont="1" applyBorder="1" applyAlignment="1" applyProtection="1">
      <alignment horizontal="right" wrapText="1"/>
      <protection hidden="1"/>
    </xf>
    <xf numFmtId="166" fontId="22" fillId="0" borderId="29" xfId="0" applyNumberFormat="1" applyFont="1" applyFill="1" applyBorder="1" applyAlignment="1" applyProtection="1">
      <alignment horizontal="right" wrapText="1"/>
      <protection hidden="1"/>
    </xf>
    <xf numFmtId="166" fontId="27" fillId="3" borderId="30" xfId="1" applyNumberFormat="1" applyFont="1" applyBorder="1" applyAlignment="1" applyProtection="1">
      <alignment horizontal="right" vertical="center" wrapText="1"/>
      <protection hidden="1"/>
    </xf>
    <xf numFmtId="167" fontId="22" fillId="0" borderId="30" xfId="0" applyNumberFormat="1" applyFont="1" applyBorder="1" applyAlignment="1" applyProtection="1">
      <alignment horizontal="center" vertical="center" wrapText="1"/>
      <protection hidden="1"/>
    </xf>
    <xf numFmtId="0" fontId="26" fillId="5" borderId="42" xfId="0" applyFont="1" applyFill="1" applyBorder="1" applyAlignment="1" applyProtection="1">
      <alignment horizontal="center" vertical="center" wrapText="1"/>
      <protection hidden="1"/>
    </xf>
    <xf numFmtId="0" fontId="23" fillId="0" borderId="59" xfId="0" applyFont="1" applyFill="1" applyBorder="1" applyAlignment="1" applyProtection="1">
      <alignment horizontal="center" vertical="center" wrapText="1"/>
      <protection hidden="1"/>
    </xf>
    <xf numFmtId="0" fontId="22" fillId="6" borderId="29" xfId="0" applyFont="1" applyFill="1" applyBorder="1" applyAlignment="1" applyProtection="1">
      <protection hidden="1"/>
    </xf>
    <xf numFmtId="0" fontId="32" fillId="5" borderId="27" xfId="0" applyFont="1" applyFill="1" applyBorder="1" applyProtection="1">
      <protection hidden="1"/>
    </xf>
    <xf numFmtId="166" fontId="22" fillId="0" borderId="40" xfId="0" applyNumberFormat="1" applyFont="1" applyBorder="1" applyAlignment="1" applyProtection="1">
      <alignment horizontal="center" vertical="center" wrapText="1"/>
      <protection hidden="1"/>
    </xf>
    <xf numFmtId="166" fontId="22" fillId="0" borderId="41" xfId="0" applyNumberFormat="1" applyFont="1" applyBorder="1" applyAlignment="1" applyProtection="1">
      <alignment horizontal="center" vertical="center" wrapText="1"/>
      <protection hidden="1"/>
    </xf>
    <xf numFmtId="166" fontId="22" fillId="0" borderId="33" xfId="0" applyNumberFormat="1" applyFont="1" applyBorder="1" applyAlignment="1" applyProtection="1">
      <alignment horizontal="center" vertical="center" wrapText="1"/>
      <protection hidden="1"/>
    </xf>
    <xf numFmtId="166" fontId="22" fillId="0" borderId="34" xfId="0" applyNumberFormat="1" applyFont="1" applyBorder="1" applyAlignment="1" applyProtection="1">
      <alignment horizontal="center" vertical="center" wrapText="1"/>
      <protection hidden="1"/>
    </xf>
    <xf numFmtId="0" fontId="28" fillId="3" borderId="57" xfId="1" applyFont="1" applyBorder="1" applyAlignment="1" applyProtection="1">
      <alignment horizontal="center" vertical="center" wrapText="1"/>
      <protection hidden="1"/>
    </xf>
    <xf numFmtId="0" fontId="28" fillId="3" borderId="58" xfId="1" applyFont="1" applyBorder="1" applyAlignment="1" applyProtection="1">
      <alignment horizontal="center" vertical="center" wrapText="1"/>
      <protection hidden="1"/>
    </xf>
    <xf numFmtId="0" fontId="28" fillId="3" borderId="50" xfId="1" applyFont="1" applyBorder="1" applyAlignment="1" applyProtection="1">
      <alignment horizontal="center" vertical="center" wrapText="1"/>
      <protection hidden="1"/>
    </xf>
    <xf numFmtId="0" fontId="28" fillId="3" borderId="51" xfId="1" applyFont="1" applyBorder="1" applyAlignment="1" applyProtection="1">
      <alignment horizontal="center" vertical="center" wrapText="1"/>
      <protection hidden="1"/>
    </xf>
    <xf numFmtId="0" fontId="28" fillId="3" borderId="5" xfId="1" applyFont="1" applyBorder="1" applyAlignment="1" applyProtection="1">
      <alignment horizontal="center" vertical="center" wrapText="1"/>
      <protection hidden="1"/>
    </xf>
    <xf numFmtId="0" fontId="27" fillId="3" borderId="25" xfId="1" applyFont="1" applyBorder="1" applyAlignment="1" applyProtection="1">
      <alignment horizontal="center" vertical="center" wrapText="1"/>
      <protection hidden="1"/>
    </xf>
    <xf numFmtId="0" fontId="27" fillId="3" borderId="35" xfId="1" applyFont="1" applyBorder="1" applyAlignment="1" applyProtection="1">
      <alignment horizontal="center" vertical="center" wrapText="1"/>
      <protection hidden="1"/>
    </xf>
    <xf numFmtId="0" fontId="27" fillId="3" borderId="31" xfId="1" applyFont="1" applyBorder="1" applyAlignment="1" applyProtection="1">
      <alignment horizontal="center" vertical="center" wrapText="1"/>
      <protection hidden="1"/>
    </xf>
    <xf numFmtId="0" fontId="27" fillId="3" borderId="12" xfId="1" applyFont="1" applyBorder="1" applyAlignment="1" applyProtection="1">
      <alignment horizontal="center" vertical="center" wrapText="1"/>
      <protection hidden="1"/>
    </xf>
    <xf numFmtId="0" fontId="27" fillId="3" borderId="36" xfId="1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7" fillId="3" borderId="0" xfId="1" applyFont="1" applyBorder="1" applyAlignment="1" applyProtection="1">
      <alignment horizontal="center" vertical="center" wrapText="1"/>
      <protection hidden="1"/>
    </xf>
    <xf numFmtId="0" fontId="27" fillId="3" borderId="4" xfId="1" applyFont="1" applyBorder="1" applyAlignment="1" applyProtection="1">
      <alignment horizontal="center" vertical="center" wrapText="1"/>
      <protection hidden="1"/>
    </xf>
    <xf numFmtId="0" fontId="27" fillId="3" borderId="29" xfId="1" applyFont="1" applyBorder="1" applyAlignment="1" applyProtection="1">
      <alignment horizontal="center" vertical="center" wrapText="1"/>
      <protection hidden="1"/>
    </xf>
    <xf numFmtId="0" fontId="27" fillId="3" borderId="26" xfId="1" applyFont="1" applyBorder="1" applyAlignment="1" applyProtection="1">
      <alignment horizontal="center" vertical="center" wrapText="1"/>
      <protection hidden="1"/>
    </xf>
    <xf numFmtId="0" fontId="27" fillId="3" borderId="45" xfId="1" applyFont="1" applyBorder="1" applyAlignment="1" applyProtection="1">
      <alignment horizontal="center" vertical="center" wrapText="1"/>
      <protection hidden="1"/>
    </xf>
    <xf numFmtId="0" fontId="27" fillId="3" borderId="27" xfId="1" applyFont="1" applyBorder="1" applyAlignment="1" applyProtection="1">
      <alignment horizontal="center" vertical="center" wrapText="1"/>
      <protection hidden="1"/>
    </xf>
    <xf numFmtId="0" fontId="21" fillId="0" borderId="9" xfId="14" applyFill="1" applyAlignment="1" applyProtection="1">
      <alignment horizontal="left"/>
      <protection hidden="1"/>
    </xf>
    <xf numFmtId="0" fontId="22" fillId="0" borderId="0" xfId="0" applyFont="1" applyFill="1" applyAlignment="1" applyProtection="1">
      <alignment horizontal="justify" vertical="center" wrapText="1"/>
      <protection hidden="1"/>
    </xf>
    <xf numFmtId="0" fontId="26" fillId="5" borderId="15" xfId="0" applyFont="1" applyFill="1" applyBorder="1" applyAlignment="1" applyProtection="1">
      <alignment horizontal="center" vertical="center" wrapText="1"/>
      <protection hidden="1"/>
    </xf>
    <xf numFmtId="0" fontId="26" fillId="5" borderId="10" xfId="0" applyFont="1" applyFill="1" applyBorder="1" applyAlignment="1" applyProtection="1">
      <alignment horizontal="center" vertical="center" wrapText="1"/>
      <protection hidden="1"/>
    </xf>
    <xf numFmtId="0" fontId="26" fillId="5" borderId="25" xfId="0" applyFont="1" applyFill="1" applyBorder="1" applyAlignment="1" applyProtection="1">
      <alignment horizontal="center" vertical="center" wrapText="1"/>
      <protection hidden="1"/>
    </xf>
    <xf numFmtId="0" fontId="26" fillId="5" borderId="35" xfId="0" applyFont="1" applyFill="1" applyBorder="1" applyAlignment="1" applyProtection="1">
      <alignment horizontal="center" vertical="center" wrapText="1"/>
      <protection hidden="1"/>
    </xf>
    <xf numFmtId="0" fontId="26" fillId="5" borderId="31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9" xfId="14" applyAlignment="1" applyProtection="1">
      <alignment horizontal="left"/>
      <protection hidden="1"/>
    </xf>
    <xf numFmtId="0" fontId="22" fillId="0" borderId="0" xfId="0" applyFont="1" applyFill="1" applyBorder="1" applyAlignment="1">
      <alignment horizontal="center"/>
    </xf>
    <xf numFmtId="0" fontId="22" fillId="0" borderId="37" xfId="0" applyFont="1" applyBorder="1" applyAlignment="1" applyProtection="1">
      <alignment horizontal="center"/>
      <protection hidden="1"/>
    </xf>
    <xf numFmtId="0" fontId="22" fillId="0" borderId="32" xfId="0" applyFont="1" applyBorder="1" applyAlignment="1" applyProtection="1">
      <alignment horizontal="center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</cellXfs>
  <cellStyles count="23">
    <cellStyle name="60% - Ênfase1" xfId="1" builtinId="32"/>
    <cellStyle name="Ênfase1" xfId="2" builtinId="29"/>
    <cellStyle name="Hiperlink" xfId="3" builtinId="8"/>
    <cellStyle name="Normal" xfId="0" builtinId="0"/>
    <cellStyle name="Normal 2" xfId="4"/>
    <cellStyle name="Normal 2 2" xfId="18"/>
    <cellStyle name="Normal 3" xfId="5"/>
    <cellStyle name="Normal 3 2" xfId="19"/>
    <cellStyle name="Normal 4" xfId="17"/>
    <cellStyle name="Normal 5" xfId="16"/>
    <cellStyle name="Normal_tabela texto" xfId="6"/>
    <cellStyle name="Porcentagem" xfId="7" builtinId="5"/>
    <cellStyle name="Porcentagem 2" xfId="8"/>
    <cellStyle name="Porcentagem 3" xfId="9"/>
    <cellStyle name="Porcentagem 4" xfId="20"/>
    <cellStyle name="Separador de milhares 2" xfId="11"/>
    <cellStyle name="Separador de milhares 3" xfId="21"/>
    <cellStyle name="Separador de milhares 4" xfId="22"/>
    <cellStyle name="Título" xfId="12" builtinId="15"/>
    <cellStyle name="Título 1" xfId="13" builtinId="16"/>
    <cellStyle name="Título 2" xfId="14" builtinId="17"/>
    <cellStyle name="Vírgula" xfId="10" builtinId="3"/>
    <cellStyle name="Vírgula 2" xfId="15"/>
  </cellStyles>
  <dxfs count="0"/>
  <tableStyles count="0" defaultTableStyle="TableStyleMedium2" defaultPivotStyle="PivotStyleLight16"/>
  <colors>
    <mruColors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'tab2'!$H$4</c:f>
              <c:strCache>
                <c:ptCount val="1"/>
                <c:pt idx="0">
                  <c:v>Índice de Cresc.Real  (2010=100)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7222222222222221E-2"/>
                  <c:y val="-0.13425925925925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77777777777779E-3"/>
                  <c:y val="-6.4814814814814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3888888888888888E-2"/>
                  <c:y val="-6.9444444444444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8.3333333333333332E-3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'tab2'!$B$6:$B$12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'tab2'!$H$6:$H$12</c:f>
              <c:numCache>
                <c:formatCode>0.0</c:formatCode>
                <c:ptCount val="7"/>
                <c:pt idx="0">
                  <c:v>100</c:v>
                </c:pt>
                <c:pt idx="1">
                  <c:v>107.40697107265106</c:v>
                </c:pt>
                <c:pt idx="2">
                  <c:v>106.62342773780338</c:v>
                </c:pt>
                <c:pt idx="3">
                  <c:v>106.52077466820633</c:v>
                </c:pt>
                <c:pt idx="4">
                  <c:v>110.0512065962465</c:v>
                </c:pt>
                <c:pt idx="5">
                  <c:v>107.74003760207459</c:v>
                </c:pt>
                <c:pt idx="6">
                  <c:v>102.06954968170807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'tab2'!$I$4</c:f>
              <c:strCache>
                <c:ptCount val="1"/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5.5555555555555297E-3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666E-2"/>
                  <c:y val="4.6296296296296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3888888888888888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0185067526415994E-16"/>
                  <c:y val="0.10185185185185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'tab2'!$B$6:$B$12</c:f>
              <c:numCache>
                <c:formatCode>0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'tab2'!$I$6:$I$12</c:f>
              <c:numCache>
                <c:formatCode>0.0</c:formatCode>
                <c:ptCount val="7"/>
                <c:pt idx="0">
                  <c:v>100</c:v>
                </c:pt>
                <c:pt idx="1">
                  <c:v>103.97442307944711</c:v>
                </c:pt>
                <c:pt idx="2">
                  <c:v>105.97195472629012</c:v>
                </c:pt>
                <c:pt idx="3">
                  <c:v>109.15622404605394</c:v>
                </c:pt>
                <c:pt idx="4">
                  <c:v>109.70632399506901</c:v>
                </c:pt>
                <c:pt idx="5">
                  <c:v>105.81638236309831</c:v>
                </c:pt>
                <c:pt idx="6">
                  <c:v>102.31867018823657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90976"/>
        <c:axId val="141392512"/>
      </c:lineChart>
      <c:catAx>
        <c:axId val="1413909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1392512"/>
        <c:crosses val="autoZero"/>
        <c:auto val="1"/>
        <c:lblAlgn val="ctr"/>
        <c:lblOffset val="100"/>
        <c:noMultiLvlLbl val="0"/>
      </c:catAx>
      <c:valAx>
        <c:axId val="14139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4139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0</xdr:rowOff>
    </xdr:from>
    <xdr:to>
      <xdr:col>10</xdr:col>
      <xdr:colOff>304800</xdr:colOff>
      <xdr:row>33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2:C28"/>
  <sheetViews>
    <sheetView showGridLines="0" tabSelected="1" workbookViewId="0">
      <selection activeCell="B38" sqref="B38"/>
    </sheetView>
  </sheetViews>
  <sheetFormatPr defaultRowHeight="12.75" x14ac:dyDescent="0.2"/>
  <cols>
    <col min="1" max="1" width="4.28515625" style="1" customWidth="1"/>
    <col min="2" max="2" width="10.140625" style="1" customWidth="1"/>
    <col min="3" max="3" width="125.5703125" style="1" customWidth="1"/>
    <col min="4" max="16384" width="9.140625" style="1"/>
  </cols>
  <sheetData>
    <row r="2" spans="2:3" ht="22.5" x14ac:dyDescent="0.3">
      <c r="B2" s="3" t="s">
        <v>163</v>
      </c>
    </row>
    <row r="4" spans="2:3" ht="20.25" thickBot="1" x14ac:dyDescent="0.35">
      <c r="B4" s="4" t="s">
        <v>69</v>
      </c>
      <c r="C4" s="4"/>
    </row>
    <row r="5" spans="2:3" ht="14.25" thickTop="1" thickBot="1" x14ac:dyDescent="0.25"/>
    <row r="6" spans="2:3" ht="16.5" customHeight="1" x14ac:dyDescent="0.25">
      <c r="B6" s="5" t="s">
        <v>93</v>
      </c>
      <c r="C6" s="6" t="s">
        <v>91</v>
      </c>
    </row>
    <row r="7" spans="2:3" ht="16.5" customHeight="1" x14ac:dyDescent="0.2">
      <c r="B7" s="203" t="s">
        <v>92</v>
      </c>
      <c r="C7" s="204" t="s">
        <v>70</v>
      </c>
    </row>
    <row r="8" spans="2:3" ht="16.5" customHeight="1" x14ac:dyDescent="0.2">
      <c r="B8" s="180" t="s">
        <v>74</v>
      </c>
      <c r="C8" s="181" t="str">
        <f>'tab1'!$B$2</f>
        <v>Composição do Produto Interno Bruto, Espírito Santo,  2010 - 2016</v>
      </c>
    </row>
    <row r="9" spans="2:3" ht="16.5" customHeight="1" x14ac:dyDescent="0.2">
      <c r="B9" s="180" t="s">
        <v>75</v>
      </c>
      <c r="C9" s="181" t="str">
        <f>'tab2'!$B$2</f>
        <v>Relações entre o Produto Interno Bruto, a preços de mercado, no Espírito Santo e Brasil, 2010-2016</v>
      </c>
    </row>
    <row r="10" spans="2:3" ht="16.5" hidden="1" customHeight="1" x14ac:dyDescent="0.2">
      <c r="B10" s="180" t="s">
        <v>105</v>
      </c>
      <c r="C10" s="181" t="s">
        <v>145</v>
      </c>
    </row>
    <row r="11" spans="2:3" ht="16.5" customHeight="1" x14ac:dyDescent="0.2">
      <c r="B11" s="207" t="s">
        <v>76</v>
      </c>
      <c r="C11" s="208" t="str">
        <f>'tab3'!$B$2</f>
        <v>Produto Interno Bruto e Produto Interno Bruto per capita, Espírito Santo e Brasil, 2010-2016</v>
      </c>
    </row>
    <row r="12" spans="2:3" ht="16.5" customHeight="1" x14ac:dyDescent="0.2">
      <c r="B12" s="205" t="s">
        <v>92</v>
      </c>
      <c r="C12" s="206" t="s">
        <v>73</v>
      </c>
    </row>
    <row r="13" spans="2:3" ht="16.5" customHeight="1" x14ac:dyDescent="0.2">
      <c r="B13" s="180" t="s">
        <v>77</v>
      </c>
      <c r="C13" s="181" t="str">
        <f>'tab4'!$B$2</f>
        <v>Participação das Atividades Econômicas no Valor Adicionado Bruto, a preços básicos, no Espírito Santo e Brasil,  2010 -2016</v>
      </c>
    </row>
    <row r="14" spans="2:3" ht="16.5" customHeight="1" x14ac:dyDescent="0.2">
      <c r="B14" s="180" t="s">
        <v>78</v>
      </c>
      <c r="C14" s="181" t="str">
        <f>'tab5'!$B$2</f>
        <v>Taxa Média Anual de Crescimento Real do Valor Adicionado Bruto, a preços básicos, por Atividade econômica, 2010 - 2016</v>
      </c>
    </row>
    <row r="15" spans="2:3" ht="16.5" customHeight="1" x14ac:dyDescent="0.2">
      <c r="B15" s="180" t="s">
        <v>79</v>
      </c>
      <c r="C15" s="181" t="str">
        <f>'tab6'!$B$2</f>
        <v>Taxa  Anual de Crescimento Real do Valor Adicionado Bruto do Espírito Santo, por Atividade Econômica,  2010 - 2016</v>
      </c>
    </row>
    <row r="16" spans="2:3" ht="16.5" customHeight="1" x14ac:dyDescent="0.2">
      <c r="B16" s="209" t="s">
        <v>80</v>
      </c>
      <c r="C16" s="208" t="str">
        <f>'tab7'!B2</f>
        <v>Participação das Atividades Econômicas do Espírito Santo no Valor Adicionado Bruto Setorial Nacional - 2010 - 2016</v>
      </c>
    </row>
    <row r="17" spans="2:3" ht="16.5" customHeight="1" x14ac:dyDescent="0.2">
      <c r="B17" s="205" t="s">
        <v>92</v>
      </c>
      <c r="C17" s="206" t="s">
        <v>72</v>
      </c>
    </row>
    <row r="18" spans="2:3" ht="16.5" customHeight="1" x14ac:dyDescent="0.2">
      <c r="B18" s="210" t="s">
        <v>81</v>
      </c>
      <c r="C18" s="181" t="str">
        <f>'tab8'!B2</f>
        <v>Produto Interno Bruto do Brasil a preços correntes, segundo as Grandes Regiões e Unidades da Federação, 2010 - 2016</v>
      </c>
    </row>
    <row r="19" spans="2:3" ht="16.5" customHeight="1" x14ac:dyDescent="0.2">
      <c r="B19" s="210" t="s">
        <v>82</v>
      </c>
      <c r="C19" s="181" t="str">
        <f>'tab9'!B2</f>
        <v>Participação das Grandes Regiões e Unidades da Federação no Produto Interno Bruto do Brasil, 2010 - 2016</v>
      </c>
    </row>
    <row r="20" spans="2:3" ht="16.5" customHeight="1" x14ac:dyDescent="0.2">
      <c r="B20" s="210" t="s">
        <v>83</v>
      </c>
      <c r="C20" s="181" t="str">
        <f>'tab10'!B2</f>
        <v xml:space="preserve"> Ranking dos Estados no Produto Interno Bruto do Brasil, 2010 - 2016</v>
      </c>
    </row>
    <row r="21" spans="2:3" ht="16.5" customHeight="1" x14ac:dyDescent="0.2">
      <c r="B21" s="210" t="s">
        <v>84</v>
      </c>
      <c r="C21" s="181" t="str">
        <f>'tab11'!B2</f>
        <v>Produto Interno Bruto per capita do Brasil, segundo as Grandes Regiões e Unidades da Federação, 2010 - 2016</v>
      </c>
    </row>
    <row r="22" spans="2:3" ht="16.5" customHeight="1" x14ac:dyDescent="0.2">
      <c r="B22" s="209" t="s">
        <v>85</v>
      </c>
      <c r="C22" s="208" t="str">
        <f>'tab12'!B2</f>
        <v>Ranking dos Estados no Produto Interno Bruto per capita do Brasil, 2010- 2016</v>
      </c>
    </row>
    <row r="23" spans="2:3" ht="16.5" customHeight="1" x14ac:dyDescent="0.2">
      <c r="B23" s="205" t="s">
        <v>92</v>
      </c>
      <c r="C23" s="206" t="s">
        <v>71</v>
      </c>
    </row>
    <row r="24" spans="2:3" ht="16.5" customHeight="1" x14ac:dyDescent="0.2">
      <c r="B24" s="211" t="s">
        <v>86</v>
      </c>
      <c r="C24" s="181" t="str">
        <f>'tab13'!$B$2</f>
        <v>Produto Interno Bruto per capita, Espírito Santo, 2010 - 2016</v>
      </c>
    </row>
    <row r="25" spans="2:3" ht="16.5" customHeight="1" x14ac:dyDescent="0.2">
      <c r="B25" s="211" t="s">
        <v>87</v>
      </c>
      <c r="C25" s="181" t="str">
        <f>'tab14'!$B$2</f>
        <v>Produto Interno Bruto per capita, Brasil, 2010 - 2016</v>
      </c>
    </row>
    <row r="26" spans="2:3" ht="16.5" customHeight="1" x14ac:dyDescent="0.2">
      <c r="B26" s="211" t="s">
        <v>88</v>
      </c>
      <c r="C26" s="181" t="str">
        <f>'tab15'!B2</f>
        <v>Valor Adicionado Bruto Setorial e Produto Interno Bruto do Espírito Santo, 2010 - 2016</v>
      </c>
    </row>
    <row r="27" spans="2:3" ht="16.5" customHeight="1" x14ac:dyDescent="0.2">
      <c r="B27" s="211" t="s">
        <v>89</v>
      </c>
      <c r="C27" s="181" t="str">
        <f>'tab16'!B2</f>
        <v>Estrutura Setorial do Valor Adicionado Bruto do Espírito Santo, 2010 - 2016</v>
      </c>
    </row>
    <row r="28" spans="2:3" ht="13.5" thickBot="1" x14ac:dyDescent="0.25">
      <c r="B28" s="212" t="s">
        <v>90</v>
      </c>
      <c r="C28" s="182" t="str">
        <f>'tab17'!B2</f>
        <v>Produto Interno Bruto e Valor Adicionado Bruto por Atividade Econômica - Espírito Santo, 2010 - 2016</v>
      </c>
    </row>
  </sheetData>
  <hyperlinks>
    <hyperlink ref="B8" location="'tab1'!A1" display="Tabela 1"/>
    <hyperlink ref="B9" location="'tab2'!A1" display="Tabela 2"/>
    <hyperlink ref="B11" location="'tab3'!A1" display="Tabela 3"/>
    <hyperlink ref="B13" location="'tab4'!A1" display="Tabela 4"/>
    <hyperlink ref="B14" location="'tab5'!A1" display="Tabela 5"/>
    <hyperlink ref="B15" location="'tab6'!A1" display="Tabela 6"/>
    <hyperlink ref="B16" location="'tab7'!A1" display="Tabela 7"/>
    <hyperlink ref="B18" location="'tab8'!A1" display="Tabela 8"/>
    <hyperlink ref="B19" location="'tab9'!A1" display="Tabela 9"/>
    <hyperlink ref="B20" location="'tab10'!A1" display="Tabela 10"/>
    <hyperlink ref="B21" location="'tab11'!A1" display="Tabela 11"/>
    <hyperlink ref="B22" location="'tab12'!A1" display="Tabela 12"/>
    <hyperlink ref="B24" location="'tab13'!A1" display="Tabela 13"/>
    <hyperlink ref="B25" location="'tab14'!A1" display="Tabela 14"/>
    <hyperlink ref="B27" location="'tab16'!A1" display="Tabela 16"/>
    <hyperlink ref="B26" location="'tab15'!A1" display="Tabela 15"/>
    <hyperlink ref="B10" location="Graf1!A1" display="Gráfico 1"/>
    <hyperlink ref="B28" location="'tab17'!A1" display="Tabela 17"/>
  </hyperlink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68"/>
  <sheetViews>
    <sheetView showGridLines="0" zoomScale="90" zoomScaleNormal="90" workbookViewId="0"/>
  </sheetViews>
  <sheetFormatPr defaultRowHeight="12.75" x14ac:dyDescent="0.2"/>
  <cols>
    <col min="1" max="1" width="4.7109375" style="1" customWidth="1"/>
    <col min="2" max="2" width="40" style="1" customWidth="1"/>
    <col min="3" max="8" width="6.5703125" style="1" customWidth="1"/>
    <col min="9" max="9" width="15" style="1" bestFit="1" customWidth="1"/>
    <col min="10" max="10" width="13.28515625" style="1" customWidth="1"/>
    <col min="11" max="11" width="10.28515625" style="1" bestFit="1" customWidth="1"/>
    <col min="12" max="12" width="9.140625" style="1"/>
    <col min="13" max="13" width="15.28515625" style="1" customWidth="1"/>
    <col min="14" max="14" width="18.140625" style="1" customWidth="1"/>
    <col min="15" max="15" width="14.140625" style="1" customWidth="1"/>
    <col min="16" max="16384" width="9.140625" style="1"/>
  </cols>
  <sheetData>
    <row r="1" spans="2:26" x14ac:dyDescent="0.2">
      <c r="B1" s="56"/>
      <c r="C1" s="56"/>
      <c r="D1" s="56"/>
      <c r="E1" s="56"/>
      <c r="F1" s="56"/>
      <c r="G1" s="56"/>
      <c r="H1" s="56"/>
      <c r="I1" s="56"/>
      <c r="J1" s="56"/>
    </row>
    <row r="2" spans="2:26" ht="18" thickBot="1" x14ac:dyDescent="0.35">
      <c r="B2" s="106" t="s">
        <v>171</v>
      </c>
      <c r="C2" s="232"/>
      <c r="D2" s="232"/>
      <c r="E2" s="232"/>
      <c r="F2" s="71"/>
      <c r="G2" s="71"/>
      <c r="H2" s="71"/>
      <c r="I2" s="71"/>
      <c r="J2" s="56"/>
    </row>
    <row r="3" spans="2:26" ht="10.5" customHeight="1" thickTop="1" x14ac:dyDescent="0.2">
      <c r="B3" s="89"/>
      <c r="C3" s="71"/>
      <c r="D3" s="71"/>
      <c r="E3" s="71"/>
      <c r="F3" s="107"/>
      <c r="G3" s="107"/>
      <c r="H3" s="107"/>
      <c r="J3" s="56"/>
    </row>
    <row r="4" spans="2:26" ht="13.5" thickBot="1" x14ac:dyDescent="0.25">
      <c r="B4" s="56"/>
      <c r="C4" s="56"/>
      <c r="D4" s="56"/>
      <c r="E4" s="56"/>
      <c r="F4" s="56"/>
      <c r="G4" s="56"/>
      <c r="H4" s="56"/>
      <c r="I4" s="107" t="s">
        <v>10</v>
      </c>
      <c r="J4" s="56"/>
    </row>
    <row r="5" spans="2:26" ht="38.25" x14ac:dyDescent="0.2">
      <c r="B5" s="91" t="s">
        <v>4</v>
      </c>
      <c r="C5" s="108">
        <v>2011</v>
      </c>
      <c r="D5" s="108">
        <v>2012</v>
      </c>
      <c r="E5" s="108">
        <v>2013</v>
      </c>
      <c r="F5" s="108">
        <v>2014</v>
      </c>
      <c r="G5" s="108">
        <v>2015</v>
      </c>
      <c r="H5" s="108">
        <v>2016</v>
      </c>
      <c r="I5" s="108" t="s">
        <v>172</v>
      </c>
      <c r="J5" s="109" t="s">
        <v>173</v>
      </c>
      <c r="K5" s="178"/>
      <c r="L5" s="179"/>
      <c r="M5" s="178"/>
      <c r="N5" s="179"/>
      <c r="O5" s="178"/>
      <c r="P5" s="179"/>
      <c r="Q5" s="178"/>
      <c r="R5" s="179"/>
      <c r="T5" s="56"/>
      <c r="V5" s="56"/>
      <c r="X5" s="56"/>
      <c r="Z5" s="56"/>
    </row>
    <row r="6" spans="2:26" x14ac:dyDescent="0.2">
      <c r="B6" s="225" t="s">
        <v>0</v>
      </c>
      <c r="C6" s="110"/>
      <c r="D6" s="110"/>
      <c r="E6" s="110"/>
      <c r="F6" s="110"/>
      <c r="G6" s="110"/>
      <c r="H6" s="110"/>
      <c r="I6" s="110"/>
      <c r="J6" s="111"/>
    </row>
    <row r="7" spans="2:26" ht="25.5" x14ac:dyDescent="0.2">
      <c r="B7" s="98" t="s">
        <v>150</v>
      </c>
      <c r="C7" s="112">
        <v>4.0610382809094459</v>
      </c>
      <c r="D7" s="112">
        <v>6.3045253121577494</v>
      </c>
      <c r="E7" s="112">
        <v>-6.2916753000164194</v>
      </c>
      <c r="F7" s="112">
        <v>9.4572734557210492</v>
      </c>
      <c r="G7" s="112">
        <v>-14.750721884561102</v>
      </c>
      <c r="H7" s="112">
        <v>-8.8594072234406305</v>
      </c>
      <c r="I7" s="112">
        <v>-11.841282038706311</v>
      </c>
      <c r="J7" s="113">
        <v>-2.078615720081467</v>
      </c>
    </row>
    <row r="8" spans="2:26" x14ac:dyDescent="0.2">
      <c r="B8" s="98" t="s">
        <v>151</v>
      </c>
      <c r="C8" s="112">
        <v>-0.48834675616753476</v>
      </c>
      <c r="D8" s="112">
        <v>7.4651828530576392</v>
      </c>
      <c r="E8" s="112">
        <v>4.4418303840995765</v>
      </c>
      <c r="F8" s="112">
        <v>11.999465596652126</v>
      </c>
      <c r="G8" s="112">
        <v>-2.6709039728226247</v>
      </c>
      <c r="H8" s="112">
        <v>-10.803303802485409</v>
      </c>
      <c r="I8" s="112">
        <v>8.5984449903952402</v>
      </c>
      <c r="J8" s="113">
        <v>1.3842752912280876</v>
      </c>
      <c r="L8" s="16"/>
      <c r="M8" s="16"/>
      <c r="N8" s="16"/>
      <c r="O8" s="16"/>
      <c r="P8" s="16"/>
      <c r="Q8" s="16"/>
    </row>
    <row r="9" spans="2:26" x14ac:dyDescent="0.2">
      <c r="B9" s="98" t="s">
        <v>152</v>
      </c>
      <c r="C9" s="112">
        <v>17.545449414083492</v>
      </c>
      <c r="D9" s="112">
        <v>-4.0093084979021203</v>
      </c>
      <c r="E9" s="112">
        <v>26.560027564099475</v>
      </c>
      <c r="F9" s="112">
        <v>22.680338078480421</v>
      </c>
      <c r="G9" s="112">
        <v>-2.1342686384788756</v>
      </c>
      <c r="H9" s="112">
        <v>1.6203710688539541</v>
      </c>
      <c r="I9" s="112">
        <v>74.227974728876518</v>
      </c>
      <c r="J9" s="113">
        <v>9.694869222385849</v>
      </c>
    </row>
    <row r="10" spans="2:26" x14ac:dyDescent="0.2">
      <c r="B10" s="225" t="s">
        <v>1</v>
      </c>
      <c r="C10" s="110"/>
      <c r="D10" s="110"/>
      <c r="E10" s="110"/>
      <c r="F10" s="110"/>
      <c r="G10" s="110"/>
      <c r="H10" s="110"/>
      <c r="I10" s="110"/>
      <c r="J10" s="111"/>
    </row>
    <row r="11" spans="2:26" x14ac:dyDescent="0.2">
      <c r="B11" s="98" t="s">
        <v>107</v>
      </c>
      <c r="C11" s="112">
        <v>25.65202744325612</v>
      </c>
      <c r="D11" s="112">
        <v>-4.5270872459959861</v>
      </c>
      <c r="E11" s="112">
        <v>-2.0004476416164318</v>
      </c>
      <c r="F11" s="112">
        <v>16.099921483117807</v>
      </c>
      <c r="G11" s="112">
        <v>5.2836395524472168</v>
      </c>
      <c r="H11" s="112">
        <v>-6.2265111117767669</v>
      </c>
      <c r="I11" s="112">
        <v>34.755548183083619</v>
      </c>
      <c r="J11" s="113">
        <v>5.0971911609456022</v>
      </c>
    </row>
    <row r="12" spans="2:26" x14ac:dyDescent="0.2">
      <c r="B12" s="98" t="s">
        <v>108</v>
      </c>
      <c r="C12" s="112">
        <v>-3.8545002758853975</v>
      </c>
      <c r="D12" s="112">
        <v>-12.977983007748861</v>
      </c>
      <c r="E12" s="112">
        <v>-2.4997770712915646</v>
      </c>
      <c r="F12" s="112">
        <v>-3.3014956446415833</v>
      </c>
      <c r="G12" s="112">
        <v>4.1078966992009969</v>
      </c>
      <c r="H12" s="112">
        <v>-2.1591050736110673</v>
      </c>
      <c r="I12" s="112">
        <v>-19.649689261652298</v>
      </c>
      <c r="J12" s="113">
        <v>-3.5805625196856594</v>
      </c>
    </row>
    <row r="13" spans="2:26" x14ac:dyDescent="0.2">
      <c r="B13" s="239" t="s">
        <v>146</v>
      </c>
      <c r="C13" s="112">
        <v>6.5344646522233818</v>
      </c>
      <c r="D13" s="112">
        <v>0.12874229397343839</v>
      </c>
      <c r="E13" s="112">
        <v>2.8930880893477395</v>
      </c>
      <c r="F13" s="112">
        <v>1.2774447361590724</v>
      </c>
      <c r="G13" s="112">
        <v>-0.47486610802092155</v>
      </c>
      <c r="H13" s="112">
        <v>-1.3142930407771258</v>
      </c>
      <c r="I13" s="112">
        <v>9.1779293296421116</v>
      </c>
      <c r="J13" s="113">
        <v>1.4742403628219325</v>
      </c>
    </row>
    <row r="14" spans="2:26" x14ac:dyDescent="0.2">
      <c r="B14" s="99" t="s">
        <v>109</v>
      </c>
      <c r="C14" s="112">
        <v>4.537572601733042</v>
      </c>
      <c r="D14" s="112">
        <v>2.4365942051512546</v>
      </c>
      <c r="E14" s="112">
        <v>-0.50753951552853227</v>
      </c>
      <c r="F14" s="112">
        <v>-3.7588209763983693</v>
      </c>
      <c r="G14" s="112">
        <v>-9.8308134284746949</v>
      </c>
      <c r="H14" s="112">
        <v>-9.6758845475817594</v>
      </c>
      <c r="I14" s="112">
        <v>-16.489608976540595</v>
      </c>
      <c r="J14" s="113">
        <v>-2.958667152353478</v>
      </c>
    </row>
    <row r="15" spans="2:26" x14ac:dyDescent="0.2">
      <c r="B15" s="225" t="s">
        <v>2</v>
      </c>
      <c r="C15" s="110"/>
      <c r="D15" s="110"/>
      <c r="E15" s="110"/>
      <c r="F15" s="110"/>
      <c r="G15" s="110"/>
      <c r="H15" s="110"/>
      <c r="I15" s="110"/>
      <c r="J15" s="111"/>
    </row>
    <row r="16" spans="2:26" ht="25.5" x14ac:dyDescent="0.2">
      <c r="B16" s="174" t="s">
        <v>110</v>
      </c>
      <c r="C16" s="112">
        <v>9.3773963286706508</v>
      </c>
      <c r="D16" s="112">
        <v>-0.12570412819176147</v>
      </c>
      <c r="E16" s="112">
        <v>-3.2316599484790154</v>
      </c>
      <c r="F16" s="112">
        <v>-2.2308955113029882</v>
      </c>
      <c r="G16" s="112">
        <v>-11.782897077665089</v>
      </c>
      <c r="H16" s="112">
        <v>-10.113271170193128</v>
      </c>
      <c r="I16" s="112">
        <v>-18.047046970003208</v>
      </c>
      <c r="J16" s="113">
        <v>-3.2626689448857382</v>
      </c>
    </row>
    <row r="17" spans="2:10" x14ac:dyDescent="0.2">
      <c r="B17" s="174" t="s">
        <v>111</v>
      </c>
      <c r="C17" s="112">
        <v>10.086953243590235</v>
      </c>
      <c r="D17" s="112">
        <v>-2.8730175374802935</v>
      </c>
      <c r="E17" s="112">
        <v>3.7605318670895782</v>
      </c>
      <c r="F17" s="112">
        <v>0.60095121144201347</v>
      </c>
      <c r="G17" s="112">
        <v>-5.9278898143918068</v>
      </c>
      <c r="H17" s="112">
        <v>-9.0781160622968375</v>
      </c>
      <c r="I17" s="112">
        <v>-4.5360638820406223</v>
      </c>
      <c r="J17" s="113">
        <v>-0.77070872663216328</v>
      </c>
    </row>
    <row r="18" spans="2:10" x14ac:dyDescent="0.2">
      <c r="B18" s="174" t="s">
        <v>112</v>
      </c>
      <c r="C18" s="112">
        <v>3.6574953873353744</v>
      </c>
      <c r="D18" s="112">
        <v>4.5493424283529205</v>
      </c>
      <c r="E18" s="112">
        <v>-1.8438550727856384</v>
      </c>
      <c r="F18" s="112">
        <v>0.75671239561601045</v>
      </c>
      <c r="G18" s="112">
        <v>-8.2478574925457409</v>
      </c>
      <c r="H18" s="112">
        <v>-5.2737017405754099</v>
      </c>
      <c r="I18" s="112">
        <v>-6.8462637008963299</v>
      </c>
      <c r="J18" s="113">
        <v>-1.1750250084557989</v>
      </c>
    </row>
    <row r="19" spans="2:10" x14ac:dyDescent="0.2">
      <c r="B19" s="174" t="s">
        <v>153</v>
      </c>
      <c r="C19" s="112">
        <v>4.4817230028484811</v>
      </c>
      <c r="D19" s="112">
        <v>12.969573792525523</v>
      </c>
      <c r="E19" s="112">
        <v>3.9383659440359597</v>
      </c>
      <c r="F19" s="112">
        <v>0.60298862146663801</v>
      </c>
      <c r="G19" s="112">
        <v>-2.7226407591838031</v>
      </c>
      <c r="H19" s="112">
        <v>-5.2293474883262085</v>
      </c>
      <c r="I19" s="112">
        <v>13.782173832512342</v>
      </c>
      <c r="J19" s="113">
        <v>2.1752489318963342</v>
      </c>
    </row>
    <row r="20" spans="2:10" ht="25.5" x14ac:dyDescent="0.2">
      <c r="B20" s="174" t="s">
        <v>147</v>
      </c>
      <c r="C20" s="112">
        <v>3.7011399832196812</v>
      </c>
      <c r="D20" s="112">
        <v>8.0537287343260608</v>
      </c>
      <c r="E20" s="112">
        <v>4.2622745640600312</v>
      </c>
      <c r="F20" s="112">
        <v>2.1655226570489905</v>
      </c>
      <c r="G20" s="112">
        <v>-2.207226424610953</v>
      </c>
      <c r="H20" s="112">
        <v>-0.1099183527414116</v>
      </c>
      <c r="I20" s="112">
        <v>16.596087324105682</v>
      </c>
      <c r="J20" s="113">
        <v>2.5921180659211229</v>
      </c>
    </row>
    <row r="21" spans="2:10" x14ac:dyDescent="0.2">
      <c r="B21" s="174" t="s">
        <v>114</v>
      </c>
      <c r="C21" s="112">
        <v>1.4077004978792829</v>
      </c>
      <c r="D21" s="112">
        <v>6.3171356046750837</v>
      </c>
      <c r="E21" s="112">
        <v>10.136323426781901</v>
      </c>
      <c r="F21" s="112">
        <v>-1.0307110062865998</v>
      </c>
      <c r="G21" s="112">
        <v>1.1300532578024214</v>
      </c>
      <c r="H21" s="112">
        <v>-2.2507020317868109</v>
      </c>
      <c r="I21" s="112">
        <v>16.171369773352765</v>
      </c>
      <c r="J21" s="113">
        <v>2.5297389660477343</v>
      </c>
    </row>
    <row r="22" spans="2:10" ht="38.25" x14ac:dyDescent="0.2">
      <c r="B22" s="174" t="s">
        <v>113</v>
      </c>
      <c r="C22" s="112">
        <v>9.5416448182672475</v>
      </c>
      <c r="D22" s="112">
        <v>8.353728746342215</v>
      </c>
      <c r="E22" s="112">
        <v>2.2716012370443295</v>
      </c>
      <c r="F22" s="112">
        <v>-1.1592526295085448</v>
      </c>
      <c r="G22" s="112">
        <v>-6.4618702175442184</v>
      </c>
      <c r="H22" s="112">
        <v>-6.7912367770049942</v>
      </c>
      <c r="I22" s="112">
        <v>4.6067291769567049</v>
      </c>
      <c r="J22" s="113">
        <v>0.75345254364846959</v>
      </c>
    </row>
    <row r="23" spans="2:10" ht="38.25" x14ac:dyDescent="0.2">
      <c r="B23" s="174" t="s">
        <v>148</v>
      </c>
      <c r="C23" s="112">
        <v>2.8192268525256026</v>
      </c>
      <c r="D23" s="112">
        <v>2.089897652170003</v>
      </c>
      <c r="E23" s="112">
        <v>2.7242792516495751</v>
      </c>
      <c r="F23" s="112">
        <v>0.6079482902350053</v>
      </c>
      <c r="G23" s="112">
        <v>0.36328551315183422</v>
      </c>
      <c r="H23" s="112">
        <v>1.0542880099578822</v>
      </c>
      <c r="I23" s="112">
        <v>10.025186686674772</v>
      </c>
      <c r="J23" s="113">
        <v>1.60506367605453</v>
      </c>
    </row>
    <row r="24" spans="2:10" x14ac:dyDescent="0.2">
      <c r="B24" s="174" t="s">
        <v>149</v>
      </c>
      <c r="C24" s="112">
        <v>4.5980530745967974</v>
      </c>
      <c r="D24" s="112">
        <v>3.6781913047784665</v>
      </c>
      <c r="E24" s="112">
        <v>-0.29926890835512143</v>
      </c>
      <c r="F24" s="112">
        <v>7.8371374771738278</v>
      </c>
      <c r="G24" s="112">
        <v>1.5871203470650741</v>
      </c>
      <c r="H24" s="112">
        <v>2.4261678987674395</v>
      </c>
      <c r="I24" s="112">
        <v>21.318569686472074</v>
      </c>
      <c r="J24" s="113">
        <v>3.2732585124643609</v>
      </c>
    </row>
    <row r="25" spans="2:10" ht="25.5" x14ac:dyDescent="0.2">
      <c r="B25" s="174" t="s">
        <v>154</v>
      </c>
      <c r="C25" s="112">
        <v>0.99783554509302874</v>
      </c>
      <c r="D25" s="112">
        <v>4.8212953130646108</v>
      </c>
      <c r="E25" s="112">
        <v>-4.4188553372653594</v>
      </c>
      <c r="F25" s="112">
        <v>2.5095626516661085</v>
      </c>
      <c r="G25" s="112">
        <v>-7.0076131434815618</v>
      </c>
      <c r="H25" s="112">
        <v>-9.5988881526254399</v>
      </c>
      <c r="I25" s="112">
        <v>-12.799422010074508</v>
      </c>
      <c r="J25" s="113">
        <v>-2.2567983418128934</v>
      </c>
    </row>
    <row r="26" spans="2:10" x14ac:dyDescent="0.2">
      <c r="B26" s="174" t="s">
        <v>155</v>
      </c>
      <c r="C26" s="112">
        <v>2.2523154189199257</v>
      </c>
      <c r="D26" s="112">
        <v>10.489068397893542</v>
      </c>
      <c r="E26" s="112">
        <v>-19.029962166606417</v>
      </c>
      <c r="F26" s="112">
        <v>14.74588970602797</v>
      </c>
      <c r="G26" s="112">
        <v>-2.5807941879832486</v>
      </c>
      <c r="H26" s="112">
        <v>-3.0720433129227676</v>
      </c>
      <c r="I26" s="112">
        <v>-0.88312862907908141</v>
      </c>
      <c r="J26" s="113">
        <v>-0.14773265471639263</v>
      </c>
    </row>
    <row r="27" spans="2:10" ht="13.5" thickBot="1" x14ac:dyDescent="0.25">
      <c r="B27" s="226" t="s">
        <v>9</v>
      </c>
      <c r="C27" s="116">
        <v>8.0834418520170814</v>
      </c>
      <c r="D27" s="116">
        <v>-0.40807410930479016</v>
      </c>
      <c r="E27" s="116">
        <v>4.3171295689981015E-2</v>
      </c>
      <c r="F27" s="116">
        <v>3.8872951550107393</v>
      </c>
      <c r="G27" s="116">
        <v>-1.8102293187693075</v>
      </c>
      <c r="H27" s="116">
        <v>-4.7499373065775004</v>
      </c>
      <c r="I27" s="116">
        <v>4.6320421842334554</v>
      </c>
      <c r="J27" s="117">
        <v>0.75751556424537014</v>
      </c>
    </row>
    <row r="28" spans="2:10" x14ac:dyDescent="0.2">
      <c r="B28" s="56" t="s">
        <v>106</v>
      </c>
    </row>
    <row r="29" spans="2:10" x14ac:dyDescent="0.2">
      <c r="B29" s="71" t="s">
        <v>99</v>
      </c>
    </row>
    <row r="30" spans="2:10" ht="28.5" customHeight="1" x14ac:dyDescent="0.2">
      <c r="B30" s="183"/>
      <c r="C30" s="183"/>
      <c r="D30" s="183"/>
      <c r="E30" s="183"/>
      <c r="F30" s="183"/>
      <c r="G30" s="183"/>
      <c r="H30" s="183"/>
      <c r="I30" s="183"/>
    </row>
    <row r="31" spans="2:10" x14ac:dyDescent="0.2">
      <c r="B31" s="183"/>
      <c r="C31" s="183"/>
      <c r="D31" s="183"/>
      <c r="E31" s="183"/>
      <c r="F31" s="183"/>
      <c r="G31" s="183"/>
      <c r="H31" s="183"/>
      <c r="I31" s="183"/>
    </row>
    <row r="32" spans="2:10" x14ac:dyDescent="0.2">
      <c r="B32" s="183"/>
      <c r="C32" s="183"/>
      <c r="D32" s="183"/>
      <c r="E32" s="183"/>
      <c r="F32" s="183"/>
      <c r="G32" s="183"/>
      <c r="H32" s="183"/>
      <c r="I32" s="183"/>
    </row>
    <row r="33" spans="2:9" x14ac:dyDescent="0.2">
      <c r="B33" s="183"/>
      <c r="C33" s="183"/>
      <c r="D33" s="183"/>
      <c r="E33" s="183"/>
      <c r="F33" s="183"/>
      <c r="G33" s="183"/>
      <c r="H33" s="183"/>
      <c r="I33" s="183"/>
    </row>
    <row r="34" spans="2:9" x14ac:dyDescent="0.2">
      <c r="B34" s="183"/>
      <c r="C34" s="183"/>
      <c r="D34" s="183"/>
      <c r="E34" s="183"/>
      <c r="F34" s="183"/>
      <c r="G34" s="183"/>
      <c r="H34" s="183"/>
      <c r="I34" s="183"/>
    </row>
    <row r="35" spans="2:9" x14ac:dyDescent="0.2">
      <c r="B35" s="183"/>
      <c r="C35" s="183"/>
      <c r="D35" s="183"/>
      <c r="E35" s="183"/>
      <c r="F35" s="183"/>
      <c r="G35" s="183"/>
      <c r="H35" s="183"/>
      <c r="I35" s="183"/>
    </row>
    <row r="36" spans="2:9" x14ac:dyDescent="0.2">
      <c r="B36" s="183"/>
      <c r="C36" s="183"/>
      <c r="D36" s="183"/>
      <c r="E36" s="183"/>
      <c r="F36" s="183"/>
      <c r="G36" s="183"/>
      <c r="H36" s="183"/>
      <c r="I36" s="183"/>
    </row>
    <row r="37" spans="2:9" x14ac:dyDescent="0.2">
      <c r="B37" s="183"/>
      <c r="C37" s="183"/>
      <c r="D37" s="183"/>
      <c r="E37" s="183"/>
      <c r="F37" s="183"/>
      <c r="G37" s="183"/>
      <c r="H37" s="183"/>
      <c r="I37" s="183"/>
    </row>
    <row r="38" spans="2:9" x14ac:dyDescent="0.2">
      <c r="B38" s="183"/>
      <c r="C38" s="183"/>
      <c r="D38" s="183"/>
      <c r="E38" s="183"/>
      <c r="F38" s="183"/>
      <c r="G38" s="183"/>
      <c r="H38" s="183"/>
      <c r="I38" s="183"/>
    </row>
    <row r="39" spans="2:9" x14ac:dyDescent="0.2">
      <c r="B39" s="183"/>
      <c r="C39" s="183"/>
      <c r="D39" s="183"/>
      <c r="E39" s="183"/>
      <c r="F39" s="183"/>
      <c r="G39" s="183"/>
      <c r="H39" s="183"/>
      <c r="I39" s="183"/>
    </row>
    <row r="40" spans="2:9" x14ac:dyDescent="0.2">
      <c r="B40" s="183"/>
      <c r="C40" s="183"/>
      <c r="D40" s="183"/>
      <c r="E40" s="183"/>
      <c r="F40" s="183"/>
      <c r="G40" s="183"/>
      <c r="H40" s="183"/>
      <c r="I40" s="183"/>
    </row>
    <row r="41" spans="2:9" x14ac:dyDescent="0.2">
      <c r="B41" s="183"/>
      <c r="C41" s="183"/>
      <c r="D41" s="183"/>
      <c r="E41" s="183"/>
      <c r="F41" s="183"/>
      <c r="G41" s="183"/>
      <c r="H41" s="183"/>
      <c r="I41" s="183"/>
    </row>
    <row r="42" spans="2:9" x14ac:dyDescent="0.2">
      <c r="B42" s="183"/>
      <c r="C42" s="183"/>
      <c r="D42" s="183"/>
      <c r="E42" s="183"/>
      <c r="F42" s="183"/>
      <c r="G42" s="183"/>
      <c r="H42" s="183"/>
      <c r="I42" s="183"/>
    </row>
    <row r="43" spans="2:9" x14ac:dyDescent="0.2">
      <c r="B43" s="183"/>
      <c r="C43" s="183"/>
      <c r="D43" s="183"/>
      <c r="E43" s="183"/>
      <c r="F43" s="183"/>
      <c r="G43" s="183"/>
      <c r="H43" s="183"/>
      <c r="I43" s="183"/>
    </row>
    <row r="44" spans="2:9" x14ac:dyDescent="0.2">
      <c r="B44" s="183"/>
      <c r="C44" s="183"/>
      <c r="D44" s="183"/>
      <c r="E44" s="183"/>
      <c r="F44" s="183"/>
      <c r="G44" s="183"/>
      <c r="H44" s="183"/>
      <c r="I44" s="183"/>
    </row>
    <row r="45" spans="2:9" x14ac:dyDescent="0.2">
      <c r="B45" s="183"/>
      <c r="C45" s="183"/>
      <c r="D45" s="183"/>
      <c r="E45" s="183"/>
      <c r="F45" s="183"/>
      <c r="G45" s="183"/>
      <c r="H45" s="183"/>
      <c r="I45" s="183"/>
    </row>
    <row r="46" spans="2:9" x14ac:dyDescent="0.2">
      <c r="B46" s="183"/>
      <c r="C46" s="183"/>
      <c r="D46" s="183"/>
      <c r="E46" s="183"/>
      <c r="F46" s="183"/>
      <c r="G46" s="183"/>
      <c r="H46" s="183"/>
      <c r="I46" s="183"/>
    </row>
    <row r="47" spans="2:9" x14ac:dyDescent="0.2">
      <c r="B47" s="183"/>
      <c r="C47" s="183"/>
      <c r="D47" s="183"/>
      <c r="E47" s="183"/>
      <c r="F47" s="183"/>
      <c r="G47" s="183"/>
      <c r="H47" s="183"/>
      <c r="I47" s="183"/>
    </row>
    <row r="48" spans="2:9" x14ac:dyDescent="0.2">
      <c r="B48" s="183"/>
      <c r="C48" s="183"/>
      <c r="D48" s="183"/>
      <c r="E48" s="183"/>
      <c r="F48" s="183"/>
      <c r="G48" s="183"/>
      <c r="H48" s="183"/>
      <c r="I48" s="183"/>
    </row>
    <row r="49" spans="2:9" x14ac:dyDescent="0.2">
      <c r="B49" s="183"/>
      <c r="C49" s="183"/>
      <c r="D49" s="183"/>
      <c r="E49" s="183"/>
      <c r="F49" s="183"/>
      <c r="G49" s="183"/>
      <c r="H49" s="183"/>
      <c r="I49" s="183"/>
    </row>
    <row r="50" spans="2:9" x14ac:dyDescent="0.2">
      <c r="B50" s="183"/>
      <c r="C50" s="183"/>
      <c r="D50" s="183"/>
      <c r="E50" s="183"/>
      <c r="F50" s="183"/>
      <c r="G50" s="183"/>
      <c r="H50" s="183"/>
      <c r="I50" s="183"/>
    </row>
    <row r="51" spans="2:9" x14ac:dyDescent="0.2">
      <c r="C51" s="16"/>
      <c r="D51" s="16"/>
      <c r="E51" s="16"/>
      <c r="F51" s="16"/>
      <c r="G51" s="16"/>
      <c r="H51" s="16"/>
    </row>
    <row r="52" spans="2:9" x14ac:dyDescent="0.2">
      <c r="C52" s="16"/>
      <c r="D52" s="16"/>
      <c r="E52" s="16"/>
      <c r="F52" s="16"/>
      <c r="G52" s="16"/>
      <c r="H52" s="16"/>
    </row>
    <row r="53" spans="2:9" x14ac:dyDescent="0.2">
      <c r="C53" s="16"/>
      <c r="D53" s="16"/>
      <c r="E53" s="16"/>
      <c r="F53" s="16"/>
      <c r="G53" s="16"/>
      <c r="H53" s="16"/>
    </row>
    <row r="54" spans="2:9" x14ac:dyDescent="0.2">
      <c r="C54" s="16"/>
      <c r="D54" s="16"/>
      <c r="E54" s="16"/>
      <c r="F54" s="16"/>
      <c r="G54" s="16"/>
      <c r="H54" s="16"/>
    </row>
    <row r="55" spans="2:9" x14ac:dyDescent="0.2">
      <c r="C55" s="16"/>
      <c r="D55" s="16"/>
      <c r="E55" s="16"/>
      <c r="F55" s="16"/>
      <c r="G55" s="16"/>
      <c r="H55" s="16"/>
    </row>
    <row r="56" spans="2:9" x14ac:dyDescent="0.2">
      <c r="C56" s="16"/>
      <c r="D56" s="16"/>
      <c r="E56" s="16"/>
      <c r="F56" s="16"/>
      <c r="G56" s="16"/>
      <c r="H56" s="16"/>
    </row>
    <row r="58" spans="2:9" x14ac:dyDescent="0.2">
      <c r="C58" s="16"/>
      <c r="D58" s="16"/>
      <c r="E58" s="16"/>
      <c r="F58" s="16"/>
      <c r="G58" s="16"/>
      <c r="H58" s="16"/>
    </row>
    <row r="59" spans="2:9" x14ac:dyDescent="0.2">
      <c r="C59" s="16"/>
      <c r="D59" s="16"/>
      <c r="E59" s="16"/>
      <c r="F59" s="16"/>
      <c r="G59" s="16"/>
      <c r="H59" s="16"/>
    </row>
    <row r="60" spans="2:9" x14ac:dyDescent="0.2">
      <c r="C60" s="16"/>
      <c r="D60" s="16"/>
      <c r="E60" s="16"/>
      <c r="F60" s="16"/>
      <c r="G60" s="16"/>
      <c r="H60" s="16"/>
    </row>
    <row r="61" spans="2:9" x14ac:dyDescent="0.2">
      <c r="C61" s="16"/>
      <c r="D61" s="16"/>
      <c r="E61" s="16"/>
      <c r="F61" s="16"/>
      <c r="G61" s="16"/>
      <c r="H61" s="16"/>
    </row>
    <row r="62" spans="2:9" x14ac:dyDescent="0.2">
      <c r="C62" s="16"/>
      <c r="D62" s="16"/>
      <c r="E62" s="16"/>
      <c r="F62" s="16"/>
      <c r="G62" s="16"/>
      <c r="H62" s="16"/>
    </row>
    <row r="63" spans="2:9" x14ac:dyDescent="0.2">
      <c r="C63" s="16"/>
      <c r="D63" s="16"/>
      <c r="E63" s="16"/>
      <c r="F63" s="16"/>
      <c r="G63" s="16"/>
      <c r="H63" s="16"/>
    </row>
    <row r="64" spans="2:9" x14ac:dyDescent="0.2">
      <c r="C64" s="16"/>
      <c r="D64" s="16"/>
      <c r="E64" s="16"/>
      <c r="F64" s="16"/>
      <c r="G64" s="16"/>
      <c r="H64" s="16"/>
    </row>
    <row r="65" spans="3:8" x14ac:dyDescent="0.2">
      <c r="C65" s="16"/>
      <c r="D65" s="16"/>
      <c r="E65" s="16"/>
      <c r="F65" s="16"/>
      <c r="G65" s="16"/>
      <c r="H65" s="16"/>
    </row>
    <row r="66" spans="3:8" x14ac:dyDescent="0.2">
      <c r="C66" s="16"/>
      <c r="D66" s="16"/>
      <c r="E66" s="16"/>
      <c r="F66" s="16"/>
      <c r="G66" s="16"/>
      <c r="H66" s="16"/>
    </row>
    <row r="67" spans="3:8" x14ac:dyDescent="0.2">
      <c r="C67" s="16"/>
      <c r="D67" s="16"/>
      <c r="E67" s="16"/>
      <c r="F67" s="16"/>
      <c r="G67" s="16"/>
      <c r="H67" s="16"/>
    </row>
    <row r="68" spans="3:8" x14ac:dyDescent="0.2">
      <c r="C68" s="16"/>
      <c r="D68" s="16"/>
      <c r="E68" s="16"/>
      <c r="F68" s="16"/>
      <c r="G68" s="16"/>
      <c r="H68" s="16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32"/>
  <sheetViews>
    <sheetView showGridLines="0" zoomScale="90" zoomScaleNormal="90" workbookViewId="0">
      <selection activeCell="K16" sqref="K16"/>
    </sheetView>
  </sheetViews>
  <sheetFormatPr defaultRowHeight="12.75" x14ac:dyDescent="0.2"/>
  <cols>
    <col min="1" max="1" width="4.7109375" style="1" customWidth="1"/>
    <col min="2" max="2" width="90.28515625" style="1" customWidth="1"/>
    <col min="3" max="9" width="14.7109375" style="1" customWidth="1"/>
    <col min="10" max="16384" width="9.140625" style="1"/>
  </cols>
  <sheetData>
    <row r="1" spans="2:9" x14ac:dyDescent="0.2">
      <c r="B1" s="56"/>
      <c r="C1" s="56"/>
      <c r="D1" s="56"/>
    </row>
    <row r="2" spans="2:9" ht="20.25" thickBot="1" x14ac:dyDescent="0.35">
      <c r="B2" s="275" t="s">
        <v>174</v>
      </c>
      <c r="C2" s="275"/>
      <c r="D2" s="275"/>
      <c r="E2" s="275"/>
      <c r="F2" s="275"/>
      <c r="G2" s="275"/>
      <c r="H2" s="275"/>
      <c r="I2" s="275"/>
    </row>
    <row r="3" spans="2:9" ht="14.25" thickTop="1" thickBot="1" x14ac:dyDescent="0.25">
      <c r="B3" s="56"/>
      <c r="C3" s="107"/>
      <c r="D3" s="107"/>
    </row>
    <row r="4" spans="2:9" ht="20.25" customHeight="1" x14ac:dyDescent="0.2">
      <c r="B4" s="215" t="s">
        <v>4</v>
      </c>
      <c r="C4" s="108">
        <v>2010</v>
      </c>
      <c r="D4" s="108">
        <v>2011</v>
      </c>
      <c r="E4" s="108">
        <v>2012</v>
      </c>
      <c r="F4" s="108">
        <v>2013</v>
      </c>
      <c r="G4" s="338">
        <v>2014</v>
      </c>
      <c r="H4" s="367">
        <v>2015</v>
      </c>
      <c r="I4" s="118">
        <v>2016</v>
      </c>
    </row>
    <row r="5" spans="2:9" ht="20.25" customHeight="1" x14ac:dyDescent="0.2">
      <c r="B5" s="303" t="s">
        <v>0</v>
      </c>
      <c r="C5" s="304"/>
      <c r="D5" s="304"/>
      <c r="E5" s="304"/>
      <c r="F5" s="304"/>
      <c r="G5" s="341"/>
      <c r="H5" s="341"/>
      <c r="I5" s="305"/>
    </row>
    <row r="6" spans="2:9" x14ac:dyDescent="0.2">
      <c r="B6" s="98" t="s">
        <v>150</v>
      </c>
      <c r="C6" s="271">
        <v>1.5253848106242835</v>
      </c>
      <c r="D6" s="271">
        <v>1.7913463247476293</v>
      </c>
      <c r="E6" s="271">
        <v>1.7096692501258617</v>
      </c>
      <c r="F6" s="271">
        <v>1.2817065773051473</v>
      </c>
      <c r="G6" s="342">
        <v>1.4566541255991006</v>
      </c>
      <c r="H6" s="342">
        <v>1.4546763656069592</v>
      </c>
      <c r="I6" s="272">
        <v>1.458830842855706</v>
      </c>
    </row>
    <row r="7" spans="2:9" x14ac:dyDescent="0.2">
      <c r="B7" s="98" t="s">
        <v>151</v>
      </c>
      <c r="C7" s="271">
        <v>1.4504922720848434</v>
      </c>
      <c r="D7" s="271">
        <v>1.3747164224434585</v>
      </c>
      <c r="E7" s="271">
        <v>1.6659102863882165</v>
      </c>
      <c r="F7" s="271">
        <v>1.6234427471022583</v>
      </c>
      <c r="G7" s="342">
        <v>1.7195662320622467</v>
      </c>
      <c r="H7" s="342">
        <v>1.6096720102423541</v>
      </c>
      <c r="I7" s="272">
        <v>1.3679513089731887</v>
      </c>
    </row>
    <row r="8" spans="2:9" x14ac:dyDescent="0.2">
      <c r="B8" s="98" t="s">
        <v>152</v>
      </c>
      <c r="C8" s="271">
        <v>0.43712296602733608</v>
      </c>
      <c r="D8" s="271">
        <v>0.5363297877111648</v>
      </c>
      <c r="E8" s="271">
        <v>0.53437610602291774</v>
      </c>
      <c r="F8" s="271">
        <v>0.78271879622951401</v>
      </c>
      <c r="G8" s="342">
        <v>1.0664285165083713</v>
      </c>
      <c r="H8" s="342">
        <v>1.0561045792265227</v>
      </c>
      <c r="I8" s="272">
        <v>0.92724482783680617</v>
      </c>
    </row>
    <row r="9" spans="2:9" x14ac:dyDescent="0.2">
      <c r="B9" s="225" t="s">
        <v>1</v>
      </c>
      <c r="C9" s="110"/>
      <c r="D9" s="110"/>
      <c r="E9" s="110"/>
      <c r="F9" s="110"/>
      <c r="G9" s="110"/>
      <c r="H9" s="110"/>
      <c r="I9" s="110"/>
    </row>
    <row r="10" spans="2:9" x14ac:dyDescent="0.2">
      <c r="B10" s="98" t="s">
        <v>107</v>
      </c>
      <c r="C10" s="271">
        <v>11.800225700938501</v>
      </c>
      <c r="D10" s="271">
        <v>13.805969731496958</v>
      </c>
      <c r="E10" s="271">
        <v>13.6407494040887</v>
      </c>
      <c r="F10" s="271">
        <v>12.487072108944291</v>
      </c>
      <c r="G10" s="342">
        <v>13.825495966391586</v>
      </c>
      <c r="H10" s="342">
        <v>11.782507451693316</v>
      </c>
      <c r="I10" s="272">
        <v>8.0415068497272468</v>
      </c>
    </row>
    <row r="11" spans="2:9" x14ac:dyDescent="0.2">
      <c r="B11" s="98" t="s">
        <v>108</v>
      </c>
      <c r="C11" s="271">
        <v>1.6121804567908813</v>
      </c>
      <c r="D11" s="271">
        <v>1.5894701713544914</v>
      </c>
      <c r="E11" s="271">
        <v>1.5251424162305358</v>
      </c>
      <c r="F11" s="271">
        <v>1.4559602066796551</v>
      </c>
      <c r="G11" s="342">
        <v>1.6474803496096475</v>
      </c>
      <c r="H11" s="342">
        <v>1.6787814243030021</v>
      </c>
      <c r="I11" s="272">
        <v>1.6416602518938117</v>
      </c>
    </row>
    <row r="12" spans="2:9" x14ac:dyDescent="0.2">
      <c r="B12" s="98" t="s">
        <v>146</v>
      </c>
      <c r="C12" s="271">
        <v>1.7405467434227164</v>
      </c>
      <c r="D12" s="271">
        <v>1.7503842962948342</v>
      </c>
      <c r="E12" s="271">
        <v>1.5573246102594849</v>
      </c>
      <c r="F12" s="271">
        <v>1.6825908038081874</v>
      </c>
      <c r="G12" s="342">
        <v>1.7332218545558937</v>
      </c>
      <c r="H12" s="342">
        <v>1.7471690857899</v>
      </c>
      <c r="I12" s="272">
        <v>1.7285528479321639</v>
      </c>
    </row>
    <row r="13" spans="2:9" x14ac:dyDescent="0.2">
      <c r="B13" s="98" t="s">
        <v>109</v>
      </c>
      <c r="C13" s="271">
        <v>2.1197689388614886</v>
      </c>
      <c r="D13" s="271">
        <v>2.0503985108236793</v>
      </c>
      <c r="E13" s="271">
        <v>2.3168050938253208</v>
      </c>
      <c r="F13" s="271">
        <v>2.1257253048248494</v>
      </c>
      <c r="G13" s="342">
        <v>1.8550387755261706</v>
      </c>
      <c r="H13" s="342">
        <v>1.829510135770549</v>
      </c>
      <c r="I13" s="272">
        <v>1.6482667630133685</v>
      </c>
    </row>
    <row r="14" spans="2:9" x14ac:dyDescent="0.2">
      <c r="B14" s="225" t="s">
        <v>2</v>
      </c>
      <c r="C14" s="110"/>
      <c r="D14" s="110"/>
      <c r="E14" s="110"/>
      <c r="F14" s="110"/>
      <c r="G14" s="110"/>
      <c r="H14" s="110"/>
      <c r="I14" s="110"/>
    </row>
    <row r="15" spans="2:9" x14ac:dyDescent="0.2">
      <c r="B15" s="98" t="s">
        <v>110</v>
      </c>
      <c r="C15" s="271">
        <v>2.155495604956307</v>
      </c>
      <c r="D15" s="271">
        <v>2.200426628395022</v>
      </c>
      <c r="E15" s="271">
        <v>2.1250085879172493</v>
      </c>
      <c r="F15" s="271">
        <v>1.8980341639268195</v>
      </c>
      <c r="G15" s="342">
        <v>2.2941974899048572</v>
      </c>
      <c r="H15" s="342">
        <v>2.1834822999822516</v>
      </c>
      <c r="I15" s="272">
        <v>1.9052299729389286</v>
      </c>
    </row>
    <row r="16" spans="2:9" x14ac:dyDescent="0.2">
      <c r="B16" s="98" t="s">
        <v>111</v>
      </c>
      <c r="C16" s="271">
        <v>2.583037726643358</v>
      </c>
      <c r="D16" s="271">
        <v>2.9008642920196404</v>
      </c>
      <c r="E16" s="271">
        <v>2.7681557154851313</v>
      </c>
      <c r="F16" s="271">
        <v>2.6664849890676141</v>
      </c>
      <c r="G16" s="342">
        <v>2.6782441345603702</v>
      </c>
      <c r="H16" s="342">
        <v>2.7414143252880181</v>
      </c>
      <c r="I16" s="272">
        <v>2.6008766507294641</v>
      </c>
    </row>
    <row r="17" spans="2:9" x14ac:dyDescent="0.2">
      <c r="B17" s="98" t="s">
        <v>112</v>
      </c>
      <c r="C17" s="271">
        <v>2.4818528419395305</v>
      </c>
      <c r="D17" s="271">
        <v>2.397391487053615</v>
      </c>
      <c r="E17" s="271">
        <v>2.0652882897255287</v>
      </c>
      <c r="F17" s="271">
        <v>1.7642349088146134</v>
      </c>
      <c r="G17" s="342">
        <v>1.7156103133499945</v>
      </c>
      <c r="H17" s="342">
        <v>1.8318946305487551</v>
      </c>
      <c r="I17" s="272">
        <v>1.7564415320552209</v>
      </c>
    </row>
    <row r="18" spans="2:9" x14ac:dyDescent="0.2">
      <c r="B18" s="98" t="s">
        <v>61</v>
      </c>
      <c r="C18" s="271">
        <v>0.9233159336109652</v>
      </c>
      <c r="D18" s="271">
        <v>0.9161566679678762</v>
      </c>
      <c r="E18" s="271">
        <v>0.9534977274302241</v>
      </c>
      <c r="F18" s="271">
        <v>0.93118449769379452</v>
      </c>
      <c r="G18" s="342">
        <v>1.1787256733730027</v>
      </c>
      <c r="H18" s="342">
        <v>1.0076686864634132</v>
      </c>
      <c r="I18" s="272">
        <v>1.0693848619207782</v>
      </c>
    </row>
    <row r="19" spans="2:9" x14ac:dyDescent="0.2">
      <c r="B19" s="98" t="s">
        <v>147</v>
      </c>
      <c r="C19" s="271">
        <v>0.85644495014691346</v>
      </c>
      <c r="D19" s="271">
        <v>0.82184597997664832</v>
      </c>
      <c r="E19" s="271">
        <v>0.86719890657201315</v>
      </c>
      <c r="F19" s="271">
        <v>0.88949276616845507</v>
      </c>
      <c r="G19" s="342">
        <v>0.91556090368384913</v>
      </c>
      <c r="H19" s="342">
        <v>0.89301720307897592</v>
      </c>
      <c r="I19" s="272">
        <v>0.91510254297441018</v>
      </c>
    </row>
    <row r="20" spans="2:9" x14ac:dyDescent="0.2">
      <c r="B20" s="99" t="s">
        <v>114</v>
      </c>
      <c r="C20" s="271">
        <v>1.8039234651095459</v>
      </c>
      <c r="D20" s="271">
        <v>1.7702401556037626</v>
      </c>
      <c r="E20" s="271">
        <v>1.7527734882033761</v>
      </c>
      <c r="F20" s="271">
        <v>1.7736380788289183</v>
      </c>
      <c r="G20" s="342">
        <v>1.645743079791901</v>
      </c>
      <c r="H20" s="342">
        <v>1.910409676500846</v>
      </c>
      <c r="I20" s="272">
        <v>1.8126168582210662</v>
      </c>
    </row>
    <row r="21" spans="2:9" x14ac:dyDescent="0.2">
      <c r="B21" s="98" t="s">
        <v>113</v>
      </c>
      <c r="C21" s="271">
        <v>1.6121771128271931</v>
      </c>
      <c r="D21" s="271">
        <v>1.5714187626101108</v>
      </c>
      <c r="E21" s="271">
        <v>1.6800598705294341</v>
      </c>
      <c r="F21" s="271">
        <v>1.4945040337988817</v>
      </c>
      <c r="G21" s="342">
        <v>1.4566788730055364</v>
      </c>
      <c r="H21" s="342">
        <v>1.4963776247595162</v>
      </c>
      <c r="I21" s="272">
        <v>1.4426230793380215</v>
      </c>
    </row>
    <row r="22" spans="2:9" x14ac:dyDescent="0.2">
      <c r="B22" s="98" t="s">
        <v>148</v>
      </c>
      <c r="C22" s="271">
        <v>2.0697691194397421</v>
      </c>
      <c r="D22" s="271">
        <v>2.0111049414958186</v>
      </c>
      <c r="E22" s="271">
        <v>2.0552655706689529</v>
      </c>
      <c r="F22" s="271">
        <v>1.9677311895394369</v>
      </c>
      <c r="G22" s="342">
        <v>1.8874327441999696</v>
      </c>
      <c r="H22" s="342">
        <v>1.7926965289942367</v>
      </c>
      <c r="I22" s="272">
        <v>1.7319007815662351</v>
      </c>
    </row>
    <row r="23" spans="2:9" x14ac:dyDescent="0.2">
      <c r="B23" s="98" t="s">
        <v>149</v>
      </c>
      <c r="C23" s="271">
        <v>1.3589772366960624</v>
      </c>
      <c r="D23" s="271">
        <v>1.3577306330504606</v>
      </c>
      <c r="E23" s="271">
        <v>1.4734737758407164</v>
      </c>
      <c r="F23" s="271">
        <v>1.3062922913243906</v>
      </c>
      <c r="G23" s="342">
        <v>1.7550962974351554</v>
      </c>
      <c r="H23" s="342">
        <v>1.4526329590958804</v>
      </c>
      <c r="I23" s="272">
        <v>1.4241661123356486</v>
      </c>
    </row>
    <row r="24" spans="2:9" x14ac:dyDescent="0.2">
      <c r="B24" s="98" t="s">
        <v>154</v>
      </c>
      <c r="C24" s="271">
        <v>1.7578263403317849</v>
      </c>
      <c r="D24" s="271">
        <v>1.7707923248192567</v>
      </c>
      <c r="E24" s="271">
        <v>1.873258415273761</v>
      </c>
      <c r="F24" s="271">
        <v>1.9916538029631177</v>
      </c>
      <c r="G24" s="342">
        <v>1.6064447410885263</v>
      </c>
      <c r="H24" s="342">
        <v>1.5283770847847251</v>
      </c>
      <c r="I24" s="272">
        <v>1.4680660175950284</v>
      </c>
    </row>
    <row r="25" spans="2:9" x14ac:dyDescent="0.2">
      <c r="B25" s="98" t="s">
        <v>155</v>
      </c>
      <c r="C25" s="271">
        <v>1.6785604308494322</v>
      </c>
      <c r="D25" s="271">
        <v>1.6753499159810503</v>
      </c>
      <c r="E25" s="271">
        <v>2.0196788266930645</v>
      </c>
      <c r="F25" s="271">
        <v>1.4833822602460485</v>
      </c>
      <c r="G25" s="342">
        <v>1.6663310002423837</v>
      </c>
      <c r="H25" s="342">
        <v>1.64368182415188</v>
      </c>
      <c r="I25" s="272">
        <v>1.5609691718288619</v>
      </c>
    </row>
    <row r="26" spans="2:9" ht="13.5" thickBot="1" x14ac:dyDescent="0.25">
      <c r="B26" s="115" t="s">
        <v>9</v>
      </c>
      <c r="C26" s="273">
        <v>2.1138755378458938</v>
      </c>
      <c r="D26" s="273">
        <v>2.3149465991009737</v>
      </c>
      <c r="E26" s="273">
        <v>2.3437282439628491</v>
      </c>
      <c r="F26" s="273">
        <v>2.1450837819321196</v>
      </c>
      <c r="G26" s="343">
        <v>2.2081247258595029</v>
      </c>
      <c r="H26" s="343">
        <v>1.9491362447342244</v>
      </c>
      <c r="I26" s="274">
        <v>1.7016559040823713</v>
      </c>
    </row>
    <row r="27" spans="2:9" x14ac:dyDescent="0.2">
      <c r="B27" s="56" t="s">
        <v>106</v>
      </c>
      <c r="C27" s="56"/>
      <c r="D27" s="56"/>
    </row>
    <row r="28" spans="2:9" x14ac:dyDescent="0.2">
      <c r="B28" s="71" t="s">
        <v>99</v>
      </c>
      <c r="C28" s="56"/>
      <c r="D28" s="56"/>
    </row>
    <row r="29" spans="2:9" ht="39.75" customHeight="1" x14ac:dyDescent="0.2">
      <c r="B29" s="297"/>
      <c r="C29" s="277"/>
      <c r="D29" s="277"/>
    </row>
    <row r="30" spans="2:9" x14ac:dyDescent="0.2">
      <c r="B30" s="56"/>
      <c r="C30" s="56"/>
      <c r="D30" s="56"/>
    </row>
    <row r="31" spans="2:9" x14ac:dyDescent="0.2">
      <c r="B31" s="56"/>
      <c r="C31" s="56"/>
      <c r="D31" s="56"/>
    </row>
    <row r="32" spans="2:9" x14ac:dyDescent="0.2">
      <c r="B32" s="56"/>
      <c r="C32" s="56"/>
      <c r="D32" s="56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G38" sqref="G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Z44"/>
  <sheetViews>
    <sheetView showGridLines="0" topLeftCell="A2" zoomScale="85" zoomScaleNormal="85" workbookViewId="0">
      <selection activeCell="K7" sqref="K7:Q7"/>
    </sheetView>
  </sheetViews>
  <sheetFormatPr defaultRowHeight="12.75" x14ac:dyDescent="0.2"/>
  <cols>
    <col min="1" max="1" width="4.7109375" style="1" customWidth="1"/>
    <col min="2" max="2" width="21.5703125" style="1" customWidth="1"/>
    <col min="3" max="3" width="9.7109375" style="1" hidden="1" customWidth="1"/>
    <col min="4" max="4" width="10" style="1" hidden="1" customWidth="1"/>
    <col min="5" max="5" width="9.7109375" style="1" hidden="1" customWidth="1"/>
    <col min="6" max="6" width="10" style="1" hidden="1" customWidth="1"/>
    <col min="7" max="7" width="9.5703125" style="1" hidden="1" customWidth="1"/>
    <col min="8" max="8" width="9.42578125" style="1" hidden="1" customWidth="1"/>
    <col min="9" max="9" width="9.7109375" style="1" hidden="1" customWidth="1"/>
    <col min="10" max="10" width="2.7109375" style="1" hidden="1" customWidth="1"/>
    <col min="11" max="14" width="17.140625" style="1" customWidth="1"/>
    <col min="15" max="17" width="15.85546875" style="1" customWidth="1"/>
    <col min="18" max="16384" width="9.140625" style="1"/>
  </cols>
  <sheetData>
    <row r="1" spans="2:26" x14ac:dyDescent="0.2"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2:26" ht="24.75" customHeight="1" thickBot="1" x14ac:dyDescent="0.35">
      <c r="B2" s="229" t="s">
        <v>175</v>
      </c>
      <c r="C2" s="229"/>
      <c r="D2" s="229"/>
      <c r="E2" s="229"/>
      <c r="F2" s="229"/>
      <c r="G2" s="229"/>
      <c r="H2" s="229"/>
      <c r="I2" s="229"/>
      <c r="J2" s="229"/>
      <c r="K2" s="232"/>
      <c r="L2" s="229"/>
      <c r="M2" s="229"/>
      <c r="N2" s="232"/>
      <c r="O2" s="221"/>
      <c r="P2" s="221"/>
      <c r="Q2" s="221"/>
    </row>
    <row r="3" spans="2:26" ht="14.25" thickTop="1" thickBot="1" x14ac:dyDescent="0.25">
      <c r="B3" s="89"/>
      <c r="C3" s="56"/>
      <c r="D3" s="119"/>
      <c r="E3" s="120"/>
      <c r="F3" s="119"/>
      <c r="G3" s="56"/>
      <c r="H3" s="71"/>
      <c r="I3" s="56"/>
      <c r="J3" s="56"/>
      <c r="K3" s="56"/>
      <c r="L3" s="56"/>
      <c r="M3" s="56"/>
      <c r="N3" s="56"/>
    </row>
    <row r="4" spans="2:26" ht="12.75" customHeight="1" x14ac:dyDescent="0.2">
      <c r="B4" s="414" t="s">
        <v>28</v>
      </c>
      <c r="C4" s="416" t="s">
        <v>103</v>
      </c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  <c r="P4" s="417"/>
      <c r="Q4" s="418"/>
    </row>
    <row r="5" spans="2:26" ht="45.75" customHeight="1" x14ac:dyDescent="0.2">
      <c r="B5" s="415"/>
      <c r="C5" s="121">
        <v>2002</v>
      </c>
      <c r="D5" s="121">
        <v>2003</v>
      </c>
      <c r="E5" s="121">
        <v>2004</v>
      </c>
      <c r="F5" s="121">
        <v>2005</v>
      </c>
      <c r="G5" s="121">
        <v>2006</v>
      </c>
      <c r="H5" s="121">
        <v>2007</v>
      </c>
      <c r="I5" s="122">
        <v>2008</v>
      </c>
      <c r="J5" s="122">
        <v>2009</v>
      </c>
      <c r="K5" s="122">
        <v>2010</v>
      </c>
      <c r="L5" s="122">
        <v>2011</v>
      </c>
      <c r="M5" s="122">
        <v>2012</v>
      </c>
      <c r="N5" s="122">
        <v>2013</v>
      </c>
      <c r="O5" s="122">
        <v>2014</v>
      </c>
      <c r="P5" s="122">
        <v>2015</v>
      </c>
      <c r="Q5" s="123">
        <v>2016</v>
      </c>
      <c r="R5"/>
      <c r="S5"/>
      <c r="T5"/>
      <c r="U5"/>
      <c r="V5"/>
      <c r="W5"/>
      <c r="X5"/>
      <c r="Y5"/>
      <c r="Z5"/>
    </row>
    <row r="6" spans="2:26" ht="3" customHeight="1" x14ac:dyDescent="0.2">
      <c r="B6" s="124"/>
      <c r="C6" s="125"/>
      <c r="D6" s="125"/>
      <c r="E6" s="125"/>
      <c r="F6" s="125"/>
      <c r="G6" s="125"/>
      <c r="H6" s="125"/>
      <c r="I6" s="126"/>
      <c r="J6" s="126"/>
      <c r="K6" s="126"/>
      <c r="L6" s="126"/>
      <c r="M6" s="126"/>
      <c r="N6" s="126"/>
      <c r="O6" s="126"/>
      <c r="P6" s="126"/>
      <c r="Q6" s="127"/>
      <c r="R6"/>
      <c r="S6"/>
      <c r="T6"/>
      <c r="U6"/>
      <c r="V6"/>
      <c r="W6"/>
      <c r="X6"/>
      <c r="Y6"/>
      <c r="Z6"/>
    </row>
    <row r="7" spans="2:26" x14ac:dyDescent="0.2">
      <c r="B7" s="128" t="s">
        <v>29</v>
      </c>
      <c r="C7" s="186">
        <v>1477.8217690000001</v>
      </c>
      <c r="D7" s="186">
        <v>1699.9476939999997</v>
      </c>
      <c r="E7" s="186">
        <v>1941.4983580000003</v>
      </c>
      <c r="F7" s="186">
        <v>2147.2392920000002</v>
      </c>
      <c r="G7" s="186">
        <v>2369.4835461749994</v>
      </c>
      <c r="H7" s="186">
        <v>2661.344525</v>
      </c>
      <c r="I7" s="187">
        <v>3032.2034904109173</v>
      </c>
      <c r="J7" s="187">
        <v>3239.4040529999997</v>
      </c>
      <c r="K7" s="317">
        <v>3885847.0000000037</v>
      </c>
      <c r="L7" s="317">
        <v>4376382</v>
      </c>
      <c r="M7" s="317">
        <v>4814759.9999999981</v>
      </c>
      <c r="N7" s="317">
        <v>5331618.9566463055</v>
      </c>
      <c r="O7" s="317">
        <v>5778952.7800000058</v>
      </c>
      <c r="P7" s="317">
        <v>5995787</v>
      </c>
      <c r="Q7" s="318">
        <v>6267204.9999999963</v>
      </c>
      <c r="R7"/>
      <c r="S7"/>
      <c r="T7"/>
      <c r="U7"/>
      <c r="V7"/>
      <c r="W7"/>
      <c r="X7"/>
      <c r="Y7"/>
      <c r="Z7"/>
    </row>
    <row r="8" spans="2:26" ht="3.75" customHeight="1" x14ac:dyDescent="0.2">
      <c r="B8" s="129"/>
      <c r="C8" s="188"/>
      <c r="D8" s="188"/>
      <c r="E8" s="188"/>
      <c r="F8" s="188"/>
      <c r="G8" s="189"/>
      <c r="H8" s="189"/>
      <c r="I8" s="190"/>
      <c r="J8" s="190"/>
      <c r="K8" s="326"/>
      <c r="L8" s="326"/>
      <c r="M8" s="326"/>
      <c r="N8" s="326"/>
      <c r="O8" s="326"/>
      <c r="P8" s="326"/>
      <c r="Q8" s="327"/>
      <c r="R8"/>
      <c r="S8"/>
      <c r="T8"/>
      <c r="U8"/>
      <c r="V8"/>
      <c r="W8"/>
      <c r="X8"/>
      <c r="Y8"/>
      <c r="Z8"/>
    </row>
    <row r="9" spans="2:26" x14ac:dyDescent="0.2">
      <c r="B9" s="128" t="s">
        <v>30</v>
      </c>
      <c r="C9" s="186">
        <v>69.309957194658722</v>
      </c>
      <c r="D9" s="186">
        <v>81.199580551715442</v>
      </c>
      <c r="E9" s="186">
        <v>96.012340522937023</v>
      </c>
      <c r="F9" s="186">
        <v>106.44170962748318</v>
      </c>
      <c r="G9" s="186">
        <v>119.99342905900617</v>
      </c>
      <c r="H9" s="186">
        <v>133.57839094214384</v>
      </c>
      <c r="I9" s="191">
        <v>154.70343293977444</v>
      </c>
      <c r="J9" s="191">
        <v>163.20795598764036</v>
      </c>
      <c r="K9" s="317">
        <v>207093.64479890119</v>
      </c>
      <c r="L9" s="317">
        <v>241027.92026120223</v>
      </c>
      <c r="M9" s="317">
        <v>259100.99147296062</v>
      </c>
      <c r="N9" s="317">
        <v>292442.29016633972</v>
      </c>
      <c r="O9" s="317">
        <v>308076.99694069417</v>
      </c>
      <c r="P9" s="317">
        <v>320688.31305534061</v>
      </c>
      <c r="Q9" s="318">
        <v>337213.00856382016</v>
      </c>
      <c r="R9"/>
      <c r="S9"/>
      <c r="T9"/>
      <c r="U9"/>
      <c r="V9"/>
      <c r="W9"/>
      <c r="X9"/>
      <c r="Y9"/>
      <c r="Z9"/>
    </row>
    <row r="10" spans="2:26" x14ac:dyDescent="0.2">
      <c r="B10" s="130" t="s">
        <v>31</v>
      </c>
      <c r="C10" s="192">
        <v>7.7798799955214681</v>
      </c>
      <c r="D10" s="192">
        <v>9.7508184570243124</v>
      </c>
      <c r="E10" s="192">
        <v>11.260423599214082</v>
      </c>
      <c r="F10" s="192">
        <v>12.884046907659476</v>
      </c>
      <c r="G10" s="189">
        <v>13.107441309728395</v>
      </c>
      <c r="H10" s="189">
        <v>15.002734093723085</v>
      </c>
      <c r="I10" s="190">
        <v>17.887799179368983</v>
      </c>
      <c r="J10" s="190">
        <v>20.236193702255999</v>
      </c>
      <c r="K10" s="311">
        <v>23907.886883019415</v>
      </c>
      <c r="L10" s="311">
        <v>27574.714377165026</v>
      </c>
      <c r="M10" s="311">
        <v>30112.720316439536</v>
      </c>
      <c r="N10" s="311">
        <v>31121.412531942995</v>
      </c>
      <c r="O10" s="311">
        <v>34030.981972998452</v>
      </c>
      <c r="P10" s="319">
        <v>36563.332699908104</v>
      </c>
      <c r="Q10" s="312">
        <v>39450.586645446463</v>
      </c>
      <c r="R10"/>
      <c r="S10"/>
      <c r="T10"/>
      <c r="U10"/>
      <c r="V10"/>
      <c r="W10"/>
      <c r="X10"/>
      <c r="Y10"/>
      <c r="Z10"/>
    </row>
    <row r="11" spans="2:26" x14ac:dyDescent="0.2">
      <c r="B11" s="130" t="s">
        <v>32</v>
      </c>
      <c r="C11" s="192">
        <v>2.8684513796630347</v>
      </c>
      <c r="D11" s="192">
        <v>3.3047705450150557</v>
      </c>
      <c r="E11" s="192">
        <v>3.940315407474646</v>
      </c>
      <c r="F11" s="192">
        <v>4.4829195777738402</v>
      </c>
      <c r="G11" s="189">
        <v>4.8346202756179784</v>
      </c>
      <c r="H11" s="189">
        <v>5.7605010304153641</v>
      </c>
      <c r="I11" s="190">
        <v>6.7301081022093507</v>
      </c>
      <c r="J11" s="190">
        <v>7.3864362816487477</v>
      </c>
      <c r="K11" s="311">
        <v>8342.3555230946695</v>
      </c>
      <c r="L11" s="311">
        <v>8949.4337578223895</v>
      </c>
      <c r="M11" s="311">
        <v>10137.92470626292</v>
      </c>
      <c r="N11" s="311">
        <v>11473.930164812422</v>
      </c>
      <c r="O11" s="311">
        <v>13458.697629770182</v>
      </c>
      <c r="P11" s="319">
        <v>13622.801798888448</v>
      </c>
      <c r="Q11" s="312">
        <v>13751.125710920969</v>
      </c>
      <c r="R11"/>
      <c r="S11"/>
      <c r="T11"/>
      <c r="U11"/>
      <c r="V11"/>
      <c r="W11"/>
      <c r="X11"/>
      <c r="Y11"/>
      <c r="Z11"/>
    </row>
    <row r="12" spans="2:26" x14ac:dyDescent="0.2">
      <c r="B12" s="130" t="s">
        <v>33</v>
      </c>
      <c r="C12" s="192">
        <v>21.791161866053525</v>
      </c>
      <c r="D12" s="192">
        <v>24.977170312822643</v>
      </c>
      <c r="E12" s="192">
        <v>30.31373490101765</v>
      </c>
      <c r="F12" s="192">
        <v>33.352136781045722</v>
      </c>
      <c r="G12" s="189">
        <v>39.156902180545352</v>
      </c>
      <c r="H12" s="189">
        <v>42.02321841375997</v>
      </c>
      <c r="I12" s="190">
        <v>46.822568612306526</v>
      </c>
      <c r="J12" s="190">
        <v>49.614250548044353</v>
      </c>
      <c r="K12" s="311">
        <v>60877.122680534798</v>
      </c>
      <c r="L12" s="311">
        <v>70734.401222668515</v>
      </c>
      <c r="M12" s="311">
        <v>72242.700677450179</v>
      </c>
      <c r="N12" s="311">
        <v>83051.232957229746</v>
      </c>
      <c r="O12" s="311">
        <v>86668.643770085386</v>
      </c>
      <c r="P12" s="319">
        <v>86568.184234262895</v>
      </c>
      <c r="Q12" s="312">
        <v>89017.164668320984</v>
      </c>
      <c r="R12"/>
      <c r="S12"/>
      <c r="T12"/>
      <c r="U12"/>
      <c r="V12"/>
      <c r="W12"/>
      <c r="X12"/>
      <c r="Y12"/>
      <c r="Z12"/>
    </row>
    <row r="13" spans="2:26" x14ac:dyDescent="0.2">
      <c r="B13" s="130" t="s">
        <v>34</v>
      </c>
      <c r="C13" s="192">
        <v>2.3126461467504678</v>
      </c>
      <c r="D13" s="192">
        <v>2.7370030864137305</v>
      </c>
      <c r="E13" s="192">
        <v>2.8110791991923341</v>
      </c>
      <c r="F13" s="192">
        <v>3.1792871365869724</v>
      </c>
      <c r="G13" s="189">
        <v>3.660083099731164</v>
      </c>
      <c r="H13" s="189">
        <v>4.1685985602744235</v>
      </c>
      <c r="I13" s="190">
        <v>4.889300532485243</v>
      </c>
      <c r="J13" s="190">
        <v>5.5934910594538163</v>
      </c>
      <c r="K13" s="311">
        <v>6639.1504766447979</v>
      </c>
      <c r="L13" s="311">
        <v>7303.719266878491</v>
      </c>
      <c r="M13" s="311">
        <v>7711.4671150696204</v>
      </c>
      <c r="N13" s="311">
        <v>9010.7252778103721</v>
      </c>
      <c r="O13" s="311">
        <v>9744.1223084691883</v>
      </c>
      <c r="P13" s="319">
        <v>10242.905135510551</v>
      </c>
      <c r="Q13" s="312">
        <v>11011.45432970937</v>
      </c>
      <c r="R13"/>
      <c r="S13"/>
      <c r="T13"/>
      <c r="U13"/>
      <c r="V13"/>
      <c r="W13"/>
      <c r="X13"/>
      <c r="Y13"/>
      <c r="Z13"/>
    </row>
    <row r="14" spans="2:26" x14ac:dyDescent="0.2">
      <c r="B14" s="130" t="s">
        <v>35</v>
      </c>
      <c r="C14" s="192">
        <v>25.659110881739498</v>
      </c>
      <c r="D14" s="192">
        <v>29.754564629297938</v>
      </c>
      <c r="E14" s="192">
        <v>35.562845855275597</v>
      </c>
      <c r="F14" s="192">
        <v>39.121138167951912</v>
      </c>
      <c r="G14" s="189">
        <v>44.369675078728136</v>
      </c>
      <c r="H14" s="189">
        <v>49.507143969354907</v>
      </c>
      <c r="I14" s="190">
        <v>58.51855688436661</v>
      </c>
      <c r="J14" s="190">
        <v>58.401829650421206</v>
      </c>
      <c r="K14" s="311">
        <v>82684.517795776643</v>
      </c>
      <c r="L14" s="311">
        <v>98710.735866615025</v>
      </c>
      <c r="M14" s="311">
        <v>107080.88092146408</v>
      </c>
      <c r="N14" s="311">
        <v>121224.84659879356</v>
      </c>
      <c r="O14" s="311">
        <v>124584.94502419431</v>
      </c>
      <c r="P14" s="319">
        <v>130899.505115443</v>
      </c>
      <c r="Q14" s="312">
        <v>138068.00839198192</v>
      </c>
      <c r="R14"/>
      <c r="S14"/>
      <c r="T14"/>
      <c r="U14"/>
      <c r="V14"/>
      <c r="W14"/>
      <c r="X14"/>
      <c r="Y14"/>
      <c r="Z14"/>
    </row>
    <row r="15" spans="2:26" x14ac:dyDescent="0.2">
      <c r="B15" s="130" t="s">
        <v>36</v>
      </c>
      <c r="C15" s="192">
        <v>3.2915341220750229</v>
      </c>
      <c r="D15" s="192">
        <v>3.4341066767398956</v>
      </c>
      <c r="E15" s="192">
        <v>3.8461260513133508</v>
      </c>
      <c r="F15" s="192">
        <v>4.3612553075045772</v>
      </c>
      <c r="G15" s="189">
        <v>5.2600169577284586</v>
      </c>
      <c r="H15" s="189">
        <v>6.0221315177227863</v>
      </c>
      <c r="I15" s="190">
        <v>6.7648338332133875</v>
      </c>
      <c r="J15" s="190">
        <v>7.4043891448517822</v>
      </c>
      <c r="K15" s="311">
        <v>8237.7953496258106</v>
      </c>
      <c r="L15" s="311">
        <v>9409.2280418193495</v>
      </c>
      <c r="M15" s="311">
        <v>11130.867802613589</v>
      </c>
      <c r="N15" s="311">
        <v>12763.48621849528</v>
      </c>
      <c r="O15" s="311">
        <v>13400.283591091851</v>
      </c>
      <c r="P15" s="319">
        <v>13861.293273884728</v>
      </c>
      <c r="Q15" s="312">
        <v>14338.837511465112</v>
      </c>
      <c r="R15"/>
      <c r="S15"/>
      <c r="T15"/>
      <c r="U15"/>
      <c r="V15"/>
      <c r="W15"/>
      <c r="X15"/>
      <c r="Y15"/>
      <c r="Z15"/>
    </row>
    <row r="16" spans="2:26" x14ac:dyDescent="0.2">
      <c r="B16" s="130" t="s">
        <v>37</v>
      </c>
      <c r="C16" s="192">
        <v>5.6071728028557164</v>
      </c>
      <c r="D16" s="192">
        <v>7.2411468444018547</v>
      </c>
      <c r="E16" s="192">
        <v>8.2778155094493702</v>
      </c>
      <c r="F16" s="192">
        <v>9.060925748960674</v>
      </c>
      <c r="G16" s="189">
        <v>9.6046901569266936</v>
      </c>
      <c r="H16" s="189">
        <v>11.094063356893324</v>
      </c>
      <c r="I16" s="190">
        <v>13.09026579582434</v>
      </c>
      <c r="J16" s="190">
        <v>14.571365600964464</v>
      </c>
      <c r="K16" s="311">
        <v>16404.81609020504</v>
      </c>
      <c r="L16" s="311">
        <v>18345.687728233479</v>
      </c>
      <c r="M16" s="311">
        <v>20684.429933660693</v>
      </c>
      <c r="N16" s="311">
        <v>23796.656417255275</v>
      </c>
      <c r="O16" s="311">
        <v>26189.32264408479</v>
      </c>
      <c r="P16" s="319">
        <v>28930.290797442969</v>
      </c>
      <c r="Q16" s="312">
        <v>31575.831305975342</v>
      </c>
      <c r="R16"/>
      <c r="S16"/>
      <c r="T16"/>
      <c r="U16"/>
      <c r="V16"/>
      <c r="W16"/>
      <c r="X16"/>
      <c r="Y16"/>
      <c r="Z16"/>
    </row>
    <row r="17" spans="2:26" x14ac:dyDescent="0.2">
      <c r="B17" s="128" t="s">
        <v>38</v>
      </c>
      <c r="C17" s="186">
        <v>191.59160299436607</v>
      </c>
      <c r="D17" s="186">
        <v>217.03742609742562</v>
      </c>
      <c r="E17" s="186">
        <v>247.04251184511509</v>
      </c>
      <c r="F17" s="186">
        <v>280.54505473869074</v>
      </c>
      <c r="G17" s="186">
        <v>311.10405380649655</v>
      </c>
      <c r="H17" s="186">
        <v>347.79704103903128</v>
      </c>
      <c r="I17" s="191">
        <v>397.49982723455986</v>
      </c>
      <c r="J17" s="191">
        <v>437.71972975317129</v>
      </c>
      <c r="K17" s="317">
        <v>522769.31450889073</v>
      </c>
      <c r="L17" s="317">
        <v>583412.75618033879</v>
      </c>
      <c r="M17" s="317">
        <v>653067.25532742136</v>
      </c>
      <c r="N17" s="317">
        <v>724523.79029647191</v>
      </c>
      <c r="O17" s="317">
        <v>805099.10250447504</v>
      </c>
      <c r="P17" s="317">
        <v>848579.38346686098</v>
      </c>
      <c r="Q17" s="318">
        <v>898082.96296022076</v>
      </c>
      <c r="R17"/>
      <c r="S17"/>
      <c r="T17"/>
      <c r="U17"/>
      <c r="V17"/>
      <c r="W17"/>
      <c r="X17"/>
      <c r="Y17"/>
      <c r="Z17"/>
    </row>
    <row r="18" spans="2:26" x14ac:dyDescent="0.2">
      <c r="B18" s="130" t="s">
        <v>39</v>
      </c>
      <c r="C18" s="192">
        <v>15.448774487653456</v>
      </c>
      <c r="D18" s="192">
        <v>18.483299707142155</v>
      </c>
      <c r="E18" s="192">
        <v>21.60457700471639</v>
      </c>
      <c r="F18" s="192">
        <v>25.334590833443222</v>
      </c>
      <c r="G18" s="189">
        <v>28.620245888943369</v>
      </c>
      <c r="H18" s="189">
        <v>31.60602636873082</v>
      </c>
      <c r="I18" s="190">
        <v>38.48600972602771</v>
      </c>
      <c r="J18" s="190">
        <v>39.854676632198988</v>
      </c>
      <c r="K18" s="311">
        <v>46309.633107399452</v>
      </c>
      <c r="L18" s="311">
        <v>52143.535327774414</v>
      </c>
      <c r="M18" s="311">
        <v>60490.108509677804</v>
      </c>
      <c r="N18" s="311">
        <v>67694.844541504892</v>
      </c>
      <c r="O18" s="311">
        <v>76842.027645760551</v>
      </c>
      <c r="P18" s="319">
        <v>78475.993841911593</v>
      </c>
      <c r="Q18" s="312">
        <v>85286.225611222093</v>
      </c>
      <c r="R18"/>
      <c r="S18"/>
      <c r="T18"/>
      <c r="U18"/>
      <c r="V18"/>
      <c r="W18"/>
      <c r="X18"/>
      <c r="Y18"/>
      <c r="Z18"/>
    </row>
    <row r="19" spans="2:26" x14ac:dyDescent="0.2">
      <c r="B19" s="130" t="s">
        <v>40</v>
      </c>
      <c r="C19" s="192">
        <v>7.4251093295305308</v>
      </c>
      <c r="D19" s="192">
        <v>8.7770441670246981</v>
      </c>
      <c r="E19" s="192">
        <v>9.8167349182850412</v>
      </c>
      <c r="F19" s="192">
        <v>11.129201027092508</v>
      </c>
      <c r="G19" s="189">
        <v>12.788464720484315</v>
      </c>
      <c r="H19" s="189">
        <v>14.135869660837047</v>
      </c>
      <c r="I19" s="190">
        <v>16.760272081974112</v>
      </c>
      <c r="J19" s="190">
        <v>19.032665022865512</v>
      </c>
      <c r="K19" s="311">
        <v>22269.149131025832</v>
      </c>
      <c r="L19" s="311">
        <v>25941.362394891188</v>
      </c>
      <c r="M19" s="311">
        <v>28637.684703840958</v>
      </c>
      <c r="N19" s="311">
        <v>31283.593012013676</v>
      </c>
      <c r="O19" s="311">
        <v>37723.496638026707</v>
      </c>
      <c r="P19" s="319">
        <v>39149.685745674469</v>
      </c>
      <c r="Q19" s="312">
        <v>41405.815379968175</v>
      </c>
      <c r="R19"/>
      <c r="S19"/>
      <c r="T19"/>
      <c r="U19"/>
      <c r="V19"/>
      <c r="W19"/>
      <c r="X19"/>
      <c r="Y19"/>
      <c r="Z19"/>
    </row>
    <row r="20" spans="2:26" x14ac:dyDescent="0.2">
      <c r="B20" s="130" t="s">
        <v>41</v>
      </c>
      <c r="C20" s="192">
        <v>28.896188091630179</v>
      </c>
      <c r="D20" s="192">
        <v>32.565453554511521</v>
      </c>
      <c r="E20" s="192">
        <v>36.866273414688727</v>
      </c>
      <c r="F20" s="192">
        <v>40.935247566639895</v>
      </c>
      <c r="G20" s="189">
        <v>46.303057506169516</v>
      </c>
      <c r="H20" s="189">
        <v>50.331383303337134</v>
      </c>
      <c r="I20" s="190">
        <v>60.098877388634115</v>
      </c>
      <c r="J20" s="190">
        <v>65.703760570835783</v>
      </c>
      <c r="K20" s="311">
        <v>79336.299281053783</v>
      </c>
      <c r="L20" s="311">
        <v>89695.828418691803</v>
      </c>
      <c r="M20" s="311">
        <v>96973.752892211531</v>
      </c>
      <c r="N20" s="311">
        <v>109036.55636504057</v>
      </c>
      <c r="O20" s="311">
        <v>126054.47161960171</v>
      </c>
      <c r="P20" s="319">
        <v>130629.84852533803</v>
      </c>
      <c r="Q20" s="312">
        <v>138378.78464836613</v>
      </c>
      <c r="R20"/>
      <c r="S20"/>
      <c r="T20"/>
      <c r="U20"/>
      <c r="V20"/>
      <c r="W20"/>
      <c r="X20"/>
      <c r="Y20"/>
      <c r="Z20"/>
    </row>
    <row r="21" spans="2:26" x14ac:dyDescent="0.2">
      <c r="B21" s="130" t="s">
        <v>42</v>
      </c>
      <c r="C21" s="192">
        <v>12.197553738627956</v>
      </c>
      <c r="D21" s="192">
        <v>13.515094978479517</v>
      </c>
      <c r="E21" s="192">
        <v>15.58045460046479</v>
      </c>
      <c r="F21" s="192">
        <v>17.869515909558462</v>
      </c>
      <c r="G21" s="189">
        <v>20.554621383080491</v>
      </c>
      <c r="H21" s="189">
        <v>22.925563054039625</v>
      </c>
      <c r="I21" s="190">
        <v>25.4814487404693</v>
      </c>
      <c r="J21" s="190">
        <v>27.9049886546</v>
      </c>
      <c r="K21" s="311">
        <v>36184.502367156958</v>
      </c>
      <c r="L21" s="311">
        <v>40992.924919322635</v>
      </c>
      <c r="M21" s="311">
        <v>46412.208353137692</v>
      </c>
      <c r="N21" s="311">
        <v>51518.456555370292</v>
      </c>
      <c r="O21" s="311">
        <v>54022.583915042611</v>
      </c>
      <c r="P21" s="319">
        <v>57250.866831965119</v>
      </c>
      <c r="Q21" s="312">
        <v>59660.847206450802</v>
      </c>
      <c r="R21"/>
      <c r="S21"/>
      <c r="T21"/>
      <c r="U21"/>
      <c r="V21"/>
      <c r="W21"/>
      <c r="X21"/>
      <c r="Y21"/>
      <c r="Z21"/>
    </row>
    <row r="22" spans="2:26" x14ac:dyDescent="0.2">
      <c r="B22" s="130" t="s">
        <v>43</v>
      </c>
      <c r="C22" s="192">
        <v>12.433902136784226</v>
      </c>
      <c r="D22" s="192">
        <v>14.157834219249253</v>
      </c>
      <c r="E22" s="192">
        <v>15.022398848730546</v>
      </c>
      <c r="F22" s="192">
        <v>16.868638457138342</v>
      </c>
      <c r="G22" s="189">
        <v>19.951314803695361</v>
      </c>
      <c r="H22" s="189">
        <v>22.201750121044178</v>
      </c>
      <c r="I22" s="190">
        <v>25.696641027215165</v>
      </c>
      <c r="J22" s="190">
        <v>28.718598466364238</v>
      </c>
      <c r="K22" s="311">
        <v>33522.491693350545</v>
      </c>
      <c r="L22" s="311">
        <v>37109.136671059809</v>
      </c>
      <c r="M22" s="311">
        <v>42488.349200530218</v>
      </c>
      <c r="N22" s="311">
        <v>46377.29928163431</v>
      </c>
      <c r="O22" s="311">
        <v>52936.483069007874</v>
      </c>
      <c r="P22" s="319">
        <v>56141.890260981694</v>
      </c>
      <c r="Q22" s="312">
        <v>59088.985871147474</v>
      </c>
      <c r="R22"/>
      <c r="S22"/>
      <c r="T22"/>
      <c r="U22"/>
      <c r="V22"/>
      <c r="W22"/>
      <c r="X22"/>
      <c r="Y22"/>
      <c r="Z22"/>
    </row>
    <row r="23" spans="2:26" x14ac:dyDescent="0.2">
      <c r="B23" s="130" t="s">
        <v>44</v>
      </c>
      <c r="C23" s="192">
        <v>35.251387496749132</v>
      </c>
      <c r="D23" s="192">
        <v>39.308429406872563</v>
      </c>
      <c r="E23" s="192">
        <v>44.010904691031683</v>
      </c>
      <c r="F23" s="192">
        <v>49.921744141675617</v>
      </c>
      <c r="G23" s="189">
        <v>55.49334231337842</v>
      </c>
      <c r="H23" s="189">
        <v>62.255687131330909</v>
      </c>
      <c r="I23" s="190">
        <v>70.440858790804</v>
      </c>
      <c r="J23" s="190">
        <v>78.428308142291272</v>
      </c>
      <c r="K23" s="311">
        <v>97189.760474382711</v>
      </c>
      <c r="L23" s="311">
        <v>110161.55896389809</v>
      </c>
      <c r="M23" s="311">
        <v>127989.04334158887</v>
      </c>
      <c r="N23" s="311">
        <v>141150.25180192906</v>
      </c>
      <c r="O23" s="311">
        <v>155142.64793234179</v>
      </c>
      <c r="P23" s="319">
        <v>156963.66754437471</v>
      </c>
      <c r="Q23" s="312">
        <v>167289.93002501107</v>
      </c>
      <c r="R23"/>
      <c r="S23"/>
      <c r="T23"/>
      <c r="U23"/>
      <c r="V23"/>
      <c r="W23"/>
      <c r="X23"/>
      <c r="Y23"/>
      <c r="Z23"/>
    </row>
    <row r="24" spans="2:26" x14ac:dyDescent="0.2">
      <c r="B24" s="130" t="s">
        <v>45</v>
      </c>
      <c r="C24" s="192">
        <v>9.8124007984738206</v>
      </c>
      <c r="D24" s="192">
        <v>11.209510864300791</v>
      </c>
      <c r="E24" s="192">
        <v>12.890511364153104</v>
      </c>
      <c r="F24" s="192">
        <v>14.139345688260697</v>
      </c>
      <c r="G24" s="189">
        <v>15.748037077509251</v>
      </c>
      <c r="H24" s="189">
        <v>17.79322669007059</v>
      </c>
      <c r="I24" s="190">
        <v>19.476860672063282</v>
      </c>
      <c r="J24" s="190">
        <v>21.234950634015323</v>
      </c>
      <c r="K24" s="311">
        <v>27133.037851988174</v>
      </c>
      <c r="L24" s="311">
        <v>31657.32073275157</v>
      </c>
      <c r="M24" s="311">
        <v>34650.397467018469</v>
      </c>
      <c r="N24" s="311">
        <v>37282.52912233508</v>
      </c>
      <c r="O24" s="311">
        <v>40974.99401465313</v>
      </c>
      <c r="P24" s="319">
        <v>46367.210601684783</v>
      </c>
      <c r="Q24" s="312">
        <v>49456.361693423351</v>
      </c>
      <c r="R24"/>
      <c r="S24"/>
      <c r="T24"/>
      <c r="U24"/>
      <c r="V24"/>
      <c r="W24"/>
      <c r="X24"/>
      <c r="Y24"/>
      <c r="Z24"/>
    </row>
    <row r="25" spans="2:26" x14ac:dyDescent="0.2">
      <c r="B25" s="130" t="s">
        <v>46</v>
      </c>
      <c r="C25" s="192">
        <v>9.4544442137728719</v>
      </c>
      <c r="D25" s="192">
        <v>10.87383490517678</v>
      </c>
      <c r="E25" s="192">
        <v>12.167429270744089</v>
      </c>
      <c r="F25" s="192">
        <v>13.42743659631928</v>
      </c>
      <c r="G25" s="189">
        <v>15.124269359430524</v>
      </c>
      <c r="H25" s="189">
        <v>16.895690702727272</v>
      </c>
      <c r="I25" s="190">
        <v>19.551802610905202</v>
      </c>
      <c r="J25" s="190">
        <v>19.767110931433518</v>
      </c>
      <c r="K25" s="311">
        <v>26404.893225967942</v>
      </c>
      <c r="L25" s="311">
        <v>29108.271855890813</v>
      </c>
      <c r="M25" s="311">
        <v>32853.180803697753</v>
      </c>
      <c r="N25" s="311">
        <v>35335.986074288667</v>
      </c>
      <c r="O25" s="311">
        <v>37472.431502040024</v>
      </c>
      <c r="P25" s="319">
        <v>38556.530461367467</v>
      </c>
      <c r="Q25" s="312">
        <v>38866.963865179037</v>
      </c>
      <c r="R25"/>
      <c r="S25"/>
      <c r="T25"/>
      <c r="U25"/>
      <c r="V25"/>
      <c r="W25"/>
      <c r="X25"/>
      <c r="Y25"/>
      <c r="Z25"/>
    </row>
    <row r="26" spans="2:26" x14ac:dyDescent="0.2">
      <c r="B26" s="130" t="s">
        <v>47</v>
      </c>
      <c r="C26" s="192">
        <v>60.671842701143902</v>
      </c>
      <c r="D26" s="192">
        <v>68.146924294668338</v>
      </c>
      <c r="E26" s="192">
        <v>79.083227732300699</v>
      </c>
      <c r="F26" s="192">
        <v>90.919334518562749</v>
      </c>
      <c r="G26" s="189">
        <v>96.520700753805315</v>
      </c>
      <c r="H26" s="189">
        <v>109.65184400691373</v>
      </c>
      <c r="I26" s="190">
        <v>121.50705619646698</v>
      </c>
      <c r="J26" s="190">
        <v>137.07467069856665</v>
      </c>
      <c r="K26" s="311">
        <v>154419.54737656532</v>
      </c>
      <c r="L26" s="311">
        <v>166602.81689605844</v>
      </c>
      <c r="M26" s="311">
        <v>182572.53005571815</v>
      </c>
      <c r="N26" s="311">
        <v>204844.27354235528</v>
      </c>
      <c r="O26" s="311">
        <v>223929.96616800062</v>
      </c>
      <c r="P26" s="319">
        <v>245043.68965356311</v>
      </c>
      <c r="Q26" s="312">
        <v>258649.04865945273</v>
      </c>
      <c r="R26"/>
      <c r="S26"/>
      <c r="T26"/>
      <c r="U26"/>
      <c r="V26"/>
      <c r="W26"/>
      <c r="X26"/>
      <c r="Y26"/>
      <c r="Z26"/>
    </row>
    <row r="27" spans="2:26" x14ac:dyDescent="0.2">
      <c r="B27" s="128" t="s">
        <v>48</v>
      </c>
      <c r="C27" s="186">
        <v>837.64586793375076</v>
      </c>
      <c r="D27" s="186">
        <v>947.74838103083493</v>
      </c>
      <c r="E27" s="186">
        <v>1083.9747461444781</v>
      </c>
      <c r="F27" s="186">
        <v>1213.8634080715105</v>
      </c>
      <c r="G27" s="186">
        <v>1345.5132640699735</v>
      </c>
      <c r="H27" s="186">
        <v>1501.1849224154544</v>
      </c>
      <c r="I27" s="191">
        <v>1698.5882258258318</v>
      </c>
      <c r="J27" s="191">
        <v>1792.0493853375726</v>
      </c>
      <c r="K27" s="317">
        <v>2180987.7918537119</v>
      </c>
      <c r="L27" s="317">
        <v>2455541.5230162302</v>
      </c>
      <c r="M27" s="317">
        <v>2693051.8272277084</v>
      </c>
      <c r="N27" s="317">
        <v>2948743.7358875526</v>
      </c>
      <c r="O27" s="317">
        <v>3174690.6650596736</v>
      </c>
      <c r="P27" s="317">
        <v>3238738.0520291962</v>
      </c>
      <c r="Q27" s="318">
        <v>3332051.4616074702</v>
      </c>
      <c r="R27"/>
      <c r="S27"/>
      <c r="T27"/>
      <c r="U27"/>
      <c r="V27"/>
      <c r="W27"/>
      <c r="X27"/>
      <c r="Y27"/>
      <c r="Z27"/>
    </row>
    <row r="28" spans="2:26" x14ac:dyDescent="0.2">
      <c r="B28" s="130" t="s">
        <v>49</v>
      </c>
      <c r="C28" s="192">
        <v>127.78190719729001</v>
      </c>
      <c r="D28" s="192">
        <v>148.82278791887126</v>
      </c>
      <c r="E28" s="192">
        <v>177.32481618007304</v>
      </c>
      <c r="F28" s="192">
        <v>192.63925612612871</v>
      </c>
      <c r="G28" s="189">
        <v>214.75397696263087</v>
      </c>
      <c r="H28" s="189">
        <v>241.29305367816161</v>
      </c>
      <c r="I28" s="190">
        <v>282.52074512785236</v>
      </c>
      <c r="J28" s="190">
        <v>287.05474763692911</v>
      </c>
      <c r="K28" s="311">
        <v>351123.41775294876</v>
      </c>
      <c r="L28" s="311">
        <v>400124.68703611573</v>
      </c>
      <c r="M28" s="311">
        <v>442282.82986796164</v>
      </c>
      <c r="N28" s="311">
        <v>488004.9030171723</v>
      </c>
      <c r="O28" s="311">
        <v>516633.98410085135</v>
      </c>
      <c r="P28" s="319">
        <v>519331.21314863331</v>
      </c>
      <c r="Q28" s="312">
        <v>544633.96776457771</v>
      </c>
      <c r="R28"/>
      <c r="S28"/>
      <c r="T28"/>
      <c r="U28"/>
      <c r="V28"/>
      <c r="W28"/>
      <c r="X28"/>
      <c r="Y28"/>
      <c r="Z28"/>
    </row>
    <row r="29" spans="2:26" s="7" customFormat="1" x14ac:dyDescent="0.2">
      <c r="B29" s="290" t="s">
        <v>24</v>
      </c>
      <c r="C29" s="291">
        <v>26.756050051030151</v>
      </c>
      <c r="D29" s="291">
        <v>31.063717122584688</v>
      </c>
      <c r="E29" s="291">
        <v>40.217397436721804</v>
      </c>
      <c r="F29" s="291">
        <v>47.222578871141259</v>
      </c>
      <c r="G29" s="291">
        <v>52.777543943335509</v>
      </c>
      <c r="H29" s="291">
        <v>60.339817272546853</v>
      </c>
      <c r="I29" s="292">
        <v>69.870221683225111</v>
      </c>
      <c r="J29" s="292">
        <v>66.763012315157042</v>
      </c>
      <c r="K29" s="328">
        <v>85310.284544563459</v>
      </c>
      <c r="L29" s="328">
        <v>105976.22218327981</v>
      </c>
      <c r="M29" s="328">
        <v>116850.58054229185</v>
      </c>
      <c r="N29" s="328">
        <v>117274.34694088147</v>
      </c>
      <c r="O29" s="328">
        <v>128783.78114690587</v>
      </c>
      <c r="P29" s="328">
        <v>120365.97991794563</v>
      </c>
      <c r="Q29" s="329">
        <v>109226.78316864491</v>
      </c>
      <c r="R29" s="289"/>
      <c r="S29" s="289"/>
      <c r="T29" s="289"/>
      <c r="U29" s="289"/>
      <c r="V29" s="289"/>
      <c r="W29" s="289"/>
      <c r="X29" s="289"/>
      <c r="Y29" s="289"/>
      <c r="Z29" s="289"/>
    </row>
    <row r="30" spans="2:26" x14ac:dyDescent="0.2">
      <c r="B30" s="130" t="s">
        <v>50</v>
      </c>
      <c r="C30" s="192">
        <v>171.37199304958855</v>
      </c>
      <c r="D30" s="192">
        <v>188.01496011675079</v>
      </c>
      <c r="E30" s="192">
        <v>222.94504061540647</v>
      </c>
      <c r="F30" s="192">
        <v>247.01752824301914</v>
      </c>
      <c r="G30" s="189">
        <v>275.32712939191657</v>
      </c>
      <c r="H30" s="189">
        <v>296.76778377770256</v>
      </c>
      <c r="I30" s="190">
        <v>343.18206759049252</v>
      </c>
      <c r="J30" s="190">
        <v>353.87813575929533</v>
      </c>
      <c r="K30" s="311">
        <v>449858.10110687418</v>
      </c>
      <c r="L30" s="311">
        <v>512767.90477458813</v>
      </c>
      <c r="M30" s="311">
        <v>574884.97312599723</v>
      </c>
      <c r="N30" s="311">
        <v>628226.06936524448</v>
      </c>
      <c r="O30" s="311">
        <v>671076.84430940438</v>
      </c>
      <c r="P30" s="319">
        <v>659138.95183516166</v>
      </c>
      <c r="Q30" s="312">
        <v>640185.7795461677</v>
      </c>
      <c r="R30"/>
      <c r="S30"/>
      <c r="T30"/>
      <c r="U30"/>
      <c r="V30"/>
      <c r="W30"/>
      <c r="X30"/>
      <c r="Y30"/>
      <c r="Z30"/>
    </row>
    <row r="31" spans="2:26" x14ac:dyDescent="0.2">
      <c r="B31" s="130" t="s">
        <v>51</v>
      </c>
      <c r="C31" s="192">
        <v>511.73591763584199</v>
      </c>
      <c r="D31" s="192">
        <v>579.84691587262819</v>
      </c>
      <c r="E31" s="192">
        <v>643.48749191227694</v>
      </c>
      <c r="F31" s="192">
        <v>726.98404483122135</v>
      </c>
      <c r="G31" s="189">
        <v>802.65461377209067</v>
      </c>
      <c r="H31" s="189">
        <v>902.78426768704355</v>
      </c>
      <c r="I31" s="190">
        <v>1003.0151914242618</v>
      </c>
      <c r="J31" s="190">
        <v>1084.353489626191</v>
      </c>
      <c r="K31" s="311">
        <v>1294695.9884493256</v>
      </c>
      <c r="L31" s="311">
        <v>1436672.7090222463</v>
      </c>
      <c r="M31" s="311">
        <v>1559033.4436914574</v>
      </c>
      <c r="N31" s="311">
        <v>1715238.4165642548</v>
      </c>
      <c r="O31" s="311">
        <v>1858196.0555025123</v>
      </c>
      <c r="P31" s="319">
        <v>1939901.9071274558</v>
      </c>
      <c r="Q31" s="312">
        <v>2038004.93112808</v>
      </c>
      <c r="R31"/>
      <c r="S31"/>
      <c r="T31"/>
      <c r="U31"/>
      <c r="V31"/>
      <c r="W31"/>
      <c r="X31"/>
      <c r="Y31"/>
      <c r="Z31"/>
    </row>
    <row r="32" spans="2:26" x14ac:dyDescent="0.2">
      <c r="B32" s="128" t="s">
        <v>52</v>
      </c>
      <c r="C32" s="186">
        <v>249.62575511113118</v>
      </c>
      <c r="D32" s="186">
        <v>300.85867680837782</v>
      </c>
      <c r="E32" s="186">
        <v>337.65740447281382</v>
      </c>
      <c r="F32" s="186">
        <v>356.21130885615617</v>
      </c>
      <c r="G32" s="186">
        <v>386.58832455058979</v>
      </c>
      <c r="H32" s="186">
        <v>442.81986363034338</v>
      </c>
      <c r="I32" s="191">
        <v>502.03973045682062</v>
      </c>
      <c r="J32" s="191">
        <v>535.6620842948239</v>
      </c>
      <c r="K32" s="317">
        <v>620180.42599492194</v>
      </c>
      <c r="L32" s="317">
        <v>696247.00655697612</v>
      </c>
      <c r="M32" s="317">
        <v>765001.87244046945</v>
      </c>
      <c r="N32" s="317">
        <v>880286.11980312632</v>
      </c>
      <c r="O32" s="317">
        <v>948453.98552931543</v>
      </c>
      <c r="P32" s="317">
        <v>1008035.0650327471</v>
      </c>
      <c r="Q32" s="318">
        <v>1066967.9695994693</v>
      </c>
      <c r="R32"/>
      <c r="S32"/>
      <c r="T32"/>
      <c r="U32"/>
      <c r="V32"/>
      <c r="W32"/>
      <c r="X32"/>
      <c r="Y32"/>
      <c r="Z32"/>
    </row>
    <row r="33" spans="2:26" x14ac:dyDescent="0.2">
      <c r="B33" s="130" t="s">
        <v>53</v>
      </c>
      <c r="C33" s="192">
        <v>88.407076014768492</v>
      </c>
      <c r="D33" s="192">
        <v>109.45887571065461</v>
      </c>
      <c r="E33" s="192">
        <v>122.43373073615263</v>
      </c>
      <c r="F33" s="192">
        <v>126.67683574812966</v>
      </c>
      <c r="G33" s="189">
        <v>136.61463794605865</v>
      </c>
      <c r="H33" s="189">
        <v>161.58184351345704</v>
      </c>
      <c r="I33" s="190">
        <v>179.26318908162816</v>
      </c>
      <c r="J33" s="190">
        <v>189.9919485750012</v>
      </c>
      <c r="K33" s="311">
        <v>225205.25470696672</v>
      </c>
      <c r="L33" s="311">
        <v>257122.26852997314</v>
      </c>
      <c r="M33" s="311">
        <v>285620.20161832194</v>
      </c>
      <c r="N33" s="311">
        <v>333481.15215801273</v>
      </c>
      <c r="O33" s="311">
        <v>348084.19084165402</v>
      </c>
      <c r="P33" s="319">
        <v>376962.82163588027</v>
      </c>
      <c r="Q33" s="312">
        <v>401661.68042582041</v>
      </c>
      <c r="R33"/>
      <c r="S33"/>
      <c r="T33"/>
      <c r="U33"/>
      <c r="V33"/>
      <c r="W33"/>
      <c r="X33"/>
      <c r="Y33"/>
      <c r="Z33"/>
    </row>
    <row r="34" spans="2:26" x14ac:dyDescent="0.2">
      <c r="B34" s="130" t="s">
        <v>54</v>
      </c>
      <c r="C34" s="192">
        <v>55.731862648784265</v>
      </c>
      <c r="D34" s="192">
        <v>66.84853390399806</v>
      </c>
      <c r="E34" s="192">
        <v>77.39299127761069</v>
      </c>
      <c r="F34" s="192">
        <v>85.316275040777256</v>
      </c>
      <c r="G34" s="189">
        <v>93.146754361200777</v>
      </c>
      <c r="H34" s="189">
        <v>104.62294698736129</v>
      </c>
      <c r="I34" s="190">
        <v>123.28229540022595</v>
      </c>
      <c r="J34" s="190">
        <v>129.80625628883371</v>
      </c>
      <c r="K34" s="311">
        <v>153726.00738580548</v>
      </c>
      <c r="L34" s="311">
        <v>174068.32173575726</v>
      </c>
      <c r="M34" s="311">
        <v>191794.65214212128</v>
      </c>
      <c r="N34" s="311">
        <v>214512.24156971375</v>
      </c>
      <c r="O34" s="311">
        <v>242553.37086115772</v>
      </c>
      <c r="P34" s="319">
        <v>249079.64227896777</v>
      </c>
      <c r="Q34" s="312">
        <v>256661.18981063613</v>
      </c>
      <c r="R34"/>
      <c r="S34"/>
      <c r="T34"/>
      <c r="U34"/>
      <c r="V34"/>
      <c r="W34"/>
      <c r="X34"/>
      <c r="Y34"/>
      <c r="Z34"/>
    </row>
    <row r="35" spans="2:26" x14ac:dyDescent="0.2">
      <c r="B35" s="130" t="s">
        <v>55</v>
      </c>
      <c r="C35" s="192">
        <v>105.48681644757843</v>
      </c>
      <c r="D35" s="192">
        <v>124.55126719372512</v>
      </c>
      <c r="E35" s="192">
        <v>137.83068245905048</v>
      </c>
      <c r="F35" s="192">
        <v>144.21819806724923</v>
      </c>
      <c r="G35" s="189">
        <v>156.82693224333036</v>
      </c>
      <c r="H35" s="189">
        <v>176.61507312952506</v>
      </c>
      <c r="I35" s="190">
        <v>199.4942459749665</v>
      </c>
      <c r="J35" s="190">
        <v>215.86387943098907</v>
      </c>
      <c r="K35" s="311">
        <v>241249.16390214986</v>
      </c>
      <c r="L35" s="311">
        <v>265056.41629124561</v>
      </c>
      <c r="M35" s="311">
        <v>287587.01868002623</v>
      </c>
      <c r="N35" s="311">
        <v>332292.72607539996</v>
      </c>
      <c r="O35" s="311">
        <v>357816.42382650374</v>
      </c>
      <c r="P35" s="319">
        <v>381992.60111789923</v>
      </c>
      <c r="Q35" s="312">
        <v>408645.09936301288</v>
      </c>
      <c r="R35"/>
      <c r="S35"/>
      <c r="T35"/>
      <c r="U35"/>
      <c r="V35"/>
      <c r="W35"/>
      <c r="X35"/>
      <c r="Y35"/>
      <c r="Z35"/>
    </row>
    <row r="36" spans="2:26" x14ac:dyDescent="0.2">
      <c r="B36" s="128" t="s">
        <v>56</v>
      </c>
      <c r="C36" s="186">
        <v>129.64858576609333</v>
      </c>
      <c r="D36" s="186">
        <v>153.10362951164601</v>
      </c>
      <c r="E36" s="186">
        <v>176.81135501465599</v>
      </c>
      <c r="F36" s="186">
        <v>190.17781070615973</v>
      </c>
      <c r="G36" s="186">
        <v>206.28447468893347</v>
      </c>
      <c r="H36" s="186">
        <v>235.96430697302725</v>
      </c>
      <c r="I36" s="191">
        <v>279.37227395393069</v>
      </c>
      <c r="J36" s="191">
        <v>310.76489762679176</v>
      </c>
      <c r="K36" s="317">
        <v>354815.82284357853</v>
      </c>
      <c r="L36" s="317">
        <v>400152.7939852532</v>
      </c>
      <c r="M36" s="317">
        <v>444538.05353143881</v>
      </c>
      <c r="N36" s="317">
        <v>485623.02049281477</v>
      </c>
      <c r="O36" s="317">
        <v>542632.02996584703</v>
      </c>
      <c r="P36" s="317">
        <v>579746.18641585438</v>
      </c>
      <c r="Q36" s="318">
        <v>632889.59726901562</v>
      </c>
      <c r="R36"/>
      <c r="S36"/>
      <c r="T36"/>
      <c r="U36"/>
      <c r="V36"/>
      <c r="W36"/>
      <c r="X36"/>
      <c r="Y36"/>
      <c r="Z36"/>
    </row>
    <row r="37" spans="2:26" x14ac:dyDescent="0.2">
      <c r="B37" s="130" t="s">
        <v>57</v>
      </c>
      <c r="C37" s="192">
        <v>15.153544468086848</v>
      </c>
      <c r="D37" s="192">
        <v>19.273681132009209</v>
      </c>
      <c r="E37" s="192">
        <v>21.105169622006304</v>
      </c>
      <c r="F37" s="192">
        <v>21.650853636968382</v>
      </c>
      <c r="G37" s="189">
        <v>24.341235556337793</v>
      </c>
      <c r="H37" s="189">
        <v>28.121420487688024</v>
      </c>
      <c r="I37" s="190">
        <v>33.142745804835137</v>
      </c>
      <c r="J37" s="190">
        <v>36.368093687720346</v>
      </c>
      <c r="K37" s="311">
        <v>47270.656395628866</v>
      </c>
      <c r="L37" s="311">
        <v>55133.162450649826</v>
      </c>
      <c r="M37" s="311">
        <v>62013.200885262217</v>
      </c>
      <c r="N37" s="311">
        <v>69203.201263862429</v>
      </c>
      <c r="O37" s="311">
        <v>78950.132702725328</v>
      </c>
      <c r="P37" s="319">
        <v>83082.55471033213</v>
      </c>
      <c r="Q37" s="312">
        <v>91865.802611852385</v>
      </c>
      <c r="R37"/>
      <c r="S37"/>
      <c r="T37"/>
      <c r="U37"/>
      <c r="V37"/>
      <c r="W37"/>
      <c r="X37"/>
      <c r="Y37"/>
      <c r="Z37"/>
    </row>
    <row r="38" spans="2:26" x14ac:dyDescent="0.2">
      <c r="B38" s="130" t="s">
        <v>64</v>
      </c>
      <c r="C38" s="192">
        <v>20.941060273640048</v>
      </c>
      <c r="D38" s="192">
        <v>27.888658000795857</v>
      </c>
      <c r="E38" s="192">
        <v>36.961123134724787</v>
      </c>
      <c r="F38" s="192">
        <v>37.465936920650805</v>
      </c>
      <c r="G38" s="189">
        <v>35.257614186934134</v>
      </c>
      <c r="H38" s="189">
        <v>42.687119312336698</v>
      </c>
      <c r="I38" s="190">
        <v>53.386487672810127</v>
      </c>
      <c r="J38" s="190">
        <v>57.294192153468806</v>
      </c>
      <c r="K38" s="311">
        <v>56600.955375329868</v>
      </c>
      <c r="L38" s="311">
        <v>69153.95674119264</v>
      </c>
      <c r="M38" s="311">
        <v>79665.691144001932</v>
      </c>
      <c r="N38" s="311">
        <v>89212.918585610823</v>
      </c>
      <c r="O38" s="311">
        <v>101234.52027010772</v>
      </c>
      <c r="P38" s="319">
        <v>107418.31863002644</v>
      </c>
      <c r="Q38" s="312">
        <v>123834.25306166704</v>
      </c>
      <c r="R38"/>
      <c r="S38"/>
      <c r="T38"/>
      <c r="U38"/>
      <c r="V38"/>
      <c r="W38"/>
      <c r="X38"/>
      <c r="Y38"/>
      <c r="Z38"/>
    </row>
    <row r="39" spans="2:26" x14ac:dyDescent="0.2">
      <c r="B39" s="130" t="s">
        <v>59</v>
      </c>
      <c r="C39" s="192">
        <v>37.415997218096685</v>
      </c>
      <c r="D39" s="192">
        <v>42.836390036796047</v>
      </c>
      <c r="E39" s="192">
        <v>48.020949119741054</v>
      </c>
      <c r="F39" s="192">
        <v>50.534408104521148</v>
      </c>
      <c r="G39" s="189">
        <v>57.057071699263965</v>
      </c>
      <c r="H39" s="189">
        <v>65.210146758004043</v>
      </c>
      <c r="I39" s="190">
        <v>75.271162811606416</v>
      </c>
      <c r="J39" s="190">
        <v>85.615343886621986</v>
      </c>
      <c r="K39" s="311">
        <v>106770.109477841</v>
      </c>
      <c r="L39" s="311">
        <v>121296.72083856448</v>
      </c>
      <c r="M39" s="311">
        <v>138757.82502755715</v>
      </c>
      <c r="N39" s="311">
        <v>151300.17511118788</v>
      </c>
      <c r="O39" s="311">
        <v>165015.31846571047</v>
      </c>
      <c r="P39" s="319">
        <v>173632.45023709288</v>
      </c>
      <c r="Q39" s="312">
        <v>181692.43500835224</v>
      </c>
      <c r="R39"/>
      <c r="S39"/>
      <c r="T39"/>
      <c r="U39"/>
      <c r="V39"/>
      <c r="W39"/>
      <c r="X39"/>
      <c r="Y39"/>
      <c r="Z39"/>
    </row>
    <row r="40" spans="2:26" ht="13.5" thickBot="1" x14ac:dyDescent="0.25">
      <c r="B40" s="132" t="s">
        <v>60</v>
      </c>
      <c r="C40" s="193">
        <v>56.137983806269766</v>
      </c>
      <c r="D40" s="193">
        <v>63.104900342044893</v>
      </c>
      <c r="E40" s="193">
        <v>70.724113138183853</v>
      </c>
      <c r="F40" s="193">
        <v>80.526612044019402</v>
      </c>
      <c r="G40" s="194">
        <v>89.628553246397587</v>
      </c>
      <c r="H40" s="194">
        <v>99.945620414998473</v>
      </c>
      <c r="I40" s="195">
        <v>117.57187766467905</v>
      </c>
      <c r="J40" s="195">
        <v>131.48726789898063</v>
      </c>
      <c r="K40" s="302">
        <v>144174.10159477877</v>
      </c>
      <c r="L40" s="302">
        <v>154568.95395484619</v>
      </c>
      <c r="M40" s="302">
        <v>164101.33647461736</v>
      </c>
      <c r="N40" s="302">
        <v>175906.72553215362</v>
      </c>
      <c r="O40" s="302">
        <v>197432.05852730354</v>
      </c>
      <c r="P40" s="385">
        <v>215612.8628384028</v>
      </c>
      <c r="Q40" s="314">
        <v>235497.10658714396</v>
      </c>
      <c r="R40"/>
      <c r="S40"/>
      <c r="T40"/>
      <c r="U40"/>
      <c r="V40"/>
      <c r="W40"/>
      <c r="X40"/>
      <c r="Y40"/>
      <c r="Z40"/>
    </row>
    <row r="41" spans="2:26" x14ac:dyDescent="0.2">
      <c r="B41" s="56" t="s">
        <v>106</v>
      </c>
      <c r="C41" s="134"/>
      <c r="D41" s="134"/>
      <c r="E41" s="56"/>
      <c r="F41" s="134"/>
      <c r="G41" s="56"/>
      <c r="H41" s="56"/>
      <c r="I41" s="56"/>
      <c r="J41" s="56"/>
      <c r="K41" s="56"/>
      <c r="L41" s="56"/>
      <c r="M41" s="56"/>
      <c r="N41" s="56"/>
      <c r="R41"/>
      <c r="S41"/>
    </row>
    <row r="42" spans="2:26" x14ac:dyDescent="0.2">
      <c r="B42" s="71" t="s">
        <v>99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R42"/>
      <c r="S42"/>
    </row>
    <row r="43" spans="2:26" x14ac:dyDescent="0.2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R43"/>
      <c r="S43"/>
    </row>
    <row r="44" spans="2:26" x14ac:dyDescent="0.2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</row>
  </sheetData>
  <mergeCells count="2">
    <mergeCell ref="B4:B5"/>
    <mergeCell ref="C4:Q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R44"/>
  <sheetViews>
    <sheetView showGridLines="0" topLeftCell="A7" zoomScale="70" zoomScaleNormal="70" workbookViewId="0">
      <selection activeCell="K33" sqref="K33"/>
    </sheetView>
  </sheetViews>
  <sheetFormatPr defaultRowHeight="12.75" x14ac:dyDescent="0.2"/>
  <cols>
    <col min="1" max="1" width="4.7109375" style="1" customWidth="1"/>
    <col min="2" max="2" width="44.28515625" style="1" customWidth="1"/>
    <col min="3" max="9" width="16.7109375" style="1" customWidth="1"/>
    <col min="10" max="11" width="9.140625" style="1"/>
    <col min="12" max="12" width="33" style="1" customWidth="1"/>
    <col min="13" max="17" width="15.7109375" style="1" customWidth="1"/>
    <col min="18" max="16384" width="9.140625" style="1"/>
  </cols>
  <sheetData>
    <row r="2" spans="2:18" ht="18" customHeight="1" thickBot="1" x14ac:dyDescent="0.35">
      <c r="B2" s="76" t="s">
        <v>176</v>
      </c>
      <c r="C2" s="76"/>
      <c r="D2" s="76"/>
      <c r="E2" s="76"/>
      <c r="F2" s="76"/>
      <c r="G2" s="76"/>
      <c r="H2" s="76"/>
      <c r="I2" s="76"/>
    </row>
    <row r="3" spans="2:18" ht="14.25" thickTop="1" thickBot="1" x14ac:dyDescent="0.25">
      <c r="B3" s="10"/>
      <c r="L3" s="9"/>
      <c r="M3" s="9"/>
      <c r="N3" s="9"/>
      <c r="O3" s="9"/>
      <c r="P3" s="9"/>
      <c r="Q3" s="9"/>
      <c r="R3" s="9"/>
    </row>
    <row r="4" spans="2:18" ht="12.75" customHeight="1" x14ac:dyDescent="0.2">
      <c r="B4" s="414" t="s">
        <v>28</v>
      </c>
      <c r="C4" s="417"/>
      <c r="D4" s="417"/>
      <c r="E4" s="417"/>
      <c r="F4" s="417"/>
      <c r="G4" s="417"/>
      <c r="H4" s="417"/>
      <c r="I4" s="418"/>
      <c r="L4" s="419"/>
      <c r="M4" s="419"/>
      <c r="N4" s="419"/>
      <c r="O4" s="419"/>
      <c r="P4" s="419"/>
      <c r="Q4" s="419"/>
      <c r="R4" s="9"/>
    </row>
    <row r="5" spans="2:18" ht="59.25" customHeight="1" x14ac:dyDescent="0.2">
      <c r="B5" s="415"/>
      <c r="C5" s="135">
        <v>2010</v>
      </c>
      <c r="D5" s="135">
        <v>2011</v>
      </c>
      <c r="E5" s="135">
        <v>2012</v>
      </c>
      <c r="F5" s="135">
        <v>2013</v>
      </c>
      <c r="G5" s="135">
        <v>2014</v>
      </c>
      <c r="H5" s="386">
        <v>2015</v>
      </c>
      <c r="I5" s="345">
        <v>2016</v>
      </c>
      <c r="L5" s="419"/>
      <c r="M5" s="330"/>
      <c r="N5" s="330"/>
      <c r="O5" s="330"/>
      <c r="P5" s="330"/>
      <c r="Q5" s="330"/>
      <c r="R5" s="9"/>
    </row>
    <row r="6" spans="2:18" ht="15.95" customHeight="1" x14ac:dyDescent="0.2">
      <c r="B6" s="124"/>
      <c r="C6" s="136"/>
      <c r="D6" s="136"/>
      <c r="E6" s="136"/>
      <c r="F6" s="136"/>
      <c r="G6" s="136"/>
      <c r="H6" s="387"/>
      <c r="I6" s="344"/>
      <c r="L6" s="420"/>
      <c r="M6" s="420"/>
      <c r="N6" s="420"/>
      <c r="O6" s="420"/>
      <c r="P6" s="420"/>
      <c r="Q6" s="420"/>
      <c r="R6" s="9"/>
    </row>
    <row r="7" spans="2:18" ht="15.95" customHeight="1" x14ac:dyDescent="0.2">
      <c r="B7" s="128" t="s">
        <v>29</v>
      </c>
      <c r="C7" s="240">
        <v>100</v>
      </c>
      <c r="D7" s="240">
        <v>100</v>
      </c>
      <c r="E7" s="240">
        <v>100</v>
      </c>
      <c r="F7" s="240">
        <v>100</v>
      </c>
      <c r="G7" s="240">
        <v>100</v>
      </c>
      <c r="H7" s="240">
        <v>100</v>
      </c>
      <c r="I7" s="244">
        <f>('tab8'!O7/'tab8'!$O$7)*100</f>
        <v>100</v>
      </c>
      <c r="L7" s="331"/>
      <c r="M7" s="332"/>
      <c r="N7" s="332"/>
      <c r="O7" s="332"/>
      <c r="P7" s="332"/>
      <c r="Q7" s="332"/>
      <c r="R7" s="9"/>
    </row>
    <row r="8" spans="2:18" ht="15.95" customHeight="1" x14ac:dyDescent="0.2">
      <c r="B8" s="137"/>
      <c r="C8" s="241"/>
      <c r="D8" s="241"/>
      <c r="E8" s="241"/>
      <c r="F8" s="241"/>
      <c r="G8" s="241"/>
      <c r="H8" s="241"/>
      <c r="I8" s="242"/>
      <c r="L8" s="333"/>
      <c r="M8" s="334"/>
      <c r="N8" s="334"/>
      <c r="O8" s="334"/>
      <c r="P8" s="334"/>
      <c r="Q8" s="334"/>
      <c r="R8" s="9"/>
    </row>
    <row r="9" spans="2:18" ht="15.95" customHeight="1" x14ac:dyDescent="0.2">
      <c r="B9" s="128" t="s">
        <v>30</v>
      </c>
      <c r="C9" s="243">
        <v>5.3294338351175679</v>
      </c>
      <c r="D9" s="243">
        <v>5.5074698749149924</v>
      </c>
      <c r="E9" s="243">
        <v>5.381389549488671</v>
      </c>
      <c r="F9" s="240">
        <v>5.4850560879221524</v>
      </c>
      <c r="G9" s="240">
        <v>5.3310177236072489</v>
      </c>
      <c r="H9" s="240">
        <v>5.3485607986964947</v>
      </c>
      <c r="I9" s="244">
        <v>5.3805964311654133</v>
      </c>
      <c r="L9" s="335"/>
      <c r="M9" s="336"/>
      <c r="N9" s="336"/>
      <c r="O9" s="336"/>
      <c r="P9" s="336"/>
      <c r="Q9" s="336"/>
      <c r="R9" s="9"/>
    </row>
    <row r="10" spans="2:18" ht="15.95" customHeight="1" x14ac:dyDescent="0.2">
      <c r="B10" s="130" t="s">
        <v>31</v>
      </c>
      <c r="C10" s="245">
        <v>0.61525548697669752</v>
      </c>
      <c r="D10" s="245">
        <v>0.63008015244475979</v>
      </c>
      <c r="E10" s="245">
        <v>0.62542515756630745</v>
      </c>
      <c r="F10" s="245">
        <v>0.58371411732542455</v>
      </c>
      <c r="G10" s="245">
        <v>0.58887800728834494</v>
      </c>
      <c r="H10" s="245">
        <v>0.60981707155220999</v>
      </c>
      <c r="I10" s="246">
        <v>0.62947656324384615</v>
      </c>
      <c r="L10" s="333"/>
      <c r="M10" s="334"/>
      <c r="N10" s="334"/>
      <c r="O10" s="334"/>
      <c r="P10" s="334"/>
      <c r="Q10" s="334"/>
      <c r="R10" s="9"/>
    </row>
    <row r="11" spans="2:18" x14ac:dyDescent="0.2">
      <c r="B11" s="130" t="s">
        <v>32</v>
      </c>
      <c r="C11" s="245">
        <v>0.21468564055905084</v>
      </c>
      <c r="D11" s="245">
        <v>0.20449388919482783</v>
      </c>
      <c r="E11" s="245">
        <v>0.21055929488204864</v>
      </c>
      <c r="F11" s="245">
        <v>0.21520536741488652</v>
      </c>
      <c r="G11" s="245">
        <v>0.23289163525177944</v>
      </c>
      <c r="H11" s="245">
        <v>0.22720623329161704</v>
      </c>
      <c r="I11" s="246">
        <v>0.21941400849215842</v>
      </c>
      <c r="L11" s="333"/>
      <c r="M11" s="334"/>
      <c r="N11" s="334"/>
      <c r="O11" s="334"/>
      <c r="P11" s="334"/>
      <c r="Q11" s="334"/>
      <c r="R11" s="9"/>
    </row>
    <row r="12" spans="2:18" x14ac:dyDescent="0.2">
      <c r="B12" s="130" t="s">
        <v>33</v>
      </c>
      <c r="C12" s="245">
        <v>1.566637149649349</v>
      </c>
      <c r="D12" s="245">
        <v>1.6162757552395681</v>
      </c>
      <c r="E12" s="245">
        <v>1.5004424037221007</v>
      </c>
      <c r="F12" s="245">
        <v>1.5577113374484404</v>
      </c>
      <c r="G12" s="245">
        <v>1.4997292255100465</v>
      </c>
      <c r="H12" s="245">
        <v>1.4438168706503898</v>
      </c>
      <c r="I12" s="246">
        <v>1.420364654871207</v>
      </c>
      <c r="L12" s="9"/>
      <c r="M12" s="9"/>
      <c r="N12" s="9"/>
      <c r="O12" s="9"/>
      <c r="P12" s="9"/>
      <c r="Q12" s="9"/>
      <c r="R12" s="9"/>
    </row>
    <row r="13" spans="2:18" x14ac:dyDescent="0.2">
      <c r="B13" s="130" t="s">
        <v>34</v>
      </c>
      <c r="C13" s="245">
        <v>0.17085465476753953</v>
      </c>
      <c r="D13" s="245">
        <v>0.16688943668259515</v>
      </c>
      <c r="E13" s="245">
        <v>0.16016306347709175</v>
      </c>
      <c r="F13" s="245">
        <v>0.16900542501406171</v>
      </c>
      <c r="G13" s="245">
        <v>0.16861398041167552</v>
      </c>
      <c r="H13" s="245">
        <v>0.17083504026261359</v>
      </c>
      <c r="I13" s="246">
        <v>0.17569960340709098</v>
      </c>
      <c r="L13" s="9"/>
      <c r="M13" s="9"/>
      <c r="N13" s="9"/>
      <c r="O13" s="9"/>
      <c r="P13" s="9"/>
      <c r="Q13" s="9"/>
      <c r="R13" s="9"/>
    </row>
    <row r="14" spans="2:18" x14ac:dyDescent="0.2">
      <c r="B14" s="130" t="s">
        <v>35</v>
      </c>
      <c r="C14" s="245">
        <v>2.1278377094048362</v>
      </c>
      <c r="D14" s="245">
        <v>2.2555329006155089</v>
      </c>
      <c r="E14" s="245">
        <v>2.2240128463612749</v>
      </c>
      <c r="F14" s="245">
        <v>2.2736967436068687</v>
      </c>
      <c r="G14" s="245">
        <v>2.1558394706972184</v>
      </c>
      <c r="H14" s="245">
        <v>2.1831913828066773</v>
      </c>
      <c r="I14" s="246">
        <v>2.2030236507658834</v>
      </c>
    </row>
    <row r="15" spans="2:18" x14ac:dyDescent="0.2">
      <c r="B15" s="130" t="s">
        <v>36</v>
      </c>
      <c r="C15" s="245">
        <v>0.21199484564435508</v>
      </c>
      <c r="D15" s="245">
        <v>0.21500015405006576</v>
      </c>
      <c r="E15" s="245">
        <v>0.23118219397464451</v>
      </c>
      <c r="F15" s="245">
        <v>0.23939231821104795</v>
      </c>
      <c r="G15" s="245">
        <v>0.23188082860735601</v>
      </c>
      <c r="H15" s="245">
        <v>0.23118388418208868</v>
      </c>
      <c r="I15" s="246">
        <v>0.22879158271454531</v>
      </c>
    </row>
    <row r="16" spans="2:18" x14ac:dyDescent="0.2">
      <c r="B16" s="130" t="s">
        <v>37</v>
      </c>
      <c r="C16" s="245">
        <v>0.42216834811573956</v>
      </c>
      <c r="D16" s="245">
        <v>0.41919758668766749</v>
      </c>
      <c r="E16" s="245">
        <v>0.42960458950520281</v>
      </c>
      <c r="F16" s="245">
        <v>0.44633077890142103</v>
      </c>
      <c r="G16" s="245">
        <v>0.45318457584082844</v>
      </c>
      <c r="H16" s="245">
        <v>0.48251031595089972</v>
      </c>
      <c r="I16" s="246">
        <v>0.5038263676706819</v>
      </c>
    </row>
    <row r="17" spans="2:16" x14ac:dyDescent="0.2">
      <c r="B17" s="128" t="s">
        <v>38</v>
      </c>
      <c r="C17" s="240">
        <v>13.453162579712743</v>
      </c>
      <c r="D17" s="240">
        <v>13.330937659928651</v>
      </c>
      <c r="E17" s="240">
        <v>13.563858953040683</v>
      </c>
      <c r="F17" s="240">
        <v>13.589189253543577</v>
      </c>
      <c r="G17" s="240">
        <v>13.931574338014823</v>
      </c>
      <c r="H17" s="240">
        <v>14.15292743833063</v>
      </c>
      <c r="I17" s="244">
        <v>14.329880113387407</v>
      </c>
    </row>
    <row r="18" spans="2:16" x14ac:dyDescent="0.2">
      <c r="B18" s="130" t="s">
        <v>39</v>
      </c>
      <c r="C18" s="245">
        <v>1.1917513249337766</v>
      </c>
      <c r="D18" s="245">
        <v>1.1914758658584743</v>
      </c>
      <c r="E18" s="245">
        <v>1.2563473259244038</v>
      </c>
      <c r="F18" s="245">
        <v>1.2696864703190698</v>
      </c>
      <c r="G18" s="245">
        <v>1.3296877578183026</v>
      </c>
      <c r="H18" s="245">
        <v>1.3088522631292869</v>
      </c>
      <c r="I18" s="246">
        <v>1.360833507300657</v>
      </c>
    </row>
    <row r="19" spans="2:16" x14ac:dyDescent="0.2">
      <c r="B19" s="130" t="s">
        <v>40</v>
      </c>
      <c r="C19" s="245">
        <v>0.57308352930585815</v>
      </c>
      <c r="D19" s="245">
        <v>0.5927581823271183</v>
      </c>
      <c r="E19" s="245">
        <v>0.59478945375970904</v>
      </c>
      <c r="F19" s="245">
        <v>0.58675597911992716</v>
      </c>
      <c r="G19" s="245">
        <v>0.65277392071071172</v>
      </c>
      <c r="H19" s="245">
        <v>0.65295324443103919</v>
      </c>
      <c r="I19" s="246">
        <v>0.66067434175151774</v>
      </c>
    </row>
    <row r="20" spans="2:16" x14ac:dyDescent="0.2">
      <c r="B20" s="130" t="s">
        <v>41</v>
      </c>
      <c r="C20" s="245">
        <v>2.0416732640542388</v>
      </c>
      <c r="D20" s="245">
        <v>2.0495429425194556</v>
      </c>
      <c r="E20" s="245">
        <v>2.0140931820529282</v>
      </c>
      <c r="F20" s="245">
        <v>2.0450928179913808</v>
      </c>
      <c r="G20" s="245">
        <v>2.181268413471992</v>
      </c>
      <c r="H20" s="245">
        <v>2.1786939483563716</v>
      </c>
      <c r="I20" s="246">
        <v>2.2079824203670726</v>
      </c>
    </row>
    <row r="21" spans="2:16" x14ac:dyDescent="0.2">
      <c r="B21" s="130" t="s">
        <v>42</v>
      </c>
      <c r="C21" s="245">
        <v>0.93118700677502031</v>
      </c>
      <c r="D21" s="245">
        <v>0.93668525552208726</v>
      </c>
      <c r="E21" s="245">
        <v>0.96395684007380877</v>
      </c>
      <c r="F21" s="245">
        <v>0.96628166743139543</v>
      </c>
      <c r="G21" s="245">
        <v>0.93481615046251598</v>
      </c>
      <c r="H21" s="245">
        <v>0.95485157881634408</v>
      </c>
      <c r="I21" s="246">
        <v>0.95195301903242091</v>
      </c>
    </row>
    <row r="22" spans="2:16" x14ac:dyDescent="0.2">
      <c r="B22" s="130" t="s">
        <v>43</v>
      </c>
      <c r="C22" s="245">
        <v>0.86268171889810674</v>
      </c>
      <c r="D22" s="245">
        <v>0.84794098575169641</v>
      </c>
      <c r="E22" s="245">
        <v>0.88246037602144733</v>
      </c>
      <c r="F22" s="245">
        <v>0.86985397228774486</v>
      </c>
      <c r="G22" s="245">
        <v>0.91602207327618645</v>
      </c>
      <c r="H22" s="245">
        <v>0.93635564874105248</v>
      </c>
      <c r="I22" s="246">
        <v>0.94282835603985371</v>
      </c>
    </row>
    <row r="23" spans="2:16" x14ac:dyDescent="0.2">
      <c r="B23" s="130" t="s">
        <v>44</v>
      </c>
      <c r="C23" s="245">
        <v>2.5011216466933104</v>
      </c>
      <c r="D23" s="245">
        <v>2.5171833483434054</v>
      </c>
      <c r="E23" s="245">
        <v>2.658264240410507</v>
      </c>
      <c r="F23" s="245">
        <v>2.6474182223013809</v>
      </c>
      <c r="G23" s="245">
        <v>2.6846152553671088</v>
      </c>
      <c r="H23" s="245">
        <v>2.6178993273839564</v>
      </c>
      <c r="I23" s="246">
        <v>2.6692908565303219</v>
      </c>
    </row>
    <row r="24" spans="2:16" x14ac:dyDescent="0.2">
      <c r="B24" s="130" t="s">
        <v>45</v>
      </c>
      <c r="C24" s="245">
        <v>0.69825286101043471</v>
      </c>
      <c r="D24" s="245">
        <v>0.72336740103472619</v>
      </c>
      <c r="E24" s="245">
        <v>0.71967029440758179</v>
      </c>
      <c r="F24" s="245">
        <v>0.69927219903551652</v>
      </c>
      <c r="G24" s="245">
        <v>0.70903839457662232</v>
      </c>
      <c r="H24" s="245">
        <v>0.77332984980428399</v>
      </c>
      <c r="I24" s="246">
        <v>0.78912947148566825</v>
      </c>
    </row>
    <row r="25" spans="2:16" x14ac:dyDescent="0.2">
      <c r="B25" s="130" t="s">
        <v>46</v>
      </c>
      <c r="C25" s="245">
        <v>0.6795144848978335</v>
      </c>
      <c r="D25" s="245">
        <v>0.66512182565166411</v>
      </c>
      <c r="E25" s="245">
        <v>0.68234306182858062</v>
      </c>
      <c r="F25" s="245">
        <v>0.66276278109183751</v>
      </c>
      <c r="G25" s="245">
        <v>0.6484294461052853</v>
      </c>
      <c r="H25" s="245">
        <v>0.64306037658388249</v>
      </c>
      <c r="I25" s="246">
        <v>0.620164233740225</v>
      </c>
    </row>
    <row r="26" spans="2:16" x14ac:dyDescent="0.2">
      <c r="B26" s="130" t="s">
        <v>47</v>
      </c>
      <c r="C26" s="245">
        <v>3.9738967431441625</v>
      </c>
      <c r="D26" s="245">
        <v>3.8068618529200249</v>
      </c>
      <c r="E26" s="245">
        <v>3.7919341785617191</v>
      </c>
      <c r="F26" s="245">
        <v>3.8420651439653222</v>
      </c>
      <c r="G26" s="245">
        <v>3.8749229262260974</v>
      </c>
      <c r="H26" s="245">
        <v>4.0869312010844139</v>
      </c>
      <c r="I26" s="246">
        <v>4.1270239071396722</v>
      </c>
    </row>
    <row r="27" spans="2:16" x14ac:dyDescent="0.2">
      <c r="B27" s="128" t="s">
        <v>48</v>
      </c>
      <c r="C27" s="240">
        <v>56.126445324628314</v>
      </c>
      <c r="D27" s="240">
        <v>56.108939370837142</v>
      </c>
      <c r="E27" s="240">
        <v>55.933251651748158</v>
      </c>
      <c r="F27" s="240">
        <v>55.306723152293145</v>
      </c>
      <c r="G27" s="240">
        <v>54.935397223641459</v>
      </c>
      <c r="H27" s="240">
        <v>54.016896397907331</v>
      </c>
      <c r="I27" s="244">
        <v>53.166466736088445</v>
      </c>
    </row>
    <row r="28" spans="2:16" x14ac:dyDescent="0.2">
      <c r="B28" s="130" t="s">
        <v>49</v>
      </c>
      <c r="C28" s="245">
        <v>9.0359558097101722</v>
      </c>
      <c r="D28" s="245">
        <v>9.1428190463290377</v>
      </c>
      <c r="E28" s="245">
        <v>9.1859787376309896</v>
      </c>
      <c r="F28" s="245">
        <v>9.1530341343848978</v>
      </c>
      <c r="G28" s="245">
        <v>8.9399239580021401</v>
      </c>
      <c r="H28" s="245">
        <v>8.6616021074236507</v>
      </c>
      <c r="I28" s="246">
        <v>8.6902210437440299</v>
      </c>
      <c r="J28" s="16"/>
      <c r="K28" s="16"/>
    </row>
    <row r="29" spans="2:16" x14ac:dyDescent="0.2">
      <c r="B29" s="290" t="s">
        <v>24</v>
      </c>
      <c r="C29" s="293">
        <v>2.1954102810677667</v>
      </c>
      <c r="D29" s="293">
        <v>2.42154871725731</v>
      </c>
      <c r="E29" s="293">
        <v>2.4269243024011975</v>
      </c>
      <c r="F29" s="293">
        <v>2.199601057286535</v>
      </c>
      <c r="G29" s="293">
        <v>2.2284968583340063</v>
      </c>
      <c r="H29" s="293">
        <v>2.00750927139249</v>
      </c>
      <c r="I29" s="294">
        <v>1.7428308658906957</v>
      </c>
      <c r="J29" s="16"/>
      <c r="K29" s="16"/>
      <c r="L29" s="16"/>
      <c r="M29" s="16"/>
      <c r="N29" s="16"/>
      <c r="O29" s="16"/>
      <c r="P29" s="16"/>
    </row>
    <row r="30" spans="2:16" x14ac:dyDescent="0.2">
      <c r="B30" s="130" t="s">
        <v>50</v>
      </c>
      <c r="C30" s="245">
        <v>11.57683514319719</v>
      </c>
      <c r="D30" s="245">
        <v>11.716708111279777</v>
      </c>
      <c r="E30" s="245">
        <v>11.940054605546225</v>
      </c>
      <c r="F30" s="245">
        <v>11.783026402929799</v>
      </c>
      <c r="G30" s="245">
        <v>11.612429965371749</v>
      </c>
      <c r="H30" s="245">
        <v>10.99336837407936</v>
      </c>
      <c r="I30" s="246">
        <v>10.21485302533056</v>
      </c>
      <c r="L30" s="16"/>
      <c r="M30" s="16"/>
      <c r="N30" s="16"/>
      <c r="O30" s="16"/>
      <c r="P30" s="16"/>
    </row>
    <row r="31" spans="2:16" x14ac:dyDescent="0.2">
      <c r="B31" s="130" t="s">
        <v>51</v>
      </c>
      <c r="C31" s="245">
        <v>33.318244090653188</v>
      </c>
      <c r="D31" s="245">
        <v>32.827863495971016</v>
      </c>
      <c r="E31" s="245">
        <v>32.380294006169734</v>
      </c>
      <c r="F31" s="245">
        <v>32.171061557691921</v>
      </c>
      <c r="G31" s="245">
        <v>32.154546441933554</v>
      </c>
      <c r="H31" s="245">
        <v>32.354416645011831</v>
      </c>
      <c r="I31" s="246">
        <v>32.51856180112317</v>
      </c>
    </row>
    <row r="32" spans="2:16" x14ac:dyDescent="0.2">
      <c r="B32" s="128" t="s">
        <v>52</v>
      </c>
      <c r="C32" s="240">
        <v>15.959980565238965</v>
      </c>
      <c r="D32" s="240">
        <v>15.909191806313435</v>
      </c>
      <c r="E32" s="240">
        <v>15.888681314135486</v>
      </c>
      <c r="F32" s="240">
        <v>16.510672029661396</v>
      </c>
      <c r="G32" s="240">
        <v>16.412212067413957</v>
      </c>
      <c r="H32" s="240">
        <v>16.812389516718106</v>
      </c>
      <c r="I32" s="244">
        <v>17.024622133781648</v>
      </c>
    </row>
    <row r="33" spans="2:9" x14ac:dyDescent="0.2">
      <c r="B33" s="130" t="s">
        <v>53</v>
      </c>
      <c r="C33" s="245">
        <v>5.795525523958263</v>
      </c>
      <c r="D33" s="245">
        <v>5.8752245240468755</v>
      </c>
      <c r="E33" s="245">
        <v>5.9321794153461873</v>
      </c>
      <c r="F33" s="245">
        <v>6.2547821753522124</v>
      </c>
      <c r="G33" s="245">
        <v>6.0233091373633565</v>
      </c>
      <c r="H33" s="245">
        <v>6.2871283058567666</v>
      </c>
      <c r="I33" s="246">
        <v>6.408944344820708</v>
      </c>
    </row>
    <row r="34" spans="2:9" x14ac:dyDescent="0.2">
      <c r="B34" s="130" t="s">
        <v>54</v>
      </c>
      <c r="C34" s="245">
        <v>3.956048897082292</v>
      </c>
      <c r="D34" s="245">
        <v>3.9774480777902217</v>
      </c>
      <c r="E34" s="245">
        <v>3.9834727409491095</v>
      </c>
      <c r="F34" s="245">
        <v>4.0233978330785698</v>
      </c>
      <c r="G34" s="245">
        <v>4.1971855471910855</v>
      </c>
      <c r="H34" s="245">
        <v>4.1542443432191263</v>
      </c>
      <c r="I34" s="246">
        <v>4.0953054800447131</v>
      </c>
    </row>
    <row r="35" spans="2:9" x14ac:dyDescent="0.2">
      <c r="B35" s="130" t="s">
        <v>55</v>
      </c>
      <c r="C35" s="245">
        <v>6.2084061441984106</v>
      </c>
      <c r="D35" s="245">
        <v>6.056519204476337</v>
      </c>
      <c r="E35" s="245">
        <v>5.9730291578401911</v>
      </c>
      <c r="F35" s="245">
        <v>6.2324920212306152</v>
      </c>
      <c r="G35" s="245">
        <v>6.191717382859518</v>
      </c>
      <c r="H35" s="245">
        <v>6.3710168676422168</v>
      </c>
      <c r="I35" s="246">
        <v>6.5203723089162251</v>
      </c>
    </row>
    <row r="36" spans="2:9" ht="13.5" customHeight="1" x14ac:dyDescent="0.2">
      <c r="B36" s="128" t="s">
        <v>56</v>
      </c>
      <c r="C36" s="240">
        <v>9.1309776953024198</v>
      </c>
      <c r="D36" s="240">
        <v>9.1434612880057813</v>
      </c>
      <c r="E36" s="240">
        <v>9.2328185315870162</v>
      </c>
      <c r="F36" s="240">
        <v>9.1083594765797233</v>
      </c>
      <c r="G36" s="240">
        <v>9.3897986473225075</v>
      </c>
      <c r="H36" s="240">
        <v>9.6692258483474198</v>
      </c>
      <c r="I36" s="244">
        <v>10.098434585577079</v>
      </c>
    </row>
    <row r="37" spans="2:9" x14ac:dyDescent="0.2">
      <c r="B37" s="130" t="s">
        <v>57</v>
      </c>
      <c r="C37" s="245">
        <v>1.2164826972247962</v>
      </c>
      <c r="D37" s="245">
        <v>1.2597886210721509</v>
      </c>
      <c r="E37" s="245">
        <v>1.2879811430946142</v>
      </c>
      <c r="F37" s="245">
        <v>1.2979772528116416</v>
      </c>
      <c r="G37" s="245">
        <v>1.3661667729135736</v>
      </c>
      <c r="H37" s="245">
        <v>1.3856822250412184</v>
      </c>
      <c r="I37" s="246">
        <v>1.4658177387184947</v>
      </c>
    </row>
    <row r="38" spans="2:9" x14ac:dyDescent="0.2">
      <c r="B38" s="130" t="s">
        <v>58</v>
      </c>
      <c r="C38" s="245">
        <v>1.4565924848644274</v>
      </c>
      <c r="D38" s="245">
        <v>1.5801627175413995</v>
      </c>
      <c r="E38" s="245">
        <v>1.6546139609035959</v>
      </c>
      <c r="F38" s="245">
        <v>1.6732800920515805</v>
      </c>
      <c r="G38" s="245">
        <v>1.7517796757305848</v>
      </c>
      <c r="H38" s="245">
        <v>1.7915632865214595</v>
      </c>
      <c r="I38" s="246">
        <v>1.9759087673319624</v>
      </c>
    </row>
    <row r="39" spans="2:9" x14ac:dyDescent="0.2">
      <c r="B39" s="130" t="s">
        <v>59</v>
      </c>
      <c r="C39" s="245">
        <v>2.7476663254585394</v>
      </c>
      <c r="D39" s="245">
        <v>2.7716209608431002</v>
      </c>
      <c r="E39" s="245">
        <v>2.8819260986540804</v>
      </c>
      <c r="F39" s="245">
        <v>2.8377904786796448</v>
      </c>
      <c r="G39" s="245">
        <v>2.8554536565310076</v>
      </c>
      <c r="H39" s="245">
        <v>2.8959075803909129</v>
      </c>
      <c r="I39" s="246">
        <v>2.8990983222720872</v>
      </c>
    </row>
    <row r="40" spans="2:9" ht="13.5" thickBot="1" x14ac:dyDescent="0.25">
      <c r="B40" s="132" t="s">
        <v>60</v>
      </c>
      <c r="C40" s="247">
        <v>3.710236187754655</v>
      </c>
      <c r="D40" s="247">
        <v>3.5318889885491305</v>
      </c>
      <c r="E40" s="247">
        <v>3.4082973289347223</v>
      </c>
      <c r="F40" s="247">
        <v>3.2993116530368565</v>
      </c>
      <c r="G40" s="247">
        <v>3.4163985421473426</v>
      </c>
      <c r="H40" s="247">
        <v>3.5960727563938275</v>
      </c>
      <c r="I40" s="248">
        <v>3.7576097572545355</v>
      </c>
    </row>
    <row r="41" spans="2:9" x14ac:dyDescent="0.2">
      <c r="B41" s="56" t="s">
        <v>106</v>
      </c>
      <c r="C41" s="56"/>
      <c r="D41" s="56"/>
    </row>
    <row r="42" spans="2:9" x14ac:dyDescent="0.2">
      <c r="B42" s="71" t="s">
        <v>99</v>
      </c>
      <c r="C42" s="56"/>
      <c r="D42" s="56"/>
    </row>
    <row r="43" spans="2:9" x14ac:dyDescent="0.2">
      <c r="B43" s="56"/>
      <c r="C43" s="56"/>
      <c r="D43" s="56"/>
    </row>
    <row r="44" spans="2:9" x14ac:dyDescent="0.2">
      <c r="B44" s="56"/>
      <c r="C44" s="56"/>
      <c r="D44" s="56"/>
    </row>
  </sheetData>
  <mergeCells count="5">
    <mergeCell ref="B4:B5"/>
    <mergeCell ref="C4:I4"/>
    <mergeCell ref="L4:L5"/>
    <mergeCell ref="M4:Q4"/>
    <mergeCell ref="L6:Q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I34"/>
  <sheetViews>
    <sheetView showGridLines="0" zoomScaleNormal="100" workbookViewId="0">
      <selection activeCell="B2" sqref="B2"/>
    </sheetView>
  </sheetViews>
  <sheetFormatPr defaultColWidth="11.28515625" defaultRowHeight="12.75" x14ac:dyDescent="0.2"/>
  <cols>
    <col min="1" max="1" width="4.7109375" style="1" customWidth="1"/>
    <col min="2" max="2" width="11.28515625" style="1"/>
    <col min="3" max="5" width="26.140625" style="1" customWidth="1"/>
    <col min="6" max="7" width="23.7109375" style="1" customWidth="1"/>
    <col min="8" max="9" width="23.28515625" style="1" customWidth="1"/>
    <col min="10" max="16384" width="11.28515625" style="1"/>
  </cols>
  <sheetData>
    <row r="1" spans="2:9" x14ac:dyDescent="0.2">
      <c r="B1" s="56"/>
      <c r="C1" s="56"/>
      <c r="D1" s="56"/>
      <c r="E1" s="56"/>
    </row>
    <row r="2" spans="2:9" ht="18" thickBot="1" x14ac:dyDescent="0.35">
      <c r="B2" s="228" t="s">
        <v>177</v>
      </c>
      <c r="C2" s="88"/>
      <c r="D2" s="88"/>
      <c r="E2" s="88"/>
    </row>
    <row r="3" spans="2:9" ht="14.25" thickTop="1" thickBot="1" x14ac:dyDescent="0.25">
      <c r="B3" s="56"/>
      <c r="C3" s="56"/>
      <c r="D3" s="56"/>
      <c r="E3" s="56"/>
    </row>
    <row r="4" spans="2:9" x14ac:dyDescent="0.2">
      <c r="B4" s="138" t="s">
        <v>63</v>
      </c>
      <c r="C4" s="139">
        <v>2010</v>
      </c>
      <c r="D4" s="139">
        <v>2011</v>
      </c>
      <c r="E4" s="139">
        <v>2012</v>
      </c>
      <c r="F4" s="139">
        <v>2013</v>
      </c>
      <c r="G4" s="139">
        <v>2014</v>
      </c>
      <c r="H4" s="139">
        <v>2015</v>
      </c>
      <c r="I4" s="217">
        <v>2016</v>
      </c>
    </row>
    <row r="5" spans="2:9" x14ac:dyDescent="0.2">
      <c r="B5" s="140" t="s">
        <v>115</v>
      </c>
      <c r="C5" s="141" t="s">
        <v>51</v>
      </c>
      <c r="D5" s="141" t="s">
        <v>51</v>
      </c>
      <c r="E5" s="141" t="s">
        <v>51</v>
      </c>
      <c r="F5" s="141" t="s">
        <v>51</v>
      </c>
      <c r="G5" s="141" t="s">
        <v>51</v>
      </c>
      <c r="H5" s="388" t="s">
        <v>51</v>
      </c>
      <c r="I5" s="218" t="s">
        <v>51</v>
      </c>
    </row>
    <row r="6" spans="2:9" x14ac:dyDescent="0.2">
      <c r="B6" s="140" t="s">
        <v>116</v>
      </c>
      <c r="C6" s="141" t="s">
        <v>50</v>
      </c>
      <c r="D6" s="141" t="s">
        <v>50</v>
      </c>
      <c r="E6" s="141" t="s">
        <v>50</v>
      </c>
      <c r="F6" s="141" t="s">
        <v>50</v>
      </c>
      <c r="G6" s="141" t="s">
        <v>50</v>
      </c>
      <c r="H6" s="388" t="s">
        <v>50</v>
      </c>
      <c r="I6" s="218" t="s">
        <v>50</v>
      </c>
    </row>
    <row r="7" spans="2:9" x14ac:dyDescent="0.2">
      <c r="B7" s="140" t="s">
        <v>117</v>
      </c>
      <c r="C7" s="141" t="s">
        <v>49</v>
      </c>
      <c r="D7" s="141" t="s">
        <v>49</v>
      </c>
      <c r="E7" s="141" t="s">
        <v>49</v>
      </c>
      <c r="F7" s="141" t="s">
        <v>49</v>
      </c>
      <c r="G7" s="141" t="s">
        <v>49</v>
      </c>
      <c r="H7" s="388" t="s">
        <v>49</v>
      </c>
      <c r="I7" s="218" t="s">
        <v>49</v>
      </c>
    </row>
    <row r="8" spans="2:9" x14ac:dyDescent="0.2">
      <c r="B8" s="140" t="s">
        <v>118</v>
      </c>
      <c r="C8" s="141" t="s">
        <v>55</v>
      </c>
      <c r="D8" s="141" t="s">
        <v>55</v>
      </c>
      <c r="E8" s="141" t="s">
        <v>55</v>
      </c>
      <c r="F8" s="141" t="s">
        <v>53</v>
      </c>
      <c r="G8" s="141" t="s">
        <v>55</v>
      </c>
      <c r="H8" s="388" t="s">
        <v>55</v>
      </c>
      <c r="I8" s="218" t="s">
        <v>55</v>
      </c>
    </row>
    <row r="9" spans="2:9" x14ac:dyDescent="0.2">
      <c r="B9" s="140" t="s">
        <v>119</v>
      </c>
      <c r="C9" s="141" t="s">
        <v>53</v>
      </c>
      <c r="D9" s="141" t="s">
        <v>53</v>
      </c>
      <c r="E9" s="141" t="s">
        <v>53</v>
      </c>
      <c r="F9" s="141" t="s">
        <v>55</v>
      </c>
      <c r="G9" s="141" t="s">
        <v>53</v>
      </c>
      <c r="H9" s="388" t="s">
        <v>53</v>
      </c>
      <c r="I9" s="218" t="s">
        <v>53</v>
      </c>
    </row>
    <row r="10" spans="2:9" x14ac:dyDescent="0.2">
      <c r="B10" s="140" t="s">
        <v>120</v>
      </c>
      <c r="C10" s="141" t="s">
        <v>47</v>
      </c>
      <c r="D10" s="141" t="s">
        <v>54</v>
      </c>
      <c r="E10" s="141" t="s">
        <v>54</v>
      </c>
      <c r="F10" s="141" t="s">
        <v>54</v>
      </c>
      <c r="G10" s="141" t="s">
        <v>54</v>
      </c>
      <c r="H10" s="388" t="s">
        <v>54</v>
      </c>
      <c r="I10" s="218" t="s">
        <v>47</v>
      </c>
    </row>
    <row r="11" spans="2:9" x14ac:dyDescent="0.2">
      <c r="B11" s="140" t="s">
        <v>121</v>
      </c>
      <c r="C11" s="141" t="s">
        <v>54</v>
      </c>
      <c r="D11" s="141" t="s">
        <v>47</v>
      </c>
      <c r="E11" s="141" t="s">
        <v>47</v>
      </c>
      <c r="F11" s="141" t="s">
        <v>47</v>
      </c>
      <c r="G11" s="141" t="s">
        <v>47</v>
      </c>
      <c r="H11" s="388" t="s">
        <v>47</v>
      </c>
      <c r="I11" s="218" t="s">
        <v>54</v>
      </c>
    </row>
    <row r="12" spans="2:9" x14ac:dyDescent="0.2">
      <c r="B12" s="140" t="s">
        <v>122</v>
      </c>
      <c r="C12" s="141" t="s">
        <v>60</v>
      </c>
      <c r="D12" s="141" t="s">
        <v>60</v>
      </c>
      <c r="E12" s="141" t="s">
        <v>60</v>
      </c>
      <c r="F12" s="141" t="s">
        <v>60</v>
      </c>
      <c r="G12" s="141" t="s">
        <v>60</v>
      </c>
      <c r="H12" s="388" t="s">
        <v>60</v>
      </c>
      <c r="I12" s="218" t="s">
        <v>60</v>
      </c>
    </row>
    <row r="13" spans="2:9" x14ac:dyDescent="0.2">
      <c r="B13" s="140" t="s">
        <v>123</v>
      </c>
      <c r="C13" s="141" t="s">
        <v>59</v>
      </c>
      <c r="D13" s="141" t="s">
        <v>59</v>
      </c>
      <c r="E13" s="141" t="s">
        <v>59</v>
      </c>
      <c r="F13" s="141" t="s">
        <v>59</v>
      </c>
      <c r="G13" s="141" t="s">
        <v>59</v>
      </c>
      <c r="H13" s="388" t="s">
        <v>59</v>
      </c>
      <c r="I13" s="218" t="s">
        <v>59</v>
      </c>
    </row>
    <row r="14" spans="2:9" x14ac:dyDescent="0.2">
      <c r="B14" s="140" t="s">
        <v>124</v>
      </c>
      <c r="C14" s="141" t="s">
        <v>44</v>
      </c>
      <c r="D14" s="141" t="s">
        <v>44</v>
      </c>
      <c r="E14" s="141" t="s">
        <v>44</v>
      </c>
      <c r="F14" s="141" t="s">
        <v>44</v>
      </c>
      <c r="G14" s="141" t="s">
        <v>44</v>
      </c>
      <c r="H14" s="388" t="s">
        <v>44</v>
      </c>
      <c r="I14" s="218" t="s">
        <v>44</v>
      </c>
    </row>
    <row r="15" spans="2:9" x14ac:dyDescent="0.2">
      <c r="B15" s="140" t="s">
        <v>125</v>
      </c>
      <c r="C15" s="144" t="s">
        <v>24</v>
      </c>
      <c r="D15" s="144" t="s">
        <v>24</v>
      </c>
      <c r="E15" s="144" t="s">
        <v>24</v>
      </c>
      <c r="F15" s="141" t="s">
        <v>35</v>
      </c>
      <c r="G15" s="144" t="s">
        <v>24</v>
      </c>
      <c r="H15" s="388" t="s">
        <v>35</v>
      </c>
      <c r="I15" s="218" t="s">
        <v>41</v>
      </c>
    </row>
    <row r="16" spans="2:9" x14ac:dyDescent="0.2">
      <c r="B16" s="140" t="s">
        <v>126</v>
      </c>
      <c r="C16" s="142" t="s">
        <v>35</v>
      </c>
      <c r="D16" s="142" t="s">
        <v>35</v>
      </c>
      <c r="E16" s="142" t="s">
        <v>35</v>
      </c>
      <c r="F16" s="144" t="s">
        <v>24</v>
      </c>
      <c r="G16" s="346" t="s">
        <v>41</v>
      </c>
      <c r="H16" s="388" t="s">
        <v>41</v>
      </c>
      <c r="I16" s="218" t="s">
        <v>35</v>
      </c>
    </row>
    <row r="17" spans="2:9" x14ac:dyDescent="0.2">
      <c r="B17" s="140" t="s">
        <v>127</v>
      </c>
      <c r="C17" s="142" t="s">
        <v>41</v>
      </c>
      <c r="D17" s="142" t="s">
        <v>41</v>
      </c>
      <c r="E17" s="142" t="s">
        <v>41</v>
      </c>
      <c r="F17" s="142" t="s">
        <v>41</v>
      </c>
      <c r="G17" s="346" t="s">
        <v>35</v>
      </c>
      <c r="H17" s="144" t="s">
        <v>24</v>
      </c>
      <c r="I17" s="218" t="s">
        <v>58</v>
      </c>
    </row>
    <row r="18" spans="2:9" x14ac:dyDescent="0.2">
      <c r="B18" s="140" t="s">
        <v>128</v>
      </c>
      <c r="C18" s="142" t="s">
        <v>33</v>
      </c>
      <c r="D18" s="142" t="s">
        <v>33</v>
      </c>
      <c r="E18" s="142" t="s">
        <v>58</v>
      </c>
      <c r="F18" s="142" t="s">
        <v>58</v>
      </c>
      <c r="G18" s="346" t="s">
        <v>58</v>
      </c>
      <c r="H18" s="346" t="s">
        <v>58</v>
      </c>
      <c r="I18" s="389" t="s">
        <v>24</v>
      </c>
    </row>
    <row r="19" spans="2:9" x14ac:dyDescent="0.2">
      <c r="B19" s="140" t="s">
        <v>129</v>
      </c>
      <c r="C19" s="142" t="s">
        <v>58</v>
      </c>
      <c r="D19" s="142" t="s">
        <v>58</v>
      </c>
      <c r="E19" s="142" t="s">
        <v>33</v>
      </c>
      <c r="F19" s="142" t="s">
        <v>33</v>
      </c>
      <c r="G19" s="346" t="s">
        <v>33</v>
      </c>
      <c r="H19" s="346" t="s">
        <v>33</v>
      </c>
      <c r="I19" s="219" t="s">
        <v>57</v>
      </c>
    </row>
    <row r="20" spans="2:9" x14ac:dyDescent="0.2">
      <c r="B20" s="140" t="s">
        <v>130</v>
      </c>
      <c r="C20" s="142" t="s">
        <v>57</v>
      </c>
      <c r="D20" s="142" t="s">
        <v>57</v>
      </c>
      <c r="E20" s="142" t="s">
        <v>57</v>
      </c>
      <c r="F20" s="142" t="s">
        <v>57</v>
      </c>
      <c r="G20" s="346" t="s">
        <v>57</v>
      </c>
      <c r="H20" s="346" t="s">
        <v>57</v>
      </c>
      <c r="I20" s="219" t="s">
        <v>33</v>
      </c>
    </row>
    <row r="21" spans="2:9" x14ac:dyDescent="0.2">
      <c r="B21" s="140" t="s">
        <v>131</v>
      </c>
      <c r="C21" s="142" t="s">
        <v>39</v>
      </c>
      <c r="D21" s="142" t="s">
        <v>39</v>
      </c>
      <c r="E21" s="142" t="s">
        <v>39</v>
      </c>
      <c r="F21" s="142" t="s">
        <v>39</v>
      </c>
      <c r="G21" s="346" t="s">
        <v>39</v>
      </c>
      <c r="H21" s="346" t="s">
        <v>39</v>
      </c>
      <c r="I21" s="219" t="s">
        <v>39</v>
      </c>
    </row>
    <row r="22" spans="2:9" x14ac:dyDescent="0.2">
      <c r="B22" s="140" t="s">
        <v>132</v>
      </c>
      <c r="C22" s="142" t="s">
        <v>42</v>
      </c>
      <c r="D22" s="142" t="s">
        <v>42</v>
      </c>
      <c r="E22" s="142" t="s">
        <v>42</v>
      </c>
      <c r="F22" s="142" t="s">
        <v>42</v>
      </c>
      <c r="G22" s="346" t="s">
        <v>42</v>
      </c>
      <c r="H22" s="346" t="s">
        <v>42</v>
      </c>
      <c r="I22" s="219" t="s">
        <v>42</v>
      </c>
    </row>
    <row r="23" spans="2:9" x14ac:dyDescent="0.2">
      <c r="B23" s="140" t="s">
        <v>133</v>
      </c>
      <c r="C23" s="142" t="s">
        <v>43</v>
      </c>
      <c r="D23" s="142" t="s">
        <v>43</v>
      </c>
      <c r="E23" s="142" t="s">
        <v>43</v>
      </c>
      <c r="F23" s="142" t="s">
        <v>43</v>
      </c>
      <c r="G23" s="346" t="s">
        <v>43</v>
      </c>
      <c r="H23" s="346" t="s">
        <v>43</v>
      </c>
      <c r="I23" s="219" t="s">
        <v>43</v>
      </c>
    </row>
    <row r="24" spans="2:9" x14ac:dyDescent="0.2">
      <c r="B24" s="140" t="s">
        <v>134</v>
      </c>
      <c r="C24" s="142" t="s">
        <v>45</v>
      </c>
      <c r="D24" s="142" t="s">
        <v>45</v>
      </c>
      <c r="E24" s="142" t="s">
        <v>45</v>
      </c>
      <c r="F24" s="142" t="s">
        <v>45</v>
      </c>
      <c r="G24" s="346" t="s">
        <v>45</v>
      </c>
      <c r="H24" s="346" t="s">
        <v>45</v>
      </c>
      <c r="I24" s="219" t="s">
        <v>45</v>
      </c>
    </row>
    <row r="25" spans="2:9" x14ac:dyDescent="0.2">
      <c r="B25" s="140" t="s">
        <v>135</v>
      </c>
      <c r="C25" s="142" t="s">
        <v>46</v>
      </c>
      <c r="D25" s="142" t="s">
        <v>46</v>
      </c>
      <c r="E25" s="142" t="s">
        <v>46</v>
      </c>
      <c r="F25" s="142" t="s">
        <v>46</v>
      </c>
      <c r="G25" s="346" t="s">
        <v>40</v>
      </c>
      <c r="H25" s="346" t="s">
        <v>40</v>
      </c>
      <c r="I25" s="219" t="s">
        <v>40</v>
      </c>
    </row>
    <row r="26" spans="2:9" x14ac:dyDescent="0.2">
      <c r="B26" s="140" t="s">
        <v>136</v>
      </c>
      <c r="C26" s="142" t="s">
        <v>31</v>
      </c>
      <c r="D26" s="142" t="s">
        <v>31</v>
      </c>
      <c r="E26" s="142" t="s">
        <v>31</v>
      </c>
      <c r="F26" s="142" t="s">
        <v>40</v>
      </c>
      <c r="G26" s="346" t="s">
        <v>46</v>
      </c>
      <c r="H26" s="346" t="s">
        <v>46</v>
      </c>
      <c r="I26" s="219" t="s">
        <v>31</v>
      </c>
    </row>
    <row r="27" spans="2:9" x14ac:dyDescent="0.2">
      <c r="B27" s="140" t="s">
        <v>137</v>
      </c>
      <c r="C27" s="142" t="s">
        <v>40</v>
      </c>
      <c r="D27" s="142" t="s">
        <v>40</v>
      </c>
      <c r="E27" s="142" t="s">
        <v>40</v>
      </c>
      <c r="F27" s="142" t="s">
        <v>31</v>
      </c>
      <c r="G27" s="346" t="s">
        <v>31</v>
      </c>
      <c r="H27" s="346" t="s">
        <v>31</v>
      </c>
      <c r="I27" s="219" t="s">
        <v>46</v>
      </c>
    </row>
    <row r="28" spans="2:9" x14ac:dyDescent="0.2">
      <c r="B28" s="140" t="s">
        <v>138</v>
      </c>
      <c r="C28" s="142" t="s">
        <v>37</v>
      </c>
      <c r="D28" s="142" t="s">
        <v>37</v>
      </c>
      <c r="E28" s="142" t="s">
        <v>37</v>
      </c>
      <c r="F28" s="142" t="s">
        <v>37</v>
      </c>
      <c r="G28" s="346" t="s">
        <v>37</v>
      </c>
      <c r="H28" s="346" t="s">
        <v>37</v>
      </c>
      <c r="I28" s="219" t="s">
        <v>37</v>
      </c>
    </row>
    <row r="29" spans="2:9" x14ac:dyDescent="0.2">
      <c r="B29" s="140" t="s">
        <v>139</v>
      </c>
      <c r="C29" s="142" t="s">
        <v>32</v>
      </c>
      <c r="D29" s="142" t="s">
        <v>36</v>
      </c>
      <c r="E29" s="142" t="s">
        <v>36</v>
      </c>
      <c r="F29" s="142" t="s">
        <v>36</v>
      </c>
      <c r="G29" s="346" t="s">
        <v>32</v>
      </c>
      <c r="H29" s="346" t="s">
        <v>36</v>
      </c>
      <c r="I29" s="219" t="s">
        <v>36</v>
      </c>
    </row>
    <row r="30" spans="2:9" x14ac:dyDescent="0.2">
      <c r="B30" s="140" t="s">
        <v>140</v>
      </c>
      <c r="C30" s="142" t="s">
        <v>36</v>
      </c>
      <c r="D30" s="142" t="s">
        <v>32</v>
      </c>
      <c r="E30" s="142" t="s">
        <v>32</v>
      </c>
      <c r="F30" s="142" t="s">
        <v>32</v>
      </c>
      <c r="G30" s="346" t="s">
        <v>36</v>
      </c>
      <c r="H30" s="346" t="s">
        <v>32</v>
      </c>
      <c r="I30" s="219" t="s">
        <v>32</v>
      </c>
    </row>
    <row r="31" spans="2:9" ht="13.5" thickBot="1" x14ac:dyDescent="0.25">
      <c r="B31" s="258" t="s">
        <v>141</v>
      </c>
      <c r="C31" s="147" t="s">
        <v>34</v>
      </c>
      <c r="D31" s="147" t="s">
        <v>34</v>
      </c>
      <c r="E31" s="147" t="s">
        <v>34</v>
      </c>
      <c r="F31" s="147" t="s">
        <v>34</v>
      </c>
      <c r="G31" s="347" t="s">
        <v>34</v>
      </c>
      <c r="H31" s="347" t="s">
        <v>34</v>
      </c>
      <c r="I31" s="220" t="s">
        <v>34</v>
      </c>
    </row>
    <row r="32" spans="2:9" x14ac:dyDescent="0.2">
      <c r="B32" s="259" t="s">
        <v>106</v>
      </c>
      <c r="C32" s="56"/>
      <c r="D32" s="56"/>
      <c r="E32" s="56"/>
    </row>
    <row r="33" spans="2:5" x14ac:dyDescent="0.2">
      <c r="B33" s="71" t="s">
        <v>99</v>
      </c>
      <c r="C33" s="56"/>
      <c r="D33" s="56"/>
      <c r="E33" s="56"/>
    </row>
    <row r="34" spans="2:5" x14ac:dyDescent="0.2">
      <c r="B34" s="56"/>
      <c r="C34" s="56"/>
      <c r="D34" s="56"/>
      <c r="E34" s="56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B42"/>
  <sheetViews>
    <sheetView showGridLines="0" topLeftCell="A3" zoomScale="90" zoomScaleNormal="90" workbookViewId="0">
      <selection activeCell="I29" sqref="I29"/>
    </sheetView>
  </sheetViews>
  <sheetFormatPr defaultRowHeight="12.75" x14ac:dyDescent="0.2"/>
  <cols>
    <col min="1" max="1" width="4.7109375" style="1" customWidth="1"/>
    <col min="2" max="2" width="55.5703125" style="1" customWidth="1"/>
    <col min="3" max="4" width="13.140625" style="1" customWidth="1"/>
    <col min="5" max="5" width="13.5703125" style="1" customWidth="1"/>
    <col min="6" max="8" width="12.5703125" style="1" customWidth="1"/>
    <col min="9" max="9" width="15.42578125" style="1" customWidth="1"/>
    <col min="10" max="13" width="9.140625" style="1"/>
    <col min="14" max="17" width="11.42578125" style="1" bestFit="1" customWidth="1"/>
    <col min="18" max="16384" width="9.140625" style="1"/>
  </cols>
  <sheetData>
    <row r="2" spans="2:28" ht="18" thickBot="1" x14ac:dyDescent="0.35">
      <c r="B2" s="412" t="s">
        <v>179</v>
      </c>
      <c r="C2" s="412"/>
      <c r="D2" s="412"/>
      <c r="E2" s="412"/>
      <c r="F2" s="412"/>
      <c r="G2" s="412"/>
      <c r="H2" s="412"/>
      <c r="I2" s="412"/>
    </row>
    <row r="3" spans="2:28" ht="14.25" thickTop="1" thickBot="1" x14ac:dyDescent="0.25">
      <c r="B3" s="89"/>
      <c r="C3" s="56"/>
      <c r="D3" s="56"/>
      <c r="E3" s="56"/>
      <c r="F3" s="56"/>
      <c r="G3" s="56"/>
      <c r="H3" s="56"/>
      <c r="I3" s="56"/>
    </row>
    <row r="4" spans="2:28" ht="12.75" customHeight="1" x14ac:dyDescent="0.2">
      <c r="B4" s="414" t="s">
        <v>28</v>
      </c>
      <c r="C4" s="417"/>
      <c r="D4" s="417"/>
      <c r="E4" s="417"/>
      <c r="F4" s="417"/>
      <c r="G4" s="417"/>
      <c r="H4" s="417"/>
      <c r="I4" s="418"/>
    </row>
    <row r="5" spans="2:28" ht="33.75" customHeight="1" x14ac:dyDescent="0.2">
      <c r="B5" s="415"/>
      <c r="C5" s="135">
        <v>2010</v>
      </c>
      <c r="D5" s="135">
        <v>2011</v>
      </c>
      <c r="E5" s="135">
        <v>2012</v>
      </c>
      <c r="F5" s="135">
        <v>2013</v>
      </c>
      <c r="G5" s="135">
        <v>2014</v>
      </c>
      <c r="H5" s="135">
        <v>2015</v>
      </c>
      <c r="I5" s="300">
        <v>2016</v>
      </c>
    </row>
    <row r="6" spans="2:28" ht="2.25" customHeight="1" x14ac:dyDescent="0.2">
      <c r="B6" s="150"/>
      <c r="C6" s="151"/>
      <c r="D6" s="151"/>
      <c r="E6" s="151"/>
      <c r="F6" s="151"/>
      <c r="G6" s="151"/>
      <c r="H6" s="151"/>
      <c r="I6" s="152"/>
      <c r="M6" s="26"/>
      <c r="N6" s="26"/>
      <c r="O6" s="26"/>
      <c r="P6" s="26"/>
      <c r="Q6" s="26"/>
    </row>
    <row r="7" spans="2:28" ht="12" customHeight="1" x14ac:dyDescent="0.2">
      <c r="B7" s="128" t="s">
        <v>29</v>
      </c>
      <c r="C7" s="368">
        <v>20371.641924885585</v>
      </c>
      <c r="D7" s="368">
        <v>22748.717225467219</v>
      </c>
      <c r="E7" s="368">
        <v>24825.147231288825</v>
      </c>
      <c r="F7" s="368">
        <v>26521.150963749911</v>
      </c>
      <c r="G7" s="368">
        <v>28500.240485998074</v>
      </c>
      <c r="H7" s="368">
        <v>29326.33</v>
      </c>
      <c r="I7" s="369">
        <v>29326.33</v>
      </c>
      <c r="M7" s="26"/>
      <c r="N7" s="26"/>
      <c r="O7" s="26"/>
      <c r="P7" s="26"/>
      <c r="Q7" s="26"/>
    </row>
    <row r="8" spans="2:28" ht="22.5" customHeight="1" x14ac:dyDescent="0.2">
      <c r="B8" s="153"/>
      <c r="C8" s="326"/>
      <c r="D8" s="326"/>
      <c r="E8" s="326"/>
      <c r="F8" s="326"/>
      <c r="G8" s="326"/>
      <c r="H8" s="326"/>
      <c r="I8" s="327"/>
      <c r="J8" s="28"/>
      <c r="K8" s="28"/>
      <c r="L8" s="28"/>
      <c r="M8" s="26"/>
      <c r="N8" s="26"/>
      <c r="O8" s="26"/>
      <c r="P8" s="26"/>
      <c r="Q8" s="26"/>
      <c r="R8" s="28"/>
      <c r="S8" s="28"/>
      <c r="T8" s="28"/>
      <c r="U8" s="28"/>
      <c r="V8" s="28"/>
      <c r="W8" s="28"/>
      <c r="X8" s="28"/>
      <c r="Y8" s="28"/>
      <c r="Z8" s="28"/>
      <c r="AA8" s="28"/>
      <c r="AB8" s="9"/>
    </row>
    <row r="9" spans="2:28" ht="12" customHeight="1" x14ac:dyDescent="0.2">
      <c r="B9" s="128" t="s">
        <v>30</v>
      </c>
      <c r="C9" s="368">
        <v>13040.472534158955</v>
      </c>
      <c r="D9" s="368">
        <v>14975.155011321336</v>
      </c>
      <c r="E9" s="368">
        <v>15878.073498405502</v>
      </c>
      <c r="F9" s="368">
        <v>17219.216632249219</v>
      </c>
      <c r="G9" s="368">
        <v>17879.201102795199</v>
      </c>
      <c r="H9" s="368">
        <v>18358.689999999999</v>
      </c>
      <c r="I9" s="369">
        <v>19043.20877231329</v>
      </c>
      <c r="J9" s="26"/>
      <c r="K9" s="26"/>
      <c r="L9" s="26"/>
      <c r="M9" s="26"/>
      <c r="N9" s="26"/>
      <c r="O9" s="26"/>
      <c r="P9" s="26"/>
      <c r="Q9" s="26"/>
      <c r="R9" s="26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2:28" ht="12" customHeight="1" x14ac:dyDescent="0.2">
      <c r="B10" s="130" t="s">
        <v>31</v>
      </c>
      <c r="C10" s="370">
        <v>15320.648229651517</v>
      </c>
      <c r="D10" s="370">
        <v>17491.596256896039</v>
      </c>
      <c r="E10" s="370">
        <v>18938.686786720096</v>
      </c>
      <c r="F10" s="370">
        <v>18007.846558321529</v>
      </c>
      <c r="G10" s="371">
        <v>19462.612886473395</v>
      </c>
      <c r="H10" s="371">
        <v>20677.95</v>
      </c>
      <c r="I10" s="372">
        <v>22072.987287069598</v>
      </c>
      <c r="J10" s="26"/>
      <c r="K10" s="26"/>
      <c r="L10" s="26"/>
      <c r="N10" s="26"/>
      <c r="O10" s="26"/>
      <c r="P10" s="26"/>
      <c r="Q10" s="26"/>
      <c r="R10" s="26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2:28" ht="12" customHeight="1" x14ac:dyDescent="0.2">
      <c r="B11" s="130" t="s">
        <v>32</v>
      </c>
      <c r="C11" s="370">
        <v>11384.327529185884</v>
      </c>
      <c r="D11" s="370">
        <v>11990.355871924816</v>
      </c>
      <c r="E11" s="370">
        <v>13360.716600283893</v>
      </c>
      <c r="F11" s="370">
        <v>14777.175686172381</v>
      </c>
      <c r="G11" s="371">
        <v>17034.14833011245</v>
      </c>
      <c r="H11" s="371">
        <v>16953.46</v>
      </c>
      <c r="I11" s="372">
        <v>16837.693891198182</v>
      </c>
      <c r="J11" s="26"/>
      <c r="K11" s="26"/>
      <c r="L11" s="26"/>
      <c r="R11" s="26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2:28" ht="12" customHeight="1" x14ac:dyDescent="0.2">
      <c r="B12" s="130" t="s">
        <v>33</v>
      </c>
      <c r="C12" s="370">
        <v>17488.717170271746</v>
      </c>
      <c r="D12" s="370">
        <v>19990.57797314689</v>
      </c>
      <c r="E12" s="370">
        <v>20117.795166911139</v>
      </c>
      <c r="F12" s="370">
        <v>21810.1249887351</v>
      </c>
      <c r="G12" s="371">
        <v>22373.359247137923</v>
      </c>
      <c r="H12" s="371">
        <v>21978.95</v>
      </c>
      <c r="I12" s="372">
        <v>22245.020554764047</v>
      </c>
      <c r="J12" s="26"/>
      <c r="K12" s="26"/>
      <c r="L12" s="26"/>
      <c r="M12" s="27"/>
      <c r="N12" s="27"/>
      <c r="O12" s="27"/>
      <c r="P12" s="27"/>
      <c r="Q12" s="27"/>
      <c r="R12" s="26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2:28" ht="12" customHeight="1" x14ac:dyDescent="0.2">
      <c r="B13" s="130" t="s">
        <v>34</v>
      </c>
      <c r="C13" s="370">
        <v>14713.548782862728</v>
      </c>
      <c r="D13" s="370">
        <v>15871.957378067706</v>
      </c>
      <c r="E13" s="370">
        <v>16424.010519312393</v>
      </c>
      <c r="F13" s="370">
        <v>18461.877095613723</v>
      </c>
      <c r="G13" s="371">
        <v>19608.404922302292</v>
      </c>
      <c r="H13" s="371">
        <v>20476.71</v>
      </c>
      <c r="I13" s="372">
        <v>21413.522632347398</v>
      </c>
      <c r="J13" s="26"/>
      <c r="K13" s="26"/>
      <c r="L13" s="26"/>
      <c r="M13" s="27"/>
      <c r="N13" s="27"/>
      <c r="O13" s="27"/>
      <c r="P13" s="27"/>
      <c r="Q13" s="27"/>
      <c r="R13" s="26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2:28" ht="12" customHeight="1" x14ac:dyDescent="0.2">
      <c r="B14" s="130" t="s">
        <v>35</v>
      </c>
      <c r="C14" s="370">
        <v>10874.907101536106</v>
      </c>
      <c r="D14" s="370">
        <v>12838.595548836533</v>
      </c>
      <c r="E14" s="370">
        <v>13741.423509095945</v>
      </c>
      <c r="F14" s="370">
        <v>15210.804207910793</v>
      </c>
      <c r="G14" s="371">
        <v>15430.532294358221</v>
      </c>
      <c r="H14" s="371">
        <v>16009.98</v>
      </c>
      <c r="I14" s="372">
        <v>16689.546078411644</v>
      </c>
      <c r="J14" s="26"/>
      <c r="K14" s="26"/>
      <c r="L14" s="26"/>
      <c r="M14" s="27"/>
      <c r="N14" s="27"/>
      <c r="O14" s="27"/>
      <c r="P14" s="27"/>
      <c r="Q14" s="27"/>
      <c r="R14" s="26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2:28" ht="12" customHeight="1" x14ac:dyDescent="0.2">
      <c r="B15" s="130" t="s">
        <v>36</v>
      </c>
      <c r="C15" s="370">
        <v>12319.322360059461</v>
      </c>
      <c r="D15" s="370">
        <v>13749.969738553014</v>
      </c>
      <c r="E15" s="370">
        <v>15933.060315621144</v>
      </c>
      <c r="F15" s="370">
        <v>17365.381877581898</v>
      </c>
      <c r="G15" s="371">
        <v>17845.344848786415</v>
      </c>
      <c r="H15" s="371">
        <v>18079.54</v>
      </c>
      <c r="I15" s="372">
        <v>18329.194883599041</v>
      </c>
      <c r="J15" s="26"/>
      <c r="K15" s="26"/>
      <c r="L15" s="26"/>
      <c r="M15" s="27"/>
      <c r="N15" s="27"/>
      <c r="O15" s="27"/>
      <c r="P15" s="27"/>
      <c r="Q15" s="27"/>
      <c r="R15" s="26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2:28" ht="12" customHeight="1" x14ac:dyDescent="0.2">
      <c r="B16" s="130" t="s">
        <v>37</v>
      </c>
      <c r="C16" s="370">
        <v>11857.877419908802</v>
      </c>
      <c r="D16" s="370">
        <v>13095.718819319016</v>
      </c>
      <c r="E16" s="370">
        <v>14590.193605715192</v>
      </c>
      <c r="F16" s="370">
        <v>16098.793109056354</v>
      </c>
      <c r="G16" s="371">
        <v>17495.939984557677</v>
      </c>
      <c r="H16" s="371">
        <v>19094.16</v>
      </c>
      <c r="I16" s="372">
        <v>20598.727972156958</v>
      </c>
      <c r="J16" s="26"/>
      <c r="K16" s="26"/>
      <c r="L16" s="26"/>
      <c r="M16" s="27"/>
      <c r="N16" s="27"/>
      <c r="O16" s="27"/>
      <c r="P16" s="27"/>
      <c r="Q16" s="27"/>
      <c r="R16" s="26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2:28" ht="12" customHeight="1" x14ac:dyDescent="0.2">
      <c r="B17" s="128" t="s">
        <v>38</v>
      </c>
      <c r="C17" s="368">
        <v>9849.051682218862</v>
      </c>
      <c r="D17" s="368">
        <v>10904.532423449737</v>
      </c>
      <c r="E17" s="368">
        <v>12114.66990956562</v>
      </c>
      <c r="F17" s="368">
        <v>12985.529080679093</v>
      </c>
      <c r="G17" s="368">
        <v>14329.127896098238</v>
      </c>
      <c r="H17" s="368">
        <v>15002.33</v>
      </c>
      <c r="I17" s="369">
        <v>15779.112601437684</v>
      </c>
      <c r="J17" s="26"/>
      <c r="K17" s="26"/>
      <c r="L17" s="26"/>
      <c r="M17" s="9"/>
      <c r="N17" s="9"/>
      <c r="O17" s="9"/>
      <c r="P17" s="9"/>
      <c r="Q17" s="9"/>
      <c r="R17" s="26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2:28" ht="12" customHeight="1" x14ac:dyDescent="0.2">
      <c r="B18" s="130" t="s">
        <v>39</v>
      </c>
      <c r="C18" s="370">
        <v>7048.9905079742075</v>
      </c>
      <c r="D18" s="370">
        <v>7846.1346003527015</v>
      </c>
      <c r="E18" s="370">
        <v>9009.1271438419844</v>
      </c>
      <c r="F18" s="370">
        <v>9963.4744680144486</v>
      </c>
      <c r="G18" s="371">
        <v>11216.366770443159</v>
      </c>
      <c r="H18" s="371">
        <v>11366.23</v>
      </c>
      <c r="I18" s="372">
        <v>12264.277264486709</v>
      </c>
      <c r="J18" s="26"/>
      <c r="K18" s="26"/>
      <c r="L18" s="26"/>
      <c r="R18" s="26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2:28" ht="12" customHeight="1" x14ac:dyDescent="0.2">
      <c r="B19" s="130" t="s">
        <v>40</v>
      </c>
      <c r="C19" s="370">
        <v>7139.8018704706164</v>
      </c>
      <c r="D19" s="370">
        <v>8260.7174775663916</v>
      </c>
      <c r="E19" s="370">
        <v>9060.4137703610268</v>
      </c>
      <c r="F19" s="370">
        <v>9824.7368422417403</v>
      </c>
      <c r="G19" s="371">
        <v>11808.083417073634</v>
      </c>
      <c r="H19" s="371">
        <v>12218.51</v>
      </c>
      <c r="I19" s="372">
        <v>12890.253777798311</v>
      </c>
      <c r="J19" s="26"/>
      <c r="K19" s="26"/>
      <c r="L19" s="26"/>
      <c r="M19" s="9"/>
      <c r="N19" s="9"/>
      <c r="O19" s="9"/>
      <c r="P19" s="9"/>
      <c r="Q19" s="9"/>
      <c r="R19" s="26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2:28" ht="12" customHeight="1" x14ac:dyDescent="0.2">
      <c r="B20" s="130" t="s">
        <v>41</v>
      </c>
      <c r="C20" s="370">
        <v>9391.0727713128617</v>
      </c>
      <c r="D20" s="370">
        <v>10515.14637409203</v>
      </c>
      <c r="E20" s="370">
        <v>11268.149727104723</v>
      </c>
      <c r="F20" s="370">
        <v>12420.756665436467</v>
      </c>
      <c r="G20" s="371">
        <v>14255.05495036598</v>
      </c>
      <c r="H20" s="371">
        <v>14669.14</v>
      </c>
      <c r="I20" s="372">
        <v>15437.749572732277</v>
      </c>
      <c r="J20" s="26"/>
      <c r="K20" s="26"/>
      <c r="L20" s="26"/>
      <c r="M20" s="27"/>
      <c r="N20" s="27"/>
      <c r="O20" s="27"/>
      <c r="P20" s="27"/>
      <c r="Q20" s="27"/>
      <c r="R20" s="26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2:28" ht="12" customHeight="1" x14ac:dyDescent="0.2">
      <c r="B21" s="130" t="s">
        <v>42</v>
      </c>
      <c r="C21" s="370">
        <v>11421.396250459731</v>
      </c>
      <c r="D21" s="370">
        <v>12815.667612789463</v>
      </c>
      <c r="E21" s="370">
        <v>14377.12567603879</v>
      </c>
      <c r="F21" s="370">
        <v>15269.437641468319</v>
      </c>
      <c r="G21" s="371">
        <v>15849.325340117161</v>
      </c>
      <c r="H21" s="371">
        <v>16631.86</v>
      </c>
      <c r="I21" s="372">
        <v>17168.599005366566</v>
      </c>
      <c r="J21" s="26"/>
      <c r="K21" s="26"/>
      <c r="L21" s="26"/>
      <c r="R21" s="26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2:28" ht="12" customHeight="1" x14ac:dyDescent="0.2">
      <c r="B22" s="130" t="s">
        <v>43</v>
      </c>
      <c r="C22" s="370">
        <v>8899.3812027156491</v>
      </c>
      <c r="D22" s="370">
        <v>9787.9328599865221</v>
      </c>
      <c r="E22" s="370">
        <v>11136.682785786108</v>
      </c>
      <c r="F22" s="370">
        <v>11847.805660564785</v>
      </c>
      <c r="G22" s="371">
        <v>13422.420549536188</v>
      </c>
      <c r="H22" s="371">
        <v>14133.32</v>
      </c>
      <c r="I22" s="372">
        <v>14774.407224843502</v>
      </c>
      <c r="J22" s="26"/>
      <c r="K22" s="26"/>
      <c r="L22" s="26"/>
      <c r="M22" s="26"/>
      <c r="N22" s="26"/>
      <c r="O22" s="26"/>
      <c r="P22" s="26"/>
      <c r="Q22" s="26"/>
      <c r="R22" s="26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2:28" ht="12" customHeight="1" x14ac:dyDescent="0.2">
      <c r="B23" s="130" t="s">
        <v>44</v>
      </c>
      <c r="C23" s="370">
        <v>11049.273180723296</v>
      </c>
      <c r="D23" s="370">
        <v>12426.703561650669</v>
      </c>
      <c r="E23" s="370">
        <v>14330.82992703512</v>
      </c>
      <c r="F23" s="370">
        <v>15328.173469431</v>
      </c>
      <c r="G23" s="371">
        <v>16722.053573288063</v>
      </c>
      <c r="H23" s="371">
        <v>16795.34</v>
      </c>
      <c r="I23" s="372">
        <v>17777.253652261839</v>
      </c>
      <c r="J23" s="26"/>
      <c r="K23" s="26"/>
      <c r="L23" s="26"/>
      <c r="M23" s="26"/>
      <c r="N23" s="26"/>
      <c r="O23" s="26"/>
      <c r="P23" s="26"/>
      <c r="Q23" s="26"/>
      <c r="R23" s="26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2:28" ht="12" customHeight="1" x14ac:dyDescent="0.2">
      <c r="B24" s="130" t="s">
        <v>45</v>
      </c>
      <c r="C24" s="370">
        <v>8693.917326991188</v>
      </c>
      <c r="D24" s="370">
        <v>10071.095587669683</v>
      </c>
      <c r="E24" s="370">
        <v>10946.360437564599</v>
      </c>
      <c r="F24" s="370">
        <v>11294.535979149883</v>
      </c>
      <c r="G24" s="371">
        <v>12335.437863599118</v>
      </c>
      <c r="H24" s="371">
        <v>13877.53</v>
      </c>
      <c r="I24" s="372">
        <v>14723.699455285261</v>
      </c>
      <c r="J24" s="26"/>
      <c r="K24" s="26"/>
      <c r="L24" s="26"/>
      <c r="M24" s="26"/>
      <c r="N24" s="26"/>
      <c r="O24" s="26"/>
      <c r="P24" s="26"/>
      <c r="Q24" s="26"/>
      <c r="R24" s="26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2:28" ht="12" customHeight="1" x14ac:dyDescent="0.2">
      <c r="B25" s="130" t="s">
        <v>46</v>
      </c>
      <c r="C25" s="370">
        <v>12768.13221173557</v>
      </c>
      <c r="D25" s="370">
        <v>13928.609059392598</v>
      </c>
      <c r="E25" s="370">
        <v>15563.832682825419</v>
      </c>
      <c r="F25" s="370">
        <v>16093.5453973738</v>
      </c>
      <c r="G25" s="371">
        <v>16882.713305364032</v>
      </c>
      <c r="H25" s="371">
        <v>17189.28</v>
      </c>
      <c r="I25" s="372">
        <v>17153.907713496788</v>
      </c>
      <c r="J25" s="27"/>
      <c r="K25" s="27"/>
      <c r="L25" s="27"/>
      <c r="M25" s="26"/>
      <c r="N25" s="26"/>
      <c r="O25" s="26"/>
      <c r="P25" s="26"/>
      <c r="Q25" s="26"/>
      <c r="R25" s="27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2:28" ht="12" customHeight="1" x14ac:dyDescent="0.2">
      <c r="B26" s="130" t="s">
        <v>47</v>
      </c>
      <c r="C26" s="370">
        <v>11013.108174440871</v>
      </c>
      <c r="D26" s="370">
        <v>11817.869486681469</v>
      </c>
      <c r="E26" s="370">
        <v>12879.586463261618</v>
      </c>
      <c r="F26" s="370">
        <v>13616.219630434976</v>
      </c>
      <c r="G26" s="371">
        <v>14803.945121272121</v>
      </c>
      <c r="H26" s="371">
        <v>16115.89</v>
      </c>
      <c r="I26" s="372">
        <v>16931.09882544629</v>
      </c>
      <c r="J26" s="27"/>
      <c r="K26" s="27"/>
      <c r="L26" s="27"/>
      <c r="M26" s="26"/>
      <c r="N26" s="26"/>
      <c r="O26" s="26"/>
      <c r="P26" s="26"/>
      <c r="Q26" s="26"/>
      <c r="R26" s="27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2:28" ht="12" customHeight="1" x14ac:dyDescent="0.2">
      <c r="B27" s="128" t="s">
        <v>48</v>
      </c>
      <c r="C27" s="368">
        <v>27142.336201539343</v>
      </c>
      <c r="D27" s="368">
        <v>30324.456229097854</v>
      </c>
      <c r="E27" s="368">
        <v>33016.850017337485</v>
      </c>
      <c r="F27" s="368">
        <v>34910.600092885295</v>
      </c>
      <c r="G27" s="368">
        <v>37298.565799837663</v>
      </c>
      <c r="H27" s="368">
        <v>37771.26</v>
      </c>
      <c r="I27" s="369">
        <v>38584.634872331648</v>
      </c>
      <c r="J27" s="27"/>
      <c r="K27" s="27"/>
      <c r="L27" s="27"/>
      <c r="M27" s="27"/>
      <c r="N27" s="27"/>
      <c r="O27" s="27"/>
      <c r="P27" s="27"/>
      <c r="Q27" s="27"/>
      <c r="R27" s="27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2:28" ht="12" customHeight="1" x14ac:dyDescent="0.2">
      <c r="B28" s="130" t="s">
        <v>49</v>
      </c>
      <c r="C28" s="370">
        <v>17918.748704240668</v>
      </c>
      <c r="D28" s="370">
        <v>20281.349848432405</v>
      </c>
      <c r="E28" s="370">
        <v>22275.267412700683</v>
      </c>
      <c r="F28" s="370">
        <v>23697.201321492983</v>
      </c>
      <c r="G28" s="371">
        <v>24917.120051133526</v>
      </c>
      <c r="H28" s="371">
        <v>24884.94</v>
      </c>
      <c r="I28" s="372">
        <v>25937.964590389442</v>
      </c>
      <c r="J28" s="27"/>
      <c r="K28" s="27"/>
      <c r="L28" s="27"/>
      <c r="M28" s="27"/>
      <c r="N28" s="27"/>
      <c r="O28" s="27"/>
      <c r="P28" s="27"/>
      <c r="Q28" s="27"/>
      <c r="R28" s="27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2:28" ht="12" customHeight="1" x14ac:dyDescent="0.2">
      <c r="B29" s="290" t="s">
        <v>24</v>
      </c>
      <c r="C29" s="373">
        <v>24286.436235595818</v>
      </c>
      <c r="D29" s="373">
        <v>29877.242440074813</v>
      </c>
      <c r="E29" s="373">
        <v>32657.460171173534</v>
      </c>
      <c r="F29" s="373">
        <v>30545.237661864761</v>
      </c>
      <c r="G29" s="373">
        <v>33148.560326241961</v>
      </c>
      <c r="H29" s="373">
        <v>30627.45</v>
      </c>
      <c r="I29" s="374">
        <v>27487.446367613058</v>
      </c>
      <c r="J29" s="27"/>
      <c r="K29" s="27"/>
      <c r="L29" s="27"/>
      <c r="M29" s="26"/>
      <c r="N29" s="26"/>
      <c r="O29" s="26"/>
      <c r="P29" s="26"/>
      <c r="Q29" s="26"/>
      <c r="R29" s="27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2:28" ht="12" customHeight="1" x14ac:dyDescent="0.2">
      <c r="B30" s="130" t="s">
        <v>50</v>
      </c>
      <c r="C30" s="370">
        <v>28127.412169422489</v>
      </c>
      <c r="D30" s="370">
        <v>31823.878363025331</v>
      </c>
      <c r="E30" s="370">
        <v>35418.153256118545</v>
      </c>
      <c r="F30" s="370">
        <v>38378.593658560072</v>
      </c>
      <c r="G30" s="371">
        <v>40767.255426414056</v>
      </c>
      <c r="H30" s="371">
        <v>39826.949999999997</v>
      </c>
      <c r="I30" s="372">
        <v>38481.962820029992</v>
      </c>
      <c r="J30" s="27"/>
      <c r="K30" s="27"/>
      <c r="L30" s="27"/>
      <c r="M30" s="26"/>
      <c r="N30" s="26"/>
      <c r="O30" s="26"/>
      <c r="P30" s="26"/>
      <c r="Q30" s="26"/>
      <c r="R30" s="27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2:28" ht="12" customHeight="1" x14ac:dyDescent="0.2">
      <c r="B31" s="130" t="s">
        <v>51</v>
      </c>
      <c r="C31" s="370">
        <v>31384.925988101557</v>
      </c>
      <c r="D31" s="370">
        <v>34546.046159661491</v>
      </c>
      <c r="E31" s="370">
        <v>37207.352933847986</v>
      </c>
      <c r="F31" s="370">
        <v>39282.965812248083</v>
      </c>
      <c r="G31" s="371">
        <v>42197.870497329415</v>
      </c>
      <c r="H31" s="371">
        <v>43694.68</v>
      </c>
      <c r="I31" s="372">
        <v>45542.315963467823</v>
      </c>
      <c r="J31" s="27"/>
      <c r="K31" s="27"/>
      <c r="L31" s="27"/>
      <c r="M31" s="26"/>
      <c r="N31" s="26"/>
      <c r="O31" s="26"/>
      <c r="P31" s="26"/>
      <c r="Q31" s="26"/>
      <c r="R31" s="27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2:28" ht="12" customHeight="1" x14ac:dyDescent="0.2">
      <c r="B32" s="128" t="s">
        <v>52</v>
      </c>
      <c r="C32" s="368">
        <v>22646.872947468197</v>
      </c>
      <c r="D32" s="368">
        <v>25260.723774166498</v>
      </c>
      <c r="E32" s="368">
        <v>27585.882482858571</v>
      </c>
      <c r="F32" s="368">
        <v>30569.988729700177</v>
      </c>
      <c r="G32" s="368">
        <v>32687.147063501299</v>
      </c>
      <c r="H32" s="368">
        <v>34485.51</v>
      </c>
      <c r="I32" s="369">
        <v>36242.397983145769</v>
      </c>
      <c r="J32" s="27"/>
      <c r="K32" s="27"/>
      <c r="L32" s="27"/>
      <c r="M32" s="27"/>
      <c r="N32" s="27"/>
      <c r="O32" s="27"/>
      <c r="P32" s="27"/>
      <c r="Q32" s="27"/>
      <c r="R32" s="27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2:28" ht="12" customHeight="1" x14ac:dyDescent="0.2">
      <c r="B33" s="130" t="s">
        <v>53</v>
      </c>
      <c r="C33" s="370">
        <v>21572.209005589997</v>
      </c>
      <c r="D33" s="370">
        <v>24459.068903626961</v>
      </c>
      <c r="E33" s="370">
        <v>27001.967961851737</v>
      </c>
      <c r="F33" s="370">
        <v>30323.456556398312</v>
      </c>
      <c r="G33" s="371">
        <v>31410.744030934566</v>
      </c>
      <c r="H33" s="371">
        <v>33768.620000000003</v>
      </c>
      <c r="I33" s="372">
        <v>35726.379419377197</v>
      </c>
      <c r="J33" s="27"/>
      <c r="K33" s="27"/>
      <c r="L33" s="27"/>
      <c r="M33" s="47"/>
      <c r="N33" s="47"/>
      <c r="O33" s="47"/>
      <c r="P33" s="47"/>
      <c r="Q33" s="47"/>
      <c r="R33" s="27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2:28" ht="12" customHeight="1" x14ac:dyDescent="0.2">
      <c r="B34" s="130" t="s">
        <v>54</v>
      </c>
      <c r="C34" s="370">
        <v>24597.412698086897</v>
      </c>
      <c r="D34" s="370">
        <v>27555.300577730119</v>
      </c>
      <c r="E34" s="370">
        <v>30046.382402750867</v>
      </c>
      <c r="F34" s="370">
        <v>32334.041109929422</v>
      </c>
      <c r="G34" s="371">
        <v>36055.899299548866</v>
      </c>
      <c r="H34" s="371">
        <v>36525.279999999999</v>
      </c>
      <c r="I34" s="372">
        <v>37140.470496447408</v>
      </c>
      <c r="J34" s="27"/>
      <c r="K34" s="27"/>
      <c r="L34" s="27"/>
      <c r="M34" s="9"/>
      <c r="N34" s="9"/>
      <c r="O34" s="9"/>
      <c r="P34" s="9"/>
      <c r="Q34" s="9"/>
      <c r="R34" s="27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2:28" ht="12" customHeight="1" x14ac:dyDescent="0.2">
      <c r="B35" s="130" t="s">
        <v>55</v>
      </c>
      <c r="C35" s="370">
        <v>22556.069572055869</v>
      </c>
      <c r="D35" s="370">
        <v>24695.395083331077</v>
      </c>
      <c r="E35" s="370">
        <v>26701.10658428567</v>
      </c>
      <c r="F35" s="370">
        <v>29764.55089571081</v>
      </c>
      <c r="G35" s="371">
        <v>31927.159434711957</v>
      </c>
      <c r="H35" s="371">
        <v>33960.36</v>
      </c>
      <c r="I35" s="372">
        <v>36206.538728836473</v>
      </c>
      <c r="J35" s="27"/>
      <c r="K35" s="27"/>
      <c r="L35" s="27"/>
      <c r="M35" s="9"/>
      <c r="N35" s="9"/>
      <c r="O35" s="9"/>
      <c r="P35" s="9"/>
      <c r="Q35" s="9"/>
      <c r="R35" s="27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2:28" ht="12" customHeight="1" x14ac:dyDescent="0.2">
      <c r="B36" s="128" t="s">
        <v>56</v>
      </c>
      <c r="C36" s="368">
        <v>25253.184111101997</v>
      </c>
      <c r="D36" s="368">
        <v>28092.347673020315</v>
      </c>
      <c r="E36" s="368">
        <v>30819.435168075866</v>
      </c>
      <c r="F36" s="368">
        <v>32389.570738664934</v>
      </c>
      <c r="G36" s="368">
        <v>35653.482663012495</v>
      </c>
      <c r="H36" s="368">
        <v>37542.83</v>
      </c>
      <c r="I36" s="369">
        <v>40411.856344504937</v>
      </c>
      <c r="J36" s="9"/>
      <c r="K36" s="9"/>
      <c r="L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2:28" ht="12" customHeight="1" x14ac:dyDescent="0.2">
      <c r="B37" s="130" t="s">
        <v>57</v>
      </c>
      <c r="C37" s="370">
        <v>19299.336595284229</v>
      </c>
      <c r="D37" s="370">
        <v>22253.169653894827</v>
      </c>
      <c r="E37" s="370">
        <v>24754.899183286729</v>
      </c>
      <c r="F37" s="370">
        <v>26747.586456554498</v>
      </c>
      <c r="G37" s="371">
        <v>30137.58392901246</v>
      </c>
      <c r="H37" s="371">
        <v>31337.22</v>
      </c>
      <c r="I37" s="372">
        <v>34247.793796960017</v>
      </c>
      <c r="J37" s="9"/>
      <c r="K37" s="9"/>
      <c r="L37" s="9"/>
      <c r="M37" s="26"/>
      <c r="N37" s="26"/>
      <c r="O37" s="26"/>
      <c r="P37" s="26"/>
      <c r="Q37" s="26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2:28" ht="12" customHeight="1" x14ac:dyDescent="0.2">
      <c r="B38" s="130" t="s">
        <v>58</v>
      </c>
      <c r="C38" s="370">
        <v>18655.610835803422</v>
      </c>
      <c r="D38" s="370">
        <v>22482.248246124902</v>
      </c>
      <c r="E38" s="370">
        <v>25572.102381252913</v>
      </c>
      <c r="F38" s="370">
        <v>28035.748128872347</v>
      </c>
      <c r="G38" s="371">
        <v>31396.80881183712</v>
      </c>
      <c r="H38" s="371">
        <v>32894.959999999999</v>
      </c>
      <c r="I38" s="372">
        <v>37462.741405742992</v>
      </c>
      <c r="J38" s="9"/>
      <c r="K38" s="9"/>
      <c r="L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2:28" ht="12" customHeight="1" x14ac:dyDescent="0.2">
      <c r="B39" s="130" t="s">
        <v>59</v>
      </c>
      <c r="C39" s="370">
        <v>17783.029520571796</v>
      </c>
      <c r="D39" s="370">
        <v>19947.769446651393</v>
      </c>
      <c r="E39" s="370">
        <v>22543.934232866613</v>
      </c>
      <c r="F39" s="370">
        <v>23515.549637053857</v>
      </c>
      <c r="G39" s="371">
        <v>25296.597059813379</v>
      </c>
      <c r="H39" s="371">
        <v>26265.32</v>
      </c>
      <c r="I39" s="372">
        <v>27135.061169686654</v>
      </c>
      <c r="J39" s="9"/>
      <c r="K39" s="9"/>
      <c r="L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2:28" ht="12" customHeight="1" thickBot="1" x14ac:dyDescent="0.25">
      <c r="B40" s="132" t="s">
        <v>60</v>
      </c>
      <c r="C40" s="375">
        <v>56252.900098354592</v>
      </c>
      <c r="D40" s="375">
        <v>59221.866819379924</v>
      </c>
      <c r="E40" s="375">
        <v>61959.355776942437</v>
      </c>
      <c r="F40" s="375">
        <v>63054.407001945248</v>
      </c>
      <c r="G40" s="376">
        <v>69216.798695016885</v>
      </c>
      <c r="H40" s="376">
        <v>73971.05</v>
      </c>
      <c r="I40" s="377">
        <v>79099.771930267729</v>
      </c>
    </row>
    <row r="41" spans="2:28" x14ac:dyDescent="0.2">
      <c r="B41" s="56" t="s">
        <v>106</v>
      </c>
      <c r="C41" s="56"/>
      <c r="D41" s="56"/>
      <c r="E41" s="56"/>
      <c r="F41" s="56"/>
      <c r="G41" s="56"/>
      <c r="H41" s="56"/>
      <c r="I41" s="56"/>
    </row>
    <row r="42" spans="2:28" x14ac:dyDescent="0.2">
      <c r="B42" s="71" t="s">
        <v>99</v>
      </c>
      <c r="C42" s="56"/>
      <c r="D42" s="56"/>
      <c r="E42" s="56"/>
      <c r="F42" s="56"/>
      <c r="G42" s="56"/>
      <c r="H42" s="56"/>
      <c r="I42" s="56"/>
    </row>
  </sheetData>
  <mergeCells count="3">
    <mergeCell ref="B4:B5"/>
    <mergeCell ref="B2:I2"/>
    <mergeCell ref="C4:I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62"/>
  <sheetViews>
    <sheetView showGridLines="0" topLeftCell="B3" zoomScale="90" zoomScaleNormal="90" workbookViewId="0">
      <selection activeCell="B4" sqref="B4:I31"/>
    </sheetView>
  </sheetViews>
  <sheetFormatPr defaultRowHeight="12.75" x14ac:dyDescent="0.2"/>
  <cols>
    <col min="1" max="1" width="4.7109375" style="15" customWidth="1"/>
    <col min="2" max="2" width="14.7109375" style="15" customWidth="1"/>
    <col min="3" max="3" width="16" style="15" customWidth="1"/>
    <col min="4" max="5" width="16" style="15" bestFit="1" customWidth="1"/>
    <col min="6" max="8" width="16" style="15" customWidth="1"/>
    <col min="9" max="9" width="16" style="15" bestFit="1" customWidth="1"/>
    <col min="10" max="16384" width="9.140625" style="15"/>
  </cols>
  <sheetData>
    <row r="2" spans="2:9" ht="17.25" thickBot="1" x14ac:dyDescent="0.3">
      <c r="B2" s="230" t="s">
        <v>178</v>
      </c>
      <c r="C2" s="154"/>
      <c r="D2" s="154"/>
      <c r="E2" s="154"/>
      <c r="F2" s="154"/>
      <c r="G2" s="154"/>
      <c r="H2" s="154"/>
    </row>
    <row r="3" spans="2:9" ht="14.25" thickTop="1" thickBot="1" x14ac:dyDescent="0.25">
      <c r="B3" s="154"/>
      <c r="C3" s="154"/>
      <c r="D3" s="154"/>
      <c r="E3" s="154"/>
      <c r="F3" s="154"/>
      <c r="G3" s="154"/>
      <c r="H3" s="154"/>
    </row>
    <row r="4" spans="2:9" x14ac:dyDescent="0.2">
      <c r="B4" s="155" t="s">
        <v>63</v>
      </c>
      <c r="C4" s="156">
        <v>2010</v>
      </c>
      <c r="D4" s="196">
        <v>2011</v>
      </c>
      <c r="E4" s="156">
        <v>2012</v>
      </c>
      <c r="F4" s="196">
        <v>2013</v>
      </c>
      <c r="G4" s="196">
        <v>2014</v>
      </c>
      <c r="H4" s="196">
        <v>2015</v>
      </c>
      <c r="I4" s="197">
        <v>2016</v>
      </c>
    </row>
    <row r="5" spans="2:9" x14ac:dyDescent="0.2">
      <c r="B5" s="157" t="s">
        <v>115</v>
      </c>
      <c r="C5" s="349" t="s">
        <v>60</v>
      </c>
      <c r="D5" s="349" t="s">
        <v>60</v>
      </c>
      <c r="E5" s="349" t="s">
        <v>60</v>
      </c>
      <c r="F5" s="349" t="s">
        <v>60</v>
      </c>
      <c r="G5" s="349" t="s">
        <v>60</v>
      </c>
      <c r="H5" s="349" t="s">
        <v>60</v>
      </c>
      <c r="I5" s="348" t="s">
        <v>60</v>
      </c>
    </row>
    <row r="6" spans="2:9" x14ac:dyDescent="0.2">
      <c r="B6" s="157" t="s">
        <v>116</v>
      </c>
      <c r="C6" s="349" t="s">
        <v>51</v>
      </c>
      <c r="D6" s="349" t="s">
        <v>51</v>
      </c>
      <c r="E6" s="349" t="s">
        <v>51</v>
      </c>
      <c r="F6" s="349" t="s">
        <v>51</v>
      </c>
      <c r="G6" s="349" t="s">
        <v>51</v>
      </c>
      <c r="H6" s="349" t="s">
        <v>51</v>
      </c>
      <c r="I6" s="348" t="s">
        <v>51</v>
      </c>
    </row>
    <row r="7" spans="2:9" x14ac:dyDescent="0.2">
      <c r="B7" s="157" t="s">
        <v>117</v>
      </c>
      <c r="C7" s="349" t="s">
        <v>50</v>
      </c>
      <c r="D7" s="349" t="s">
        <v>50</v>
      </c>
      <c r="E7" s="349" t="s">
        <v>50</v>
      </c>
      <c r="F7" s="349" t="s">
        <v>50</v>
      </c>
      <c r="G7" s="349" t="s">
        <v>50</v>
      </c>
      <c r="H7" s="349" t="s">
        <v>50</v>
      </c>
      <c r="I7" s="348" t="s">
        <v>50</v>
      </c>
    </row>
    <row r="8" spans="2:9" x14ac:dyDescent="0.2">
      <c r="B8" s="157" t="s">
        <v>118</v>
      </c>
      <c r="C8" s="349" t="s">
        <v>54</v>
      </c>
      <c r="D8" s="143" t="s">
        <v>24</v>
      </c>
      <c r="E8" s="143" t="s">
        <v>24</v>
      </c>
      <c r="F8" s="349" t="s">
        <v>54</v>
      </c>
      <c r="G8" s="349" t="s">
        <v>54</v>
      </c>
      <c r="H8" s="349" t="s">
        <v>54</v>
      </c>
      <c r="I8" s="348" t="s">
        <v>58</v>
      </c>
    </row>
    <row r="9" spans="2:9" x14ac:dyDescent="0.2">
      <c r="B9" s="157" t="s">
        <v>119</v>
      </c>
      <c r="C9" s="143" t="s">
        <v>24</v>
      </c>
      <c r="D9" s="145" t="s">
        <v>54</v>
      </c>
      <c r="E9" s="145" t="s">
        <v>54</v>
      </c>
      <c r="F9" s="143" t="s">
        <v>24</v>
      </c>
      <c r="G9" s="143" t="s">
        <v>24</v>
      </c>
      <c r="H9" s="349" t="s">
        <v>55</v>
      </c>
      <c r="I9" s="348" t="s">
        <v>54</v>
      </c>
    </row>
    <row r="10" spans="2:9" x14ac:dyDescent="0.2">
      <c r="B10" s="157" t="s">
        <v>120</v>
      </c>
      <c r="C10" s="145" t="s">
        <v>55</v>
      </c>
      <c r="D10" s="145" t="s">
        <v>55</v>
      </c>
      <c r="E10" s="145" t="s">
        <v>53</v>
      </c>
      <c r="F10" s="145" t="s">
        <v>53</v>
      </c>
      <c r="G10" s="145" t="s">
        <v>55</v>
      </c>
      <c r="H10" s="349" t="s">
        <v>53</v>
      </c>
      <c r="I10" s="348" t="s">
        <v>55</v>
      </c>
    </row>
    <row r="11" spans="2:9" x14ac:dyDescent="0.2">
      <c r="B11" s="157" t="s">
        <v>121</v>
      </c>
      <c r="C11" s="145" t="s">
        <v>53</v>
      </c>
      <c r="D11" s="145" t="s">
        <v>53</v>
      </c>
      <c r="E11" s="145" t="s">
        <v>55</v>
      </c>
      <c r="F11" s="145" t="s">
        <v>55</v>
      </c>
      <c r="G11" s="145" t="s">
        <v>53</v>
      </c>
      <c r="H11" s="349" t="s">
        <v>58</v>
      </c>
      <c r="I11" s="348" t="s">
        <v>53</v>
      </c>
    </row>
    <row r="12" spans="2:9" x14ac:dyDescent="0.2">
      <c r="B12" s="157" t="s">
        <v>122</v>
      </c>
      <c r="C12" s="145" t="s">
        <v>57</v>
      </c>
      <c r="D12" s="145" t="s">
        <v>64</v>
      </c>
      <c r="E12" s="145" t="s">
        <v>64</v>
      </c>
      <c r="F12" s="145" t="s">
        <v>64</v>
      </c>
      <c r="G12" s="145" t="s">
        <v>58</v>
      </c>
      <c r="H12" s="349" t="s">
        <v>57</v>
      </c>
      <c r="I12" s="348" t="s">
        <v>57</v>
      </c>
    </row>
    <row r="13" spans="2:9" x14ac:dyDescent="0.2">
      <c r="B13" s="157" t="s">
        <v>123</v>
      </c>
      <c r="C13" s="145" t="s">
        <v>64</v>
      </c>
      <c r="D13" s="145" t="s">
        <v>57</v>
      </c>
      <c r="E13" s="145" t="s">
        <v>57</v>
      </c>
      <c r="F13" s="145" t="s">
        <v>57</v>
      </c>
      <c r="G13" s="145" t="s">
        <v>57</v>
      </c>
      <c r="H13" s="143" t="s">
        <v>24</v>
      </c>
      <c r="I13" s="198" t="s">
        <v>24</v>
      </c>
    </row>
    <row r="14" spans="2:9" x14ac:dyDescent="0.2">
      <c r="B14" s="157" t="s">
        <v>124</v>
      </c>
      <c r="C14" s="145" t="s">
        <v>49</v>
      </c>
      <c r="D14" s="145" t="s">
        <v>49</v>
      </c>
      <c r="E14" s="145" t="s">
        <v>59</v>
      </c>
      <c r="F14" s="145" t="s">
        <v>49</v>
      </c>
      <c r="G14" s="145" t="s">
        <v>59</v>
      </c>
      <c r="H14" s="145" t="s">
        <v>59</v>
      </c>
      <c r="I14" s="146" t="s">
        <v>59</v>
      </c>
    </row>
    <row r="15" spans="2:9" x14ac:dyDescent="0.2">
      <c r="B15" s="157" t="s">
        <v>125</v>
      </c>
      <c r="C15" s="145" t="s">
        <v>59</v>
      </c>
      <c r="D15" s="145" t="s">
        <v>33</v>
      </c>
      <c r="E15" s="145" t="s">
        <v>49</v>
      </c>
      <c r="F15" s="145" t="s">
        <v>59</v>
      </c>
      <c r="G15" s="145" t="s">
        <v>49</v>
      </c>
      <c r="H15" s="145" t="s">
        <v>49</v>
      </c>
      <c r="I15" s="146" t="s">
        <v>49</v>
      </c>
    </row>
    <row r="16" spans="2:9" x14ac:dyDescent="0.2">
      <c r="B16" s="157" t="s">
        <v>126</v>
      </c>
      <c r="C16" s="145" t="s">
        <v>33</v>
      </c>
      <c r="D16" s="145" t="s">
        <v>59</v>
      </c>
      <c r="E16" s="145" t="s">
        <v>33</v>
      </c>
      <c r="F16" s="145" t="s">
        <v>33</v>
      </c>
      <c r="G16" s="145" t="s">
        <v>33</v>
      </c>
      <c r="H16" s="145" t="s">
        <v>33</v>
      </c>
      <c r="I16" s="146" t="s">
        <v>33</v>
      </c>
    </row>
    <row r="17" spans="2:9" x14ac:dyDescent="0.2">
      <c r="B17" s="157" t="s">
        <v>127</v>
      </c>
      <c r="C17" s="145" t="s">
        <v>31</v>
      </c>
      <c r="D17" s="145" t="s">
        <v>31</v>
      </c>
      <c r="E17" s="145" t="s">
        <v>31</v>
      </c>
      <c r="F17" s="145" t="s">
        <v>34</v>
      </c>
      <c r="G17" s="145" t="s">
        <v>34</v>
      </c>
      <c r="H17" s="145" t="s">
        <v>31</v>
      </c>
      <c r="I17" s="146" t="s">
        <v>31</v>
      </c>
    </row>
    <row r="18" spans="2:9" x14ac:dyDescent="0.2">
      <c r="B18" s="157" t="s">
        <v>128</v>
      </c>
      <c r="C18" s="145" t="s">
        <v>34</v>
      </c>
      <c r="D18" s="145" t="s">
        <v>34</v>
      </c>
      <c r="E18" s="145" t="s">
        <v>34</v>
      </c>
      <c r="F18" s="145" t="s">
        <v>31</v>
      </c>
      <c r="G18" s="145" t="s">
        <v>31</v>
      </c>
      <c r="H18" s="145" t="s">
        <v>34</v>
      </c>
      <c r="I18" s="146" t="s">
        <v>34</v>
      </c>
    </row>
    <row r="19" spans="2:9" x14ac:dyDescent="0.2">
      <c r="B19" s="157" t="s">
        <v>129</v>
      </c>
      <c r="C19" s="145" t="s">
        <v>46</v>
      </c>
      <c r="D19" s="145" t="s">
        <v>46</v>
      </c>
      <c r="E19" s="145" t="s">
        <v>36</v>
      </c>
      <c r="F19" s="145" t="s">
        <v>36</v>
      </c>
      <c r="G19" s="145" t="s">
        <v>36</v>
      </c>
      <c r="H19" s="145" t="s">
        <v>37</v>
      </c>
      <c r="I19" s="146" t="s">
        <v>37</v>
      </c>
    </row>
    <row r="20" spans="2:9" x14ac:dyDescent="0.2">
      <c r="B20" s="157" t="s">
        <v>130</v>
      </c>
      <c r="C20" s="145" t="s">
        <v>36</v>
      </c>
      <c r="D20" s="145" t="s">
        <v>36</v>
      </c>
      <c r="E20" s="145" t="s">
        <v>46</v>
      </c>
      <c r="F20" s="145" t="s">
        <v>37</v>
      </c>
      <c r="G20" s="145" t="s">
        <v>37</v>
      </c>
      <c r="H20" s="145" t="s">
        <v>36</v>
      </c>
      <c r="I20" s="146" t="s">
        <v>36</v>
      </c>
    </row>
    <row r="21" spans="2:9" x14ac:dyDescent="0.2">
      <c r="B21" s="157" t="s">
        <v>131</v>
      </c>
      <c r="C21" s="145" t="s">
        <v>37</v>
      </c>
      <c r="D21" s="145" t="s">
        <v>37</v>
      </c>
      <c r="E21" s="145" t="s">
        <v>37</v>
      </c>
      <c r="F21" s="145" t="s">
        <v>46</v>
      </c>
      <c r="G21" s="145" t="s">
        <v>32</v>
      </c>
      <c r="H21" s="145" t="s">
        <v>46</v>
      </c>
      <c r="I21" s="146" t="s">
        <v>44</v>
      </c>
    </row>
    <row r="22" spans="2:9" x14ac:dyDescent="0.2">
      <c r="B22" s="157" t="s">
        <v>132</v>
      </c>
      <c r="C22" s="145" t="s">
        <v>42</v>
      </c>
      <c r="D22" s="145" t="s">
        <v>35</v>
      </c>
      <c r="E22" s="145" t="s">
        <v>42</v>
      </c>
      <c r="F22" s="145" t="s">
        <v>44</v>
      </c>
      <c r="G22" s="145" t="s">
        <v>46</v>
      </c>
      <c r="H22" s="145" t="s">
        <v>32</v>
      </c>
      <c r="I22" s="146" t="s">
        <v>42</v>
      </c>
    </row>
    <row r="23" spans="2:9" x14ac:dyDescent="0.2">
      <c r="B23" s="157" t="s">
        <v>133</v>
      </c>
      <c r="C23" s="145" t="s">
        <v>32</v>
      </c>
      <c r="D23" s="145" t="s">
        <v>42</v>
      </c>
      <c r="E23" s="145" t="s">
        <v>44</v>
      </c>
      <c r="F23" s="145" t="s">
        <v>42</v>
      </c>
      <c r="G23" s="145" t="s">
        <v>44</v>
      </c>
      <c r="H23" s="145" t="s">
        <v>44</v>
      </c>
      <c r="I23" s="146" t="s">
        <v>46</v>
      </c>
    </row>
    <row r="24" spans="2:9" x14ac:dyDescent="0.2">
      <c r="B24" s="157" t="s">
        <v>134</v>
      </c>
      <c r="C24" s="145" t="s">
        <v>44</v>
      </c>
      <c r="D24" s="145" t="s">
        <v>44</v>
      </c>
      <c r="E24" s="145" t="s">
        <v>35</v>
      </c>
      <c r="F24" s="145" t="s">
        <v>35</v>
      </c>
      <c r="G24" s="145" t="s">
        <v>42</v>
      </c>
      <c r="H24" s="145" t="s">
        <v>42</v>
      </c>
      <c r="I24" s="146" t="s">
        <v>47</v>
      </c>
    </row>
    <row r="25" spans="2:9" x14ac:dyDescent="0.2">
      <c r="B25" s="157" t="s">
        <v>135</v>
      </c>
      <c r="C25" s="145" t="s">
        <v>47</v>
      </c>
      <c r="D25" s="145" t="s">
        <v>32</v>
      </c>
      <c r="E25" s="145" t="s">
        <v>32</v>
      </c>
      <c r="F25" s="145" t="s">
        <v>32</v>
      </c>
      <c r="G25" s="145" t="s">
        <v>35</v>
      </c>
      <c r="H25" s="145" t="s">
        <v>47</v>
      </c>
      <c r="I25" s="146" t="s">
        <v>32</v>
      </c>
    </row>
    <row r="26" spans="2:9" x14ac:dyDescent="0.2">
      <c r="B26" s="157" t="s">
        <v>136</v>
      </c>
      <c r="C26" s="145" t="s">
        <v>35</v>
      </c>
      <c r="D26" s="145" t="s">
        <v>47</v>
      </c>
      <c r="E26" s="145" t="s">
        <v>47</v>
      </c>
      <c r="F26" s="145" t="s">
        <v>47</v>
      </c>
      <c r="G26" s="145" t="s">
        <v>47</v>
      </c>
      <c r="H26" s="145" t="s">
        <v>35</v>
      </c>
      <c r="I26" s="146" t="s">
        <v>35</v>
      </c>
    </row>
    <row r="27" spans="2:9" x14ac:dyDescent="0.2">
      <c r="B27" s="157" t="s">
        <v>137</v>
      </c>
      <c r="C27" s="145" t="s">
        <v>41</v>
      </c>
      <c r="D27" s="145" t="s">
        <v>41</v>
      </c>
      <c r="E27" s="145" t="s">
        <v>41</v>
      </c>
      <c r="F27" s="145" t="s">
        <v>41</v>
      </c>
      <c r="G27" s="145" t="s">
        <v>41</v>
      </c>
      <c r="H27" s="145" t="s">
        <v>41</v>
      </c>
      <c r="I27" s="146" t="s">
        <v>41</v>
      </c>
    </row>
    <row r="28" spans="2:9" x14ac:dyDescent="0.2">
      <c r="B28" s="157" t="s">
        <v>138</v>
      </c>
      <c r="C28" s="145" t="s">
        <v>43</v>
      </c>
      <c r="D28" s="145" t="s">
        <v>45</v>
      </c>
      <c r="E28" s="145" t="s">
        <v>43</v>
      </c>
      <c r="F28" s="145" t="s">
        <v>43</v>
      </c>
      <c r="G28" s="145" t="s">
        <v>43</v>
      </c>
      <c r="H28" s="145" t="s">
        <v>43</v>
      </c>
      <c r="I28" s="146" t="s">
        <v>43</v>
      </c>
    </row>
    <row r="29" spans="2:9" x14ac:dyDescent="0.2">
      <c r="B29" s="157" t="s">
        <v>139</v>
      </c>
      <c r="C29" s="145" t="s">
        <v>45</v>
      </c>
      <c r="D29" s="145" t="s">
        <v>43</v>
      </c>
      <c r="E29" s="145" t="s">
        <v>45</v>
      </c>
      <c r="F29" s="145" t="s">
        <v>45</v>
      </c>
      <c r="G29" s="145" t="s">
        <v>45</v>
      </c>
      <c r="H29" s="145" t="s">
        <v>45</v>
      </c>
      <c r="I29" s="146" t="s">
        <v>45</v>
      </c>
    </row>
    <row r="30" spans="2:9" x14ac:dyDescent="0.2">
      <c r="B30" s="157" t="s">
        <v>140</v>
      </c>
      <c r="C30" s="145" t="s">
        <v>40</v>
      </c>
      <c r="D30" s="145" t="s">
        <v>40</v>
      </c>
      <c r="E30" s="145" t="s">
        <v>40</v>
      </c>
      <c r="F30" s="145" t="s">
        <v>39</v>
      </c>
      <c r="G30" s="145" t="s">
        <v>40</v>
      </c>
      <c r="H30" s="145" t="s">
        <v>40</v>
      </c>
      <c r="I30" s="146" t="s">
        <v>40</v>
      </c>
    </row>
    <row r="31" spans="2:9" ht="13.5" thickBot="1" x14ac:dyDescent="0.25">
      <c r="B31" s="158" t="s">
        <v>141</v>
      </c>
      <c r="C31" s="148" t="s">
        <v>39</v>
      </c>
      <c r="D31" s="148" t="s">
        <v>39</v>
      </c>
      <c r="E31" s="148" t="s">
        <v>39</v>
      </c>
      <c r="F31" s="148" t="s">
        <v>40</v>
      </c>
      <c r="G31" s="148" t="s">
        <v>39</v>
      </c>
      <c r="H31" s="148" t="s">
        <v>39</v>
      </c>
      <c r="I31" s="149" t="s">
        <v>39</v>
      </c>
    </row>
    <row r="32" spans="2:9" x14ac:dyDescent="0.2">
      <c r="B32" s="56" t="s">
        <v>106</v>
      </c>
      <c r="C32" s="154"/>
      <c r="D32" s="154"/>
      <c r="E32" s="154"/>
      <c r="F32" s="154"/>
      <c r="G32" s="154"/>
      <c r="H32" s="154"/>
    </row>
    <row r="33" spans="2:8" x14ac:dyDescent="0.2">
      <c r="B33" s="71" t="s">
        <v>99</v>
      </c>
      <c r="C33" s="154"/>
      <c r="D33" s="154"/>
      <c r="E33" s="154"/>
      <c r="F33" s="154"/>
      <c r="G33" s="154"/>
      <c r="H33" s="154"/>
    </row>
    <row r="34" spans="2:8" x14ac:dyDescent="0.2">
      <c r="B34" s="154"/>
      <c r="C34" s="154"/>
      <c r="D34" s="154"/>
      <c r="E34" s="154"/>
      <c r="F34" s="154"/>
      <c r="G34" s="154"/>
      <c r="H34" s="154"/>
    </row>
    <row r="36" spans="2:8" x14ac:dyDescent="0.2">
      <c r="F36" s="352"/>
    </row>
    <row r="37" spans="2:8" x14ac:dyDescent="0.2">
      <c r="B37"/>
      <c r="F37" s="352"/>
    </row>
    <row r="38" spans="2:8" x14ac:dyDescent="0.2">
      <c r="B38"/>
      <c r="F38" s="352"/>
    </row>
    <row r="39" spans="2:8" x14ac:dyDescent="0.2">
      <c r="B39"/>
      <c r="F39" s="352"/>
    </row>
    <row r="40" spans="2:8" x14ac:dyDescent="0.2">
      <c r="B40"/>
      <c r="F40" s="352"/>
    </row>
    <row r="41" spans="2:8" x14ac:dyDescent="0.2">
      <c r="B41"/>
      <c r="F41" s="352"/>
    </row>
    <row r="42" spans="2:8" x14ac:dyDescent="0.2">
      <c r="B42"/>
      <c r="F42" s="352"/>
    </row>
    <row r="43" spans="2:8" x14ac:dyDescent="0.2">
      <c r="B43"/>
      <c r="F43" s="352"/>
    </row>
    <row r="44" spans="2:8" x14ac:dyDescent="0.2">
      <c r="B44"/>
      <c r="F44" s="352"/>
    </row>
    <row r="45" spans="2:8" x14ac:dyDescent="0.2">
      <c r="B45"/>
      <c r="F45" s="352"/>
    </row>
    <row r="46" spans="2:8" x14ac:dyDescent="0.2">
      <c r="B46"/>
      <c r="F46" s="352"/>
    </row>
    <row r="47" spans="2:8" x14ac:dyDescent="0.2">
      <c r="B47"/>
      <c r="F47" s="352"/>
    </row>
    <row r="48" spans="2:8" x14ac:dyDescent="0.2">
      <c r="B48"/>
      <c r="F48" s="352"/>
    </row>
    <row r="49" spans="2:6" x14ac:dyDescent="0.2">
      <c r="B49"/>
      <c r="F49" s="352"/>
    </row>
    <row r="50" spans="2:6" x14ac:dyDescent="0.2">
      <c r="B50"/>
      <c r="F50" s="352"/>
    </row>
    <row r="51" spans="2:6" x14ac:dyDescent="0.2">
      <c r="B51"/>
      <c r="F51" s="352"/>
    </row>
    <row r="52" spans="2:6" x14ac:dyDescent="0.2">
      <c r="B52"/>
      <c r="F52" s="352"/>
    </row>
    <row r="53" spans="2:6" x14ac:dyDescent="0.2">
      <c r="B53"/>
      <c r="F53" s="352"/>
    </row>
    <row r="54" spans="2:6" x14ac:dyDescent="0.2">
      <c r="B54"/>
      <c r="F54" s="352"/>
    </row>
    <row r="55" spans="2:6" x14ac:dyDescent="0.2">
      <c r="B55"/>
      <c r="F55" s="352"/>
    </row>
    <row r="56" spans="2:6" x14ac:dyDescent="0.2">
      <c r="B56"/>
      <c r="F56" s="352"/>
    </row>
    <row r="57" spans="2:6" x14ac:dyDescent="0.2">
      <c r="B57"/>
      <c r="F57" s="352"/>
    </row>
    <row r="58" spans="2:6" x14ac:dyDescent="0.2">
      <c r="B58"/>
      <c r="F58" s="352"/>
    </row>
    <row r="59" spans="2:6" x14ac:dyDescent="0.2">
      <c r="B59"/>
      <c r="F59" s="352"/>
    </row>
    <row r="60" spans="2:6" x14ac:dyDescent="0.2">
      <c r="F60" s="352"/>
    </row>
    <row r="61" spans="2:6" x14ac:dyDescent="0.2">
      <c r="F61" s="352"/>
    </row>
    <row r="62" spans="2:6" x14ac:dyDescent="0.2">
      <c r="F62" s="352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>
      <selection activeCell="O33" sqref="O3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27"/>
  <sheetViews>
    <sheetView showGridLines="0" workbookViewId="0">
      <selection activeCell="J7" sqref="J7"/>
    </sheetView>
  </sheetViews>
  <sheetFormatPr defaultRowHeight="12.75" x14ac:dyDescent="0.2"/>
  <cols>
    <col min="1" max="1" width="4.7109375" style="1" customWidth="1"/>
    <col min="2" max="2" width="9.28515625" style="1" customWidth="1"/>
    <col min="3" max="3" width="14" style="1" customWidth="1"/>
    <col min="4" max="4" width="13.7109375" style="1" customWidth="1"/>
    <col min="5" max="5" width="13.85546875" style="1" customWidth="1"/>
    <col min="6" max="6" width="14.5703125" style="1" customWidth="1"/>
    <col min="7" max="7" width="17.28515625" style="1" customWidth="1"/>
    <col min="8" max="8" width="15.85546875" style="1" customWidth="1"/>
    <col min="9" max="9" width="17.42578125" style="1" customWidth="1"/>
    <col min="10" max="10" width="21.28515625" style="1" customWidth="1"/>
    <col min="11" max="11" width="17.85546875" style="1" customWidth="1"/>
    <col min="12" max="12" width="10" style="1" customWidth="1"/>
    <col min="13" max="13" width="14.42578125" style="1" customWidth="1"/>
    <col min="14" max="14" width="9.140625" style="1" customWidth="1"/>
    <col min="15" max="15" width="14.85546875" style="1" customWidth="1"/>
    <col min="16" max="17" width="9.140625" style="1" customWidth="1"/>
    <col min="18" max="16384" width="9.140625" style="1"/>
  </cols>
  <sheetData>
    <row r="1" spans="2:16" x14ac:dyDescent="0.2"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2:16" ht="18" thickBot="1" x14ac:dyDescent="0.35">
      <c r="B2" s="421" t="s">
        <v>180</v>
      </c>
      <c r="C2" s="421"/>
      <c r="D2" s="421"/>
      <c r="E2" s="421"/>
      <c r="F2" s="421"/>
      <c r="G2" s="57"/>
      <c r="H2" s="57"/>
      <c r="I2" s="57"/>
      <c r="J2" s="57"/>
      <c r="K2" s="57"/>
    </row>
    <row r="3" spans="2:16" ht="14.25" thickTop="1" thickBot="1" x14ac:dyDescent="0.25">
      <c r="B3" s="56"/>
      <c r="C3" s="423"/>
      <c r="D3" s="423"/>
      <c r="E3" s="423"/>
      <c r="F3" s="423"/>
      <c r="G3" s="423"/>
      <c r="H3" s="423"/>
      <c r="I3" s="423"/>
      <c r="J3" s="423"/>
      <c r="K3" s="423"/>
      <c r="L3" s="422"/>
      <c r="M3" s="422"/>
      <c r="N3" s="7"/>
      <c r="O3" s="7"/>
    </row>
    <row r="4" spans="2:16" ht="44.25" customHeight="1" x14ac:dyDescent="0.2">
      <c r="B4" s="160" t="s">
        <v>11</v>
      </c>
      <c r="C4" s="161" t="s">
        <v>104</v>
      </c>
      <c r="D4" s="161" t="s">
        <v>62</v>
      </c>
      <c r="E4" s="161" t="s">
        <v>96</v>
      </c>
      <c r="F4" s="161" t="s">
        <v>22</v>
      </c>
      <c r="G4" s="161" t="s">
        <v>97</v>
      </c>
      <c r="H4" s="161" t="s">
        <v>23</v>
      </c>
      <c r="I4" s="161" t="s">
        <v>66</v>
      </c>
      <c r="J4" s="161" t="s">
        <v>95</v>
      </c>
      <c r="K4" s="162" t="s">
        <v>67</v>
      </c>
      <c r="L4" s="30"/>
      <c r="M4" s="31"/>
      <c r="N4" s="30"/>
      <c r="O4" s="31"/>
    </row>
    <row r="5" spans="2:16" x14ac:dyDescent="0.2">
      <c r="B5" s="82">
        <v>2010</v>
      </c>
      <c r="C5" s="315">
        <v>85.310284544563459</v>
      </c>
      <c r="D5" s="260">
        <f>'tab3'!G6</f>
        <v>3512.672</v>
      </c>
      <c r="E5" s="315">
        <f>'tab3'!H6</f>
        <v>24286.436235595818</v>
      </c>
      <c r="F5" s="261">
        <f>'tab2'!H6</f>
        <v>100</v>
      </c>
      <c r="G5" s="261">
        <f>F5/H5*100</f>
        <v>100</v>
      </c>
      <c r="H5" s="261">
        <f>(D5/$D$5)*100</f>
        <v>100</v>
      </c>
      <c r="I5" s="261" t="s">
        <v>13</v>
      </c>
      <c r="J5" s="261" t="s">
        <v>13</v>
      </c>
      <c r="K5" s="262" t="s">
        <v>13</v>
      </c>
      <c r="L5" s="33"/>
      <c r="O5" s="32"/>
      <c r="P5" s="16"/>
    </row>
    <row r="6" spans="2:16" x14ac:dyDescent="0.2">
      <c r="B6" s="82">
        <v>2011</v>
      </c>
      <c r="C6" s="315">
        <v>105.97622218327982</v>
      </c>
      <c r="D6" s="260">
        <f>'tab3'!G7</f>
        <v>3547.0549999999998</v>
      </c>
      <c r="E6" s="315">
        <f>'tab3'!H7</f>
        <v>29877.242440074813</v>
      </c>
      <c r="F6" s="261">
        <f>'tab2'!H7</f>
        <v>107.40697107265106</v>
      </c>
      <c r="G6" s="261">
        <f t="shared" ref="G6:G11" si="0">F6/H6*100</f>
        <v>106.36583303380166</v>
      </c>
      <c r="H6" s="261">
        <f t="shared" ref="H6:H10" si="1">(D6/$D$5)*100</f>
        <v>100.97882751364202</v>
      </c>
      <c r="I6" s="261">
        <f t="shared" ref="I6:I11" si="2">(F6/F5-1)*100</f>
        <v>7.4069710726510696</v>
      </c>
      <c r="J6" s="261">
        <f t="shared" ref="J6:J11" si="3">((G6/G5)-1)*100</f>
        <v>6.3658330338016711</v>
      </c>
      <c r="K6" s="262">
        <f t="shared" ref="K6:K11" si="4">(H6/H5-1)*100</f>
        <v>0.97882751364202214</v>
      </c>
      <c r="L6" s="33"/>
      <c r="O6" s="32"/>
      <c r="P6" s="16"/>
    </row>
    <row r="7" spans="2:16" x14ac:dyDescent="0.2">
      <c r="B7" s="82">
        <v>2012</v>
      </c>
      <c r="C7" s="315">
        <v>116.85058054229187</v>
      </c>
      <c r="D7" s="260">
        <f>'tab3'!G8</f>
        <v>3578.067</v>
      </c>
      <c r="E7" s="315">
        <f>'tab3'!H8</f>
        <v>32657.460171173534</v>
      </c>
      <c r="F7" s="261">
        <f>'tab2'!H8</f>
        <v>106.62342773780338</v>
      </c>
      <c r="G7" s="261">
        <f t="shared" si="0"/>
        <v>104.67471099859374</v>
      </c>
      <c r="H7" s="261">
        <f t="shared" si="1"/>
        <v>101.861688196336</v>
      </c>
      <c r="I7" s="261">
        <f t="shared" si="2"/>
        <v>-0.72950882705525855</v>
      </c>
      <c r="J7" s="261">
        <f t="shared" si="3"/>
        <v>-1.5899109582214299</v>
      </c>
      <c r="K7" s="262">
        <f t="shared" si="4"/>
        <v>0.8743027666613834</v>
      </c>
      <c r="L7" s="33"/>
      <c r="O7" s="32"/>
      <c r="P7" s="16"/>
    </row>
    <row r="8" spans="2:16" x14ac:dyDescent="0.2">
      <c r="B8" s="82">
        <v>2013</v>
      </c>
      <c r="C8" s="315">
        <v>117.27434694088147</v>
      </c>
      <c r="D8" s="260">
        <f>'tab3'!G9</f>
        <v>3839.366</v>
      </c>
      <c r="E8" s="315">
        <f>'tab3'!H9</f>
        <v>30545.237661864761</v>
      </c>
      <c r="F8" s="261">
        <f>'tab2'!H9</f>
        <v>106.52077466820633</v>
      </c>
      <c r="G8" s="261">
        <f t="shared" si="0"/>
        <v>97.456856833997506</v>
      </c>
      <c r="H8" s="261">
        <f t="shared" si="1"/>
        <v>109.30044137340462</v>
      </c>
      <c r="I8" s="261">
        <f t="shared" si="2"/>
        <v>-9.6276279777351981E-2</v>
      </c>
      <c r="J8" s="261">
        <f t="shared" si="3"/>
        <v>-6.895509044866821</v>
      </c>
      <c r="K8" s="262">
        <f t="shared" si="4"/>
        <v>7.3027978514656144</v>
      </c>
      <c r="L8" s="33"/>
      <c r="O8" s="32"/>
      <c r="P8" s="16"/>
    </row>
    <row r="9" spans="2:16" x14ac:dyDescent="0.2">
      <c r="B9" s="234">
        <v>2014</v>
      </c>
      <c r="C9" s="315">
        <v>128.78378114690585</v>
      </c>
      <c r="D9" s="260">
        <f>'tab3'!G10</f>
        <v>3885.049</v>
      </c>
      <c r="E9" s="315">
        <f>'tab3'!H10</f>
        <v>33148.560326241961</v>
      </c>
      <c r="F9" s="261">
        <f>'tab2'!H10</f>
        <v>110.0512065962465</v>
      </c>
      <c r="G9" s="261">
        <f t="shared" si="0"/>
        <v>99.502938567016898</v>
      </c>
      <c r="H9" s="261">
        <f t="shared" si="1"/>
        <v>110.60096131947417</v>
      </c>
      <c r="I9" s="261">
        <f t="shared" si="2"/>
        <v>3.3143130427250922</v>
      </c>
      <c r="J9" s="261">
        <f t="shared" si="3"/>
        <v>2.0994743720337494</v>
      </c>
      <c r="K9" s="262">
        <f t="shared" si="4"/>
        <v>1.1898579088318151</v>
      </c>
      <c r="L9" s="33"/>
      <c r="O9" s="32"/>
      <c r="P9" s="16"/>
    </row>
    <row r="10" spans="2:16" x14ac:dyDescent="0.2">
      <c r="B10" s="234">
        <v>2015</v>
      </c>
      <c r="C10" s="315"/>
      <c r="D10" s="260">
        <f>'tab3'!G11</f>
        <v>3929.9110000000001</v>
      </c>
      <c r="E10" s="315">
        <f>'tab3'!H11</f>
        <v>30627.45</v>
      </c>
      <c r="F10" s="261">
        <f>'tab2'!H11</f>
        <v>107.74003760207459</v>
      </c>
      <c r="G10" s="261">
        <f t="shared" si="0"/>
        <v>96.30126823832768</v>
      </c>
      <c r="H10" s="261">
        <f t="shared" si="1"/>
        <v>111.87810874456822</v>
      </c>
      <c r="I10" s="261">
        <f t="shared" si="2"/>
        <v>-2.1000851018845079</v>
      </c>
      <c r="J10" s="261">
        <f t="shared" si="3"/>
        <v>-3.2176640959531433</v>
      </c>
      <c r="K10" s="262">
        <f t="shared" si="4"/>
        <v>1.1547344705304941</v>
      </c>
      <c r="L10" s="33"/>
      <c r="O10" s="32"/>
      <c r="P10" s="16"/>
    </row>
    <row r="11" spans="2:16" ht="13.5" thickBot="1" x14ac:dyDescent="0.25">
      <c r="B11" s="85">
        <v>2016</v>
      </c>
      <c r="C11" s="202">
        <v>120.36314337017913</v>
      </c>
      <c r="D11" s="176">
        <f>'tab3'!G12</f>
        <v>3973.6970000000001</v>
      </c>
      <c r="E11" s="316">
        <f>'tab3'!H12</f>
        <v>27487.446367613058</v>
      </c>
      <c r="F11" s="202">
        <f>'tab2'!H12</f>
        <v>102.06954968170807</v>
      </c>
      <c r="G11" s="202">
        <f t="shared" si="0"/>
        <v>90.227525958709194</v>
      </c>
      <c r="H11" s="202">
        <f>(D11/$D$5)*100</f>
        <v>113.12462421768956</v>
      </c>
      <c r="I11" s="202">
        <f t="shared" si="2"/>
        <v>-5.2631204207574385</v>
      </c>
      <c r="J11" s="202">
        <f t="shared" si="3"/>
        <v>-6.307022109602034</v>
      </c>
      <c r="K11" s="227">
        <f t="shared" si="4"/>
        <v>1.1141728146006447</v>
      </c>
    </row>
    <row r="12" spans="2:16" x14ac:dyDescent="0.2">
      <c r="B12" s="56" t="s">
        <v>106</v>
      </c>
      <c r="C12" s="57"/>
      <c r="D12" s="56"/>
      <c r="E12" s="56"/>
      <c r="F12" s="61"/>
      <c r="G12" s="165"/>
      <c r="H12" s="56"/>
      <c r="I12" s="56"/>
      <c r="J12" s="56"/>
      <c r="K12" s="56"/>
    </row>
    <row r="13" spans="2:16" x14ac:dyDescent="0.2">
      <c r="B13" s="71" t="s">
        <v>99</v>
      </c>
      <c r="C13" s="56"/>
      <c r="D13" s="56"/>
      <c r="E13" s="56"/>
      <c r="F13" s="61"/>
      <c r="G13" s="165"/>
      <c r="H13" s="56"/>
      <c r="I13" s="56"/>
      <c r="J13" s="56"/>
      <c r="K13" s="56"/>
    </row>
    <row r="14" spans="2:16" x14ac:dyDescent="0.2">
      <c r="B14" s="56"/>
      <c r="F14" s="11"/>
      <c r="G14" s="14"/>
    </row>
    <row r="15" spans="2:16" x14ac:dyDescent="0.2">
      <c r="D15" s="13"/>
      <c r="E15" s="24"/>
      <c r="F15" s="21"/>
      <c r="G15" s="14"/>
      <c r="J15" s="21"/>
    </row>
    <row r="18" spans="3:10" x14ac:dyDescent="0.2">
      <c r="D18" s="13"/>
      <c r="E18" s="24"/>
      <c r="F18" s="21"/>
      <c r="G18" s="14"/>
      <c r="J18" s="21"/>
    </row>
    <row r="19" spans="3:10" x14ac:dyDescent="0.2">
      <c r="D19" s="13"/>
      <c r="E19" s="24"/>
      <c r="F19" s="21"/>
      <c r="G19" s="14"/>
      <c r="J19" s="21"/>
    </row>
    <row r="20" spans="3:10" x14ac:dyDescent="0.2">
      <c r="D20" s="13"/>
      <c r="E20" s="24"/>
      <c r="F20" s="21"/>
      <c r="G20" s="14"/>
      <c r="J20" s="21"/>
    </row>
    <row r="21" spans="3:10" x14ac:dyDescent="0.2">
      <c r="D21" s="13"/>
      <c r="E21" s="177"/>
      <c r="F21" s="21"/>
      <c r="G21" s="14"/>
      <c r="J21" s="21"/>
    </row>
    <row r="22" spans="3:10" x14ac:dyDescent="0.2">
      <c r="D22" s="29"/>
      <c r="E22" s="24"/>
      <c r="F22" s="21"/>
      <c r="G22" s="14"/>
      <c r="J22" s="21"/>
    </row>
    <row r="23" spans="3:10" x14ac:dyDescent="0.2">
      <c r="C23" s="24"/>
      <c r="D23" s="29"/>
      <c r="E23" s="24"/>
      <c r="F23" s="21"/>
      <c r="G23" s="14"/>
      <c r="J23" s="21"/>
    </row>
    <row r="26" spans="3:10" x14ac:dyDescent="0.2">
      <c r="G26" s="14"/>
    </row>
    <row r="27" spans="3:10" x14ac:dyDescent="0.2">
      <c r="G27" s="177"/>
    </row>
  </sheetData>
  <mergeCells count="3">
    <mergeCell ref="B2:F2"/>
    <mergeCell ref="L3:M3"/>
    <mergeCell ref="C3:K3"/>
  </mergeCells>
  <pageMargins left="0.511811024" right="0.511811024" top="0.78740157499999996" bottom="0.78740157499999996" header="0.31496062000000002" footer="0.31496062000000002"/>
  <ignoredErrors>
    <ignoredError sqref="J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15"/>
  <sheetViews>
    <sheetView showGridLines="0" workbookViewId="0">
      <selection activeCell="C11" sqref="C11"/>
    </sheetView>
  </sheetViews>
  <sheetFormatPr defaultRowHeight="12.75" x14ac:dyDescent="0.2"/>
  <cols>
    <col min="1" max="1" width="4.7109375" style="1" customWidth="1"/>
    <col min="2" max="2" width="10.28515625" style="1" customWidth="1"/>
    <col min="3" max="3" width="16.140625" style="1" customWidth="1"/>
    <col min="4" max="5" width="16.5703125" style="1" customWidth="1"/>
    <col min="6" max="6" width="12.140625" style="1" customWidth="1"/>
    <col min="7" max="7" width="9.28515625" style="1" bestFit="1" customWidth="1"/>
    <col min="8" max="8" width="9.140625" style="1"/>
    <col min="9" max="9" width="14.140625" style="1" customWidth="1"/>
    <col min="10" max="16384" width="9.140625" style="1"/>
  </cols>
  <sheetData>
    <row r="2" spans="1:14" ht="22.5" customHeight="1" thickBot="1" x14ac:dyDescent="0.35">
      <c r="A2" s="56"/>
      <c r="B2" s="76" t="s">
        <v>164</v>
      </c>
      <c r="C2" s="76"/>
      <c r="D2" s="76"/>
      <c r="E2" s="76"/>
      <c r="F2" s="76"/>
      <c r="G2" s="71"/>
    </row>
    <row r="3" spans="1:14" ht="17.25" customHeight="1" thickTop="1" thickBot="1" x14ac:dyDescent="0.25">
      <c r="A3" s="56"/>
      <c r="B3" s="77"/>
      <c r="C3" s="78"/>
      <c r="D3" s="78"/>
      <c r="E3" s="78"/>
      <c r="F3" s="78" t="s">
        <v>101</v>
      </c>
      <c r="G3" s="71"/>
    </row>
    <row r="4" spans="1:14" ht="60.75" customHeight="1" x14ac:dyDescent="0.2">
      <c r="A4" s="56"/>
      <c r="B4" s="79" t="s">
        <v>14</v>
      </c>
      <c r="C4" s="80" t="s">
        <v>25</v>
      </c>
      <c r="D4" s="80" t="s">
        <v>26</v>
      </c>
      <c r="E4" s="80" t="s">
        <v>27</v>
      </c>
      <c r="F4" s="81" t="s">
        <v>98</v>
      </c>
      <c r="G4" s="56"/>
    </row>
    <row r="5" spans="1:14" ht="22.5" customHeight="1" x14ac:dyDescent="0.2">
      <c r="A5" s="56"/>
      <c r="B5" s="82">
        <v>2010</v>
      </c>
      <c r="C5" s="306">
        <v>69.817926814189335</v>
      </c>
      <c r="D5" s="306">
        <f>E5-C5</f>
        <v>15.492357730374124</v>
      </c>
      <c r="E5" s="306">
        <v>85.310284544563459</v>
      </c>
      <c r="F5" s="84" t="s">
        <v>13</v>
      </c>
      <c r="G5" s="83"/>
      <c r="H5" s="22"/>
      <c r="I5" s="22"/>
      <c r="J5" s="379"/>
      <c r="N5" s="16"/>
    </row>
    <row r="6" spans="1:14" ht="22.5" customHeight="1" x14ac:dyDescent="0.2">
      <c r="A6" s="56"/>
      <c r="B6" s="82">
        <v>2011</v>
      </c>
      <c r="C6" s="306">
        <v>86.1266853903781</v>
      </c>
      <c r="D6" s="306">
        <f t="shared" ref="D6:D11" si="0">E6-C6</f>
        <v>19.849536792901716</v>
      </c>
      <c r="E6" s="306">
        <v>105.97622218327982</v>
      </c>
      <c r="F6" s="84">
        <v>7.4069710726510696</v>
      </c>
      <c r="G6" s="83"/>
      <c r="H6" s="22"/>
      <c r="I6" s="22"/>
      <c r="J6" s="379"/>
      <c r="N6" s="16"/>
    </row>
    <row r="7" spans="1:14" ht="22.5" customHeight="1" x14ac:dyDescent="0.2">
      <c r="A7" s="56"/>
      <c r="B7" s="82">
        <v>2012</v>
      </c>
      <c r="C7" s="306">
        <v>95.958304563990922</v>
      </c>
      <c r="D7" s="306">
        <f t="shared" si="0"/>
        <v>20.89227597830093</v>
      </c>
      <c r="E7" s="306">
        <v>116.85058054229185</v>
      </c>
      <c r="F7" s="84">
        <v>-0.72950882705525855</v>
      </c>
      <c r="G7" s="83"/>
      <c r="H7" s="22"/>
      <c r="I7" s="22"/>
      <c r="J7" s="379"/>
      <c r="N7" s="16"/>
    </row>
    <row r="8" spans="1:14" ht="22.5" customHeight="1" x14ac:dyDescent="0.2">
      <c r="A8" s="56"/>
      <c r="B8" s="82">
        <v>2013</v>
      </c>
      <c r="C8" s="307">
        <v>97.681967228112043</v>
      </c>
      <c r="D8" s="307">
        <f t="shared" si="0"/>
        <v>19.592379712769429</v>
      </c>
      <c r="E8" s="307">
        <v>117.27434694088147</v>
      </c>
      <c r="F8" s="278">
        <v>-9.6276279777351981E-2</v>
      </c>
      <c r="G8" s="83"/>
      <c r="H8" s="22"/>
      <c r="I8" s="22"/>
      <c r="J8" s="379"/>
      <c r="N8" s="16"/>
    </row>
    <row r="9" spans="1:14" ht="22.5" customHeight="1" x14ac:dyDescent="0.2">
      <c r="A9" s="56"/>
      <c r="B9" s="234">
        <v>2014</v>
      </c>
      <c r="C9" s="307">
        <v>109.80416900522233</v>
      </c>
      <c r="D9" s="307">
        <f t="shared" si="0"/>
        <v>18.979612141683518</v>
      </c>
      <c r="E9" s="307">
        <v>128.78378114690585</v>
      </c>
      <c r="F9" s="278">
        <v>3.3143130427250922</v>
      </c>
      <c r="G9" s="83"/>
      <c r="H9" s="22"/>
      <c r="I9" s="22"/>
      <c r="J9" s="379"/>
      <c r="N9" s="16"/>
    </row>
    <row r="10" spans="1:14" ht="22.5" customHeight="1" x14ac:dyDescent="0.2">
      <c r="A10" s="56"/>
      <c r="B10" s="82">
        <v>2015</v>
      </c>
      <c r="C10" s="307">
        <v>100.48968772488016</v>
      </c>
      <c r="D10" s="307">
        <f t="shared" si="0"/>
        <v>19.876292193065481</v>
      </c>
      <c r="E10" s="307">
        <v>120.36597991794564</v>
      </c>
      <c r="F10" s="278">
        <v>-2.1000851018845079</v>
      </c>
      <c r="G10" s="83"/>
      <c r="H10" s="22"/>
      <c r="I10" s="22"/>
      <c r="J10" s="379"/>
      <c r="N10" s="16"/>
    </row>
    <row r="11" spans="1:14" ht="27" customHeight="1" thickBot="1" x14ac:dyDescent="0.25">
      <c r="A11" s="56"/>
      <c r="B11" s="85">
        <v>2016</v>
      </c>
      <c r="C11" s="308">
        <v>92.19059489891157</v>
      </c>
      <c r="D11" s="308">
        <f t="shared" si="0"/>
        <v>17.03618826973333</v>
      </c>
      <c r="E11" s="308">
        <v>109.2267831686449</v>
      </c>
      <c r="F11" s="86">
        <v>-5.2631204207574385</v>
      </c>
      <c r="G11" s="56"/>
      <c r="J11" s="379"/>
    </row>
    <row r="12" spans="1:14" x14ac:dyDescent="0.2">
      <c r="A12" s="56"/>
      <c r="B12" s="56" t="s">
        <v>106</v>
      </c>
      <c r="C12" s="56"/>
      <c r="D12" s="56"/>
      <c r="E12" s="56"/>
      <c r="F12" s="75"/>
      <c r="G12" s="56"/>
    </row>
    <row r="13" spans="1:14" x14ac:dyDescent="0.2">
      <c r="A13" s="56"/>
      <c r="B13" s="71" t="s">
        <v>99</v>
      </c>
      <c r="C13" s="56"/>
      <c r="D13" s="56"/>
      <c r="E13" s="56"/>
      <c r="F13" s="56"/>
      <c r="G13" s="56"/>
    </row>
    <row r="14" spans="1:14" x14ac:dyDescent="0.2">
      <c r="B14" s="56"/>
    </row>
    <row r="15" spans="1:14" x14ac:dyDescent="0.2">
      <c r="E15" s="222"/>
    </row>
  </sheetData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K13"/>
  <sheetViews>
    <sheetView showGridLines="0" workbookViewId="0">
      <selection activeCell="B3" sqref="B3"/>
    </sheetView>
  </sheetViews>
  <sheetFormatPr defaultRowHeight="12.75" x14ac:dyDescent="0.2"/>
  <cols>
    <col min="1" max="5" width="14.28515625" customWidth="1"/>
    <col min="6" max="6" width="15.28515625" customWidth="1"/>
    <col min="7" max="256" width="14.28515625" customWidth="1"/>
  </cols>
  <sheetData>
    <row r="2" spans="2:11" ht="18" thickBot="1" x14ac:dyDescent="0.35">
      <c r="B2" s="421" t="s">
        <v>181</v>
      </c>
      <c r="C2" s="421"/>
      <c r="D2" s="421"/>
      <c r="E2" s="421"/>
      <c r="F2" s="421"/>
      <c r="G2" s="57"/>
      <c r="H2" s="57"/>
      <c r="I2" s="57"/>
      <c r="J2" s="57"/>
      <c r="K2" s="57"/>
    </row>
    <row r="3" spans="2:11" ht="14.25" thickTop="1" thickBot="1" x14ac:dyDescent="0.25">
      <c r="B3" s="56"/>
      <c r="C3" s="423"/>
      <c r="D3" s="423"/>
      <c r="E3" s="423"/>
      <c r="F3" s="423"/>
      <c r="G3" s="423"/>
      <c r="H3" s="423"/>
      <c r="I3" s="423"/>
      <c r="J3" s="423"/>
      <c r="K3" s="424"/>
    </row>
    <row r="4" spans="2:11" ht="51" x14ac:dyDescent="0.2">
      <c r="B4" s="160" t="s">
        <v>11</v>
      </c>
      <c r="C4" s="161" t="s">
        <v>104</v>
      </c>
      <c r="D4" s="161" t="s">
        <v>62</v>
      </c>
      <c r="E4" s="161" t="s">
        <v>96</v>
      </c>
      <c r="F4" s="161" t="s">
        <v>22</v>
      </c>
      <c r="G4" s="161" t="s">
        <v>97</v>
      </c>
      <c r="H4" s="161" t="s">
        <v>23</v>
      </c>
      <c r="I4" s="161" t="s">
        <v>66</v>
      </c>
      <c r="J4" s="161" t="s">
        <v>95</v>
      </c>
      <c r="K4" s="162" t="s">
        <v>67</v>
      </c>
    </row>
    <row r="5" spans="2:11" x14ac:dyDescent="0.2">
      <c r="B5" s="82">
        <v>2010</v>
      </c>
      <c r="C5" s="199">
        <f>'tab3'!C6</f>
        <v>3885.8470000000038</v>
      </c>
      <c r="D5" s="175">
        <f>'tab3'!D6</f>
        <v>190747.85500000001</v>
      </c>
      <c r="E5" s="199">
        <f>'tab3'!E6</f>
        <v>20371.641924885585</v>
      </c>
      <c r="F5" s="163">
        <f>'tab2'!I6</f>
        <v>100</v>
      </c>
      <c r="G5" s="199">
        <f t="shared" ref="G5" si="0">F5/H5*100</f>
        <v>100</v>
      </c>
      <c r="H5" s="199">
        <f>(D5/$D$5)*100</f>
        <v>100</v>
      </c>
      <c r="I5" s="163" t="s">
        <v>13</v>
      </c>
      <c r="J5" s="199" t="s">
        <v>13</v>
      </c>
      <c r="K5" s="200" t="s">
        <v>13</v>
      </c>
    </row>
    <row r="6" spans="2:11" x14ac:dyDescent="0.2">
      <c r="B6" s="82">
        <v>2011</v>
      </c>
      <c r="C6" s="199">
        <f>'tab3'!C7</f>
        <v>4376.3819999999996</v>
      </c>
      <c r="D6" s="175">
        <f>'tab3'!D7</f>
        <v>192379.28700000001</v>
      </c>
      <c r="E6" s="199">
        <f>'tab3'!E7</f>
        <v>22748.717225467219</v>
      </c>
      <c r="F6" s="163">
        <f>'tab2'!I7</f>
        <v>103.97442307944711</v>
      </c>
      <c r="G6" s="163">
        <f t="shared" ref="G6:G11" si="1">F6/H6*100</f>
        <v>103.09268989684442</v>
      </c>
      <c r="H6" s="163">
        <f t="shared" ref="H6:H11" si="2">(D6/$D$5)*100</f>
        <v>100.85528196372115</v>
      </c>
      <c r="I6" s="163">
        <f t="shared" ref="I6" si="3">(F6/F5-1)*100</f>
        <v>3.9744230794471092</v>
      </c>
      <c r="J6" s="163">
        <f t="shared" ref="J6" si="4">(G6/G5-1)*100</f>
        <v>3.0926898968444139</v>
      </c>
      <c r="K6" s="164">
        <f t="shared" ref="K6" si="5">(H6/H5-1)*100</f>
        <v>0.85528196372115506</v>
      </c>
    </row>
    <row r="7" spans="2:11" x14ac:dyDescent="0.2">
      <c r="B7" s="82">
        <v>2012</v>
      </c>
      <c r="C7" s="199">
        <f>'tab3'!C8</f>
        <v>4814.7599999999984</v>
      </c>
      <c r="D7" s="260">
        <f>'tab3'!D8</f>
        <v>193946.886</v>
      </c>
      <c r="E7" s="315">
        <f>'tab3'!E8</f>
        <v>24825.147231288825</v>
      </c>
      <c r="F7" s="261">
        <f>'tab2'!I8</f>
        <v>105.97195472629012</v>
      </c>
      <c r="G7" s="261">
        <f t="shared" si="1"/>
        <v>104.22401447681379</v>
      </c>
      <c r="H7" s="261">
        <f t="shared" si="2"/>
        <v>101.67709933094659</v>
      </c>
      <c r="I7" s="261">
        <f t="shared" ref="I7:I11" si="6">(F7/F6-1)*100</f>
        <v>1.9211759850946253</v>
      </c>
      <c r="J7" s="261">
        <f t="shared" ref="J7:J11" si="7">(G7/G6-1)*100</f>
        <v>1.0973858389973001</v>
      </c>
      <c r="K7" s="262">
        <f t="shared" ref="K7:K11" si="8">(H7/H6-1)*100</f>
        <v>0.8148481182384204</v>
      </c>
    </row>
    <row r="8" spans="2:11" x14ac:dyDescent="0.2">
      <c r="B8" s="234">
        <v>2013</v>
      </c>
      <c r="C8" s="199">
        <f>'tab3'!C9</f>
        <v>5331.6189566463054</v>
      </c>
      <c r="D8" s="260">
        <f>'tab3'!D9</f>
        <v>201032.71400000001</v>
      </c>
      <c r="E8" s="315">
        <f>'tab3'!E9</f>
        <v>26521.150963749911</v>
      </c>
      <c r="F8" s="261">
        <f>'tab2'!I9</f>
        <v>109.15622404605394</v>
      </c>
      <c r="G8" s="261">
        <f t="shared" si="1"/>
        <v>103.57177785842462</v>
      </c>
      <c r="H8" s="261">
        <f t="shared" si="2"/>
        <v>105.39186089405828</v>
      </c>
      <c r="I8" s="261">
        <f t="shared" si="6"/>
        <v>3.0048226702888536</v>
      </c>
      <c r="J8" s="261">
        <f t="shared" si="7"/>
        <v>-0.62580262491641614</v>
      </c>
      <c r="K8" s="262">
        <f t="shared" si="8"/>
        <v>3.6534889247977098</v>
      </c>
    </row>
    <row r="9" spans="2:11" x14ac:dyDescent="0.2">
      <c r="B9" s="234">
        <v>2014</v>
      </c>
      <c r="C9" s="199">
        <f>'tab3'!C10</f>
        <v>5778.952780000006</v>
      </c>
      <c r="D9" s="260">
        <f>'tab3'!D10</f>
        <v>202768.56200000001</v>
      </c>
      <c r="E9" s="315">
        <f>'tab3'!E10</f>
        <v>28500.240485998074</v>
      </c>
      <c r="F9" s="261">
        <f>'tab2'!I10</f>
        <v>109.70632399506901</v>
      </c>
      <c r="G9" s="261">
        <f t="shared" si="1"/>
        <v>103.20261570920665</v>
      </c>
      <c r="H9" s="261">
        <f t="shared" si="2"/>
        <v>106.30188318500358</v>
      </c>
      <c r="I9" s="261">
        <f t="shared" si="6"/>
        <v>0.50395655751429569</v>
      </c>
      <c r="J9" s="261">
        <f t="shared" si="7"/>
        <v>-0.35643121789662446</v>
      </c>
      <c r="K9" s="262">
        <f t="shared" si="8"/>
        <v>0.86346543577977553</v>
      </c>
    </row>
    <row r="10" spans="2:11" x14ac:dyDescent="0.2">
      <c r="B10" s="234">
        <v>2015</v>
      </c>
      <c r="C10" s="199">
        <f>'tab3'!C11</f>
        <v>5995.7870000000003</v>
      </c>
      <c r="D10" s="260">
        <f>'tab3'!D11</f>
        <v>204450.649</v>
      </c>
      <c r="E10" s="315">
        <f>'tab3'!E11</f>
        <v>29326.339015498201</v>
      </c>
      <c r="F10" s="261">
        <f>'tab2'!I11</f>
        <v>105.81638236309831</v>
      </c>
      <c r="G10" s="261">
        <f t="shared" si="1"/>
        <v>98.724303680840052</v>
      </c>
      <c r="H10" s="261">
        <f t="shared" si="2"/>
        <v>107.18372114852876</v>
      </c>
      <c r="I10" s="261">
        <f t="shared" si="6"/>
        <v>-3.5457770257123378</v>
      </c>
      <c r="J10" s="261">
        <f t="shared" si="7"/>
        <v>-4.3393396549028518</v>
      </c>
      <c r="K10" s="262">
        <f t="shared" si="8"/>
        <v>0.82956005773713315</v>
      </c>
    </row>
    <row r="11" spans="2:11" ht="13.5" thickBot="1" x14ac:dyDescent="0.25">
      <c r="B11" s="85">
        <v>2016</v>
      </c>
      <c r="C11" s="316">
        <f>'tab3'!C12</f>
        <v>6267.2049999999963</v>
      </c>
      <c r="D11" s="176">
        <f>'tab3'!D12</f>
        <v>206081.432</v>
      </c>
      <c r="E11" s="316">
        <f>'tab3'!E12</f>
        <v>30411.303624869979</v>
      </c>
      <c r="F11" s="202">
        <f>'tab2'!I12</f>
        <v>102.31867018823657</v>
      </c>
      <c r="G11" s="202">
        <f t="shared" si="1"/>
        <v>94.705605815368031</v>
      </c>
      <c r="H11" s="202">
        <f t="shared" si="2"/>
        <v>108.03866287251303</v>
      </c>
      <c r="I11" s="202">
        <f t="shared" si="6"/>
        <v>-3.3054543131702419</v>
      </c>
      <c r="J11" s="202">
        <f t="shared" si="7"/>
        <v>-4.0706267004564811</v>
      </c>
      <c r="K11" s="227">
        <f t="shared" si="8"/>
        <v>0.79764139071039075</v>
      </c>
    </row>
    <row r="12" spans="2:11" x14ac:dyDescent="0.2">
      <c r="B12" s="56" t="s">
        <v>106</v>
      </c>
      <c r="C12" s="56"/>
      <c r="D12" s="56"/>
      <c r="E12" s="56"/>
      <c r="F12" s="61"/>
      <c r="G12" s="165"/>
      <c r="H12" s="56"/>
      <c r="I12" s="56"/>
      <c r="J12" s="56"/>
      <c r="K12" s="56"/>
    </row>
    <row r="13" spans="2:11" x14ac:dyDescent="0.2">
      <c r="B13" s="71" t="s">
        <v>99</v>
      </c>
    </row>
  </sheetData>
  <mergeCells count="2">
    <mergeCell ref="B2:F2"/>
    <mergeCell ref="C3:K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S26"/>
  <sheetViews>
    <sheetView showGridLines="0" workbookViewId="0">
      <selection activeCell="D11" sqref="D11:F11"/>
    </sheetView>
  </sheetViews>
  <sheetFormatPr defaultRowHeight="12.75" x14ac:dyDescent="0.2"/>
  <cols>
    <col min="1" max="1" width="4.7109375" style="1" customWidth="1"/>
    <col min="2" max="2" width="9.140625" style="1"/>
    <col min="3" max="3" width="11.5703125" style="1" customWidth="1"/>
    <col min="4" max="4" width="13.28515625" style="1" customWidth="1"/>
    <col min="5" max="5" width="14" style="1" customWidth="1"/>
    <col min="6" max="6" width="14.7109375" style="1" customWidth="1"/>
    <col min="7" max="7" width="16.5703125" style="1" customWidth="1"/>
    <col min="8" max="8" width="13.42578125" style="1" customWidth="1"/>
    <col min="9" max="9" width="18" style="1" customWidth="1"/>
    <col min="10" max="16384" width="9.140625" style="1"/>
  </cols>
  <sheetData>
    <row r="1" spans="2:19" x14ac:dyDescent="0.2">
      <c r="B1" s="56"/>
      <c r="C1" s="56"/>
      <c r="D1" s="56"/>
      <c r="E1" s="56"/>
      <c r="F1" s="56"/>
      <c r="G1" s="56"/>
      <c r="H1" s="56"/>
      <c r="I1" s="56"/>
    </row>
    <row r="2" spans="2:19" ht="18" thickBot="1" x14ac:dyDescent="0.35">
      <c r="B2" s="76" t="s">
        <v>182</v>
      </c>
      <c r="C2" s="76"/>
      <c r="D2" s="76"/>
      <c r="E2" s="76"/>
      <c r="F2" s="76"/>
      <c r="G2" s="76"/>
      <c r="H2" s="76"/>
      <c r="I2" s="57"/>
    </row>
    <row r="3" spans="2:19" ht="13.5" thickTop="1" x14ac:dyDescent="0.2">
      <c r="B3" s="57" t="s">
        <v>6</v>
      </c>
      <c r="C3" s="159"/>
      <c r="D3" s="159"/>
      <c r="E3" s="159"/>
      <c r="F3" s="159"/>
      <c r="G3" s="159"/>
      <c r="I3" s="159"/>
    </row>
    <row r="4" spans="2:19" ht="13.5" thickBot="1" x14ac:dyDescent="0.25">
      <c r="B4" s="56"/>
      <c r="C4" s="166"/>
      <c r="D4" s="57"/>
      <c r="E4" s="57"/>
      <c r="F4" s="57"/>
      <c r="G4" s="57"/>
      <c r="H4" s="57"/>
      <c r="I4" s="57"/>
    </row>
    <row r="5" spans="2:19" ht="53.25" customHeight="1" x14ac:dyDescent="0.2">
      <c r="B5" s="215" t="s">
        <v>14</v>
      </c>
      <c r="C5" s="108" t="s">
        <v>12</v>
      </c>
      <c r="D5" s="108" t="s">
        <v>15</v>
      </c>
      <c r="E5" s="108" t="s">
        <v>16</v>
      </c>
      <c r="F5" s="108" t="s">
        <v>17</v>
      </c>
      <c r="G5" s="108" t="s">
        <v>20</v>
      </c>
      <c r="H5" s="108" t="s">
        <v>18</v>
      </c>
      <c r="I5" s="185" t="s">
        <v>19</v>
      </c>
    </row>
    <row r="6" spans="2:19" x14ac:dyDescent="0.2">
      <c r="B6" s="167">
        <v>2010</v>
      </c>
      <c r="C6" s="131" t="s">
        <v>5</v>
      </c>
      <c r="D6" s="266">
        <v>2.2431971890478604</v>
      </c>
      <c r="E6" s="266">
        <v>26.949550397093578</v>
      </c>
      <c r="F6" s="266">
        <v>40.625179228047905</v>
      </c>
      <c r="G6" s="266">
        <v>69.817926814189335</v>
      </c>
      <c r="H6" s="266">
        <v>15.492357730374124</v>
      </c>
      <c r="I6" s="263">
        <v>85.310284544563459</v>
      </c>
      <c r="J6" s="55"/>
      <c r="K6" s="295"/>
      <c r="L6" s="295"/>
      <c r="M6" s="295"/>
      <c r="N6" s="295"/>
      <c r="O6" s="295"/>
      <c r="P6" s="295"/>
      <c r="Q6" s="295"/>
      <c r="R6" s="295"/>
      <c r="S6" s="295"/>
    </row>
    <row r="7" spans="2:19" x14ac:dyDescent="0.2">
      <c r="B7" s="167">
        <v>2011</v>
      </c>
      <c r="C7" s="131" t="s">
        <v>5</v>
      </c>
      <c r="D7" s="266">
        <v>2.98571390643496</v>
      </c>
      <c r="E7" s="266">
        <v>37.166208558943495</v>
      </c>
      <c r="F7" s="266">
        <v>45.974762924999645</v>
      </c>
      <c r="G7" s="266">
        <v>86.1266853903781</v>
      </c>
      <c r="H7" s="266">
        <v>19.849536792901716</v>
      </c>
      <c r="I7" s="263">
        <v>105.97622218327982</v>
      </c>
      <c r="J7" s="55"/>
      <c r="K7" s="295"/>
      <c r="L7" s="9"/>
    </row>
    <row r="8" spans="2:19" x14ac:dyDescent="0.2">
      <c r="B8" s="167">
        <v>2012</v>
      </c>
      <c r="C8" s="131" t="s">
        <v>5</v>
      </c>
      <c r="D8" s="266">
        <v>3.1762014001443504</v>
      </c>
      <c r="E8" s="266">
        <v>40.943377525610032</v>
      </c>
      <c r="F8" s="266">
        <v>51.838725638236532</v>
      </c>
      <c r="G8" s="266">
        <v>95.958304563990922</v>
      </c>
      <c r="H8" s="266">
        <v>20.89227597830093</v>
      </c>
      <c r="I8" s="263">
        <v>116.85058054229185</v>
      </c>
      <c r="J8" s="55"/>
      <c r="K8" s="295"/>
      <c r="L8" s="9"/>
    </row>
    <row r="9" spans="2:19" x14ac:dyDescent="0.2">
      <c r="B9" s="167">
        <v>2013</v>
      </c>
      <c r="C9" s="131" t="s">
        <v>5</v>
      </c>
      <c r="D9" s="267">
        <v>3.1813609067945303</v>
      </c>
      <c r="E9" s="267">
        <v>39.529666735919655</v>
      </c>
      <c r="F9" s="267">
        <v>54.970939585397872</v>
      </c>
      <c r="G9" s="267">
        <v>97.681967228112043</v>
      </c>
      <c r="H9" s="267">
        <v>19.592379712769429</v>
      </c>
      <c r="I9" s="264">
        <v>117.27434694088147</v>
      </c>
      <c r="J9" s="55"/>
      <c r="K9" s="295"/>
      <c r="L9" s="9"/>
    </row>
    <row r="10" spans="2:19" x14ac:dyDescent="0.2">
      <c r="B10" s="351">
        <v>2014</v>
      </c>
      <c r="C10" s="131" t="s">
        <v>5</v>
      </c>
      <c r="D10" s="267">
        <v>3.725461407576939</v>
      </c>
      <c r="E10" s="267">
        <v>42.713516552042208</v>
      </c>
      <c r="F10" s="267">
        <v>63.365191045603176</v>
      </c>
      <c r="G10" s="267">
        <v>109.80416900522233</v>
      </c>
      <c r="H10" s="267">
        <v>18.979612141683518</v>
      </c>
      <c r="I10" s="264">
        <v>128.78378114690585</v>
      </c>
      <c r="J10" s="55"/>
      <c r="K10" s="295"/>
      <c r="L10" s="9"/>
    </row>
    <row r="11" spans="2:19" x14ac:dyDescent="0.2">
      <c r="B11" s="351">
        <v>2015</v>
      </c>
      <c r="C11" s="131" t="s">
        <v>5</v>
      </c>
      <c r="D11" s="267">
        <v>3.7806589374408595</v>
      </c>
      <c r="E11" s="267">
        <v>31.209703054206603</v>
      </c>
      <c r="F11" s="267">
        <v>65.499325733232695</v>
      </c>
      <c r="G11" s="267">
        <v>100.48968772488016</v>
      </c>
      <c r="H11" s="267">
        <v>19.876292193065481</v>
      </c>
      <c r="I11" s="264">
        <v>120.36597991794564</v>
      </c>
      <c r="J11" s="55"/>
      <c r="K11" s="295"/>
      <c r="L11" s="7"/>
    </row>
    <row r="12" spans="2:19" ht="13.5" thickBot="1" x14ac:dyDescent="0.25">
      <c r="B12" s="168">
        <v>2016</v>
      </c>
      <c r="C12" s="133" t="s">
        <v>5</v>
      </c>
      <c r="D12" s="268">
        <v>4.2686580213428602</v>
      </c>
      <c r="E12" s="268">
        <v>22.581221585749415</v>
      </c>
      <c r="F12" s="268">
        <v>65.340715291819293</v>
      </c>
      <c r="G12" s="268">
        <v>92.19059489891157</v>
      </c>
      <c r="H12" s="268">
        <v>17.03618826973333</v>
      </c>
      <c r="I12" s="265">
        <v>109.2267831686449</v>
      </c>
      <c r="J12" s="9"/>
      <c r="K12" s="295"/>
    </row>
    <row r="13" spans="2:19" x14ac:dyDescent="0.2">
      <c r="B13" s="56" t="s">
        <v>106</v>
      </c>
      <c r="C13" s="56"/>
      <c r="D13" s="56"/>
      <c r="E13" s="56"/>
      <c r="F13" s="56"/>
      <c r="G13" s="56"/>
      <c r="H13" s="56"/>
      <c r="I13" s="56"/>
      <c r="J13" s="7"/>
      <c r="K13" s="7"/>
    </row>
    <row r="14" spans="2:19" x14ac:dyDescent="0.2">
      <c r="B14" s="71" t="s">
        <v>99</v>
      </c>
      <c r="C14" s="56"/>
      <c r="D14" s="56"/>
      <c r="E14" s="56"/>
      <c r="F14" s="56"/>
      <c r="G14" s="56"/>
      <c r="H14" s="56"/>
      <c r="I14" s="56"/>
      <c r="J14" s="7"/>
      <c r="K14" s="7"/>
    </row>
    <row r="15" spans="2:19" x14ac:dyDescent="0.2">
      <c r="B15" s="56"/>
      <c r="J15" s="7"/>
      <c r="K15" s="7"/>
    </row>
    <row r="18" spans="3:11" x14ac:dyDescent="0.2">
      <c r="C18" s="18"/>
      <c r="D18" s="19"/>
      <c r="E18" s="19"/>
      <c r="F18" s="19"/>
      <c r="G18" s="19"/>
      <c r="H18" s="17"/>
      <c r="I18" s="17"/>
      <c r="J18" s="17"/>
      <c r="K18" s="2"/>
    </row>
    <row r="19" spans="3:11" x14ac:dyDescent="0.2">
      <c r="D19" s="19"/>
      <c r="E19" s="19"/>
      <c r="F19" s="19"/>
      <c r="G19" s="19"/>
    </row>
    <row r="20" spans="3:11" x14ac:dyDescent="0.2">
      <c r="D20" s="19"/>
      <c r="E20" s="19"/>
      <c r="F20" s="19"/>
      <c r="G20" s="19"/>
    </row>
    <row r="21" spans="3:11" x14ac:dyDescent="0.2">
      <c r="D21" s="19"/>
      <c r="E21" s="19"/>
      <c r="F21" s="19"/>
      <c r="G21" s="19"/>
    </row>
    <row r="22" spans="3:11" x14ac:dyDescent="0.2">
      <c r="D22" s="19"/>
      <c r="E22" s="19"/>
      <c r="F22" s="19"/>
      <c r="G22" s="19"/>
    </row>
    <row r="23" spans="3:11" x14ac:dyDescent="0.2">
      <c r="D23" s="19"/>
      <c r="E23" s="19"/>
      <c r="F23" s="19"/>
      <c r="G23" s="19"/>
    </row>
    <row r="24" spans="3:11" x14ac:dyDescent="0.2">
      <c r="D24" s="19"/>
      <c r="E24" s="19"/>
      <c r="F24" s="19"/>
      <c r="G24" s="19"/>
    </row>
    <row r="25" spans="3:11" x14ac:dyDescent="0.2">
      <c r="D25" s="19"/>
      <c r="E25" s="19"/>
      <c r="F25" s="19"/>
      <c r="G25" s="19"/>
    </row>
    <row r="26" spans="3:11" x14ac:dyDescent="0.2">
      <c r="D26" s="19"/>
      <c r="E26" s="19"/>
      <c r="F26" s="19"/>
      <c r="G26" s="19"/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R14"/>
  <sheetViews>
    <sheetView showGridLines="0" workbookViewId="0">
      <selection activeCell="B4" sqref="B4:F11"/>
    </sheetView>
  </sheetViews>
  <sheetFormatPr defaultRowHeight="12.75" x14ac:dyDescent="0.2"/>
  <cols>
    <col min="1" max="1" width="4.7109375" style="1" customWidth="1"/>
    <col min="2" max="2" width="11" style="1" customWidth="1"/>
    <col min="3" max="3" width="16.85546875" style="1" customWidth="1"/>
    <col min="4" max="4" width="14.140625" style="1" customWidth="1"/>
    <col min="5" max="5" width="15" style="1" customWidth="1"/>
    <col min="6" max="6" width="19.140625" style="1" customWidth="1"/>
    <col min="7" max="16384" width="9.140625" style="1"/>
  </cols>
  <sheetData>
    <row r="2" spans="2:18" ht="18" thickBot="1" x14ac:dyDescent="0.35">
      <c r="B2" s="76" t="s">
        <v>183</v>
      </c>
      <c r="C2" s="76"/>
      <c r="D2" s="76"/>
      <c r="E2" s="76"/>
      <c r="F2" s="76"/>
    </row>
    <row r="3" spans="2:18" ht="14.25" thickTop="1" thickBot="1" x14ac:dyDescent="0.25">
      <c r="B3" s="56"/>
      <c r="C3" s="57"/>
      <c r="D3" s="57"/>
      <c r="E3" s="57"/>
      <c r="F3" s="90" t="s">
        <v>65</v>
      </c>
      <c r="K3" s="9"/>
      <c r="L3" s="9"/>
      <c r="M3" s="9"/>
      <c r="N3" s="9"/>
      <c r="O3" s="9"/>
      <c r="P3" s="9"/>
      <c r="Q3" s="9"/>
    </row>
    <row r="4" spans="2:18" ht="25.5" x14ac:dyDescent="0.2">
      <c r="B4" s="215" t="s">
        <v>14</v>
      </c>
      <c r="C4" s="108" t="s">
        <v>15</v>
      </c>
      <c r="D4" s="108" t="s">
        <v>16</v>
      </c>
      <c r="E4" s="108" t="s">
        <v>17</v>
      </c>
      <c r="F4" s="185" t="s">
        <v>20</v>
      </c>
      <c r="K4" s="9"/>
      <c r="L4" s="9"/>
      <c r="M4" s="54"/>
      <c r="N4" s="54"/>
      <c r="O4" s="54"/>
      <c r="P4" s="9"/>
      <c r="Q4" s="9"/>
    </row>
    <row r="5" spans="2:18" x14ac:dyDescent="0.2">
      <c r="B5" s="167">
        <v>2010</v>
      </c>
      <c r="C5" s="301">
        <v>3.2129243754513306</v>
      </c>
      <c r="D5" s="301">
        <v>38.599757435960598</v>
      </c>
      <c r="E5" s="301">
        <v>58.18731818858808</v>
      </c>
      <c r="F5" s="312">
        <f>SUM(C5:E5)</f>
        <v>100</v>
      </c>
      <c r="G5" s="16"/>
      <c r="H5" s="16"/>
      <c r="I5" s="16"/>
      <c r="J5" s="16"/>
      <c r="K5" s="16"/>
      <c r="L5" s="52"/>
      <c r="M5" s="53"/>
      <c r="N5" s="53"/>
      <c r="O5" s="53"/>
      <c r="P5" s="8"/>
      <c r="Q5" s="8"/>
      <c r="R5" s="11"/>
    </row>
    <row r="6" spans="2:18" x14ac:dyDescent="0.2">
      <c r="B6" s="167">
        <v>2011</v>
      </c>
      <c r="C6" s="301">
        <v>3.4666536775470962</v>
      </c>
      <c r="D6" s="301">
        <v>43.152953571223385</v>
      </c>
      <c r="E6" s="301">
        <v>53.380392751229522</v>
      </c>
      <c r="F6" s="312">
        <f t="shared" ref="F6:F11" si="0">SUM(C6:E6)</f>
        <v>100</v>
      </c>
      <c r="G6" s="16"/>
      <c r="H6" s="16"/>
      <c r="I6" s="16"/>
      <c r="J6" s="16"/>
      <c r="K6" s="16"/>
      <c r="L6" s="52"/>
      <c r="M6" s="53"/>
      <c r="N6" s="53"/>
      <c r="O6" s="53"/>
      <c r="P6" s="8"/>
      <c r="Q6" s="8"/>
      <c r="R6" s="11"/>
    </row>
    <row r="7" spans="2:18" x14ac:dyDescent="0.2">
      <c r="B7" s="167">
        <v>2012</v>
      </c>
      <c r="C7" s="301">
        <v>3.3099807406729069</v>
      </c>
      <c r="D7" s="301">
        <v>42.667883422540527</v>
      </c>
      <c r="E7" s="301">
        <v>54.022135836786553</v>
      </c>
      <c r="F7" s="312">
        <f t="shared" si="0"/>
        <v>99.999999999999986</v>
      </c>
      <c r="G7" s="16"/>
      <c r="H7" s="16"/>
      <c r="I7" s="16"/>
      <c r="J7" s="16"/>
      <c r="K7" s="16"/>
      <c r="L7" s="52"/>
      <c r="M7" s="53"/>
      <c r="N7" s="53"/>
      <c r="O7" s="53"/>
      <c r="P7" s="8"/>
      <c r="Q7" s="8"/>
      <c r="R7" s="11"/>
    </row>
    <row r="8" spans="2:18" x14ac:dyDescent="0.2">
      <c r="B8" s="167">
        <v>2013</v>
      </c>
      <c r="C8" s="301">
        <v>3.2568558937446972</v>
      </c>
      <c r="D8" s="301">
        <v>40.467721789025717</v>
      </c>
      <c r="E8" s="301">
        <v>56.275422317229605</v>
      </c>
      <c r="F8" s="312">
        <f t="shared" si="0"/>
        <v>100.00000000000003</v>
      </c>
      <c r="G8" s="16"/>
      <c r="H8" s="16"/>
      <c r="I8" s="16"/>
      <c r="J8" s="16"/>
      <c r="K8" s="16"/>
      <c r="L8" s="52"/>
      <c r="M8" s="53"/>
      <c r="N8" s="53"/>
      <c r="O8" s="53"/>
      <c r="P8" s="8"/>
      <c r="Q8" s="8"/>
      <c r="R8" s="11"/>
    </row>
    <row r="9" spans="2:18" x14ac:dyDescent="0.2">
      <c r="B9" s="351">
        <v>2014</v>
      </c>
      <c r="C9" s="301">
        <v>3.3928232792324624</v>
      </c>
      <c r="D9" s="301">
        <v>38.899722058832523</v>
      </c>
      <c r="E9" s="301">
        <v>57.707454661935017</v>
      </c>
      <c r="F9" s="313">
        <f t="shared" si="0"/>
        <v>100</v>
      </c>
      <c r="G9" s="16"/>
      <c r="H9" s="16"/>
      <c r="I9" s="16"/>
      <c r="J9" s="16"/>
      <c r="K9" s="16"/>
      <c r="L9" s="52"/>
      <c r="M9" s="53"/>
      <c r="N9" s="53"/>
      <c r="O9" s="53"/>
      <c r="P9" s="8"/>
      <c r="Q9" s="8"/>
      <c r="R9" s="11"/>
    </row>
    <row r="10" spans="2:18" x14ac:dyDescent="0.2">
      <c r="B10" s="351">
        <v>2015</v>
      </c>
      <c r="C10" s="301">
        <v>3.7597641886116797</v>
      </c>
      <c r="D10" s="301">
        <v>31.057957475303066</v>
      </c>
      <c r="E10" s="301">
        <v>65.182278336085261</v>
      </c>
      <c r="F10" s="313">
        <v>100</v>
      </c>
      <c r="G10" s="16"/>
      <c r="H10" s="16"/>
      <c r="I10" s="16"/>
      <c r="J10" s="16"/>
      <c r="K10" s="16"/>
      <c r="L10" s="52"/>
      <c r="M10" s="53"/>
      <c r="N10" s="53"/>
      <c r="O10" s="53"/>
      <c r="P10" s="8"/>
      <c r="Q10" s="8"/>
      <c r="R10" s="11"/>
    </row>
    <row r="11" spans="2:18" ht="13.5" thickBot="1" x14ac:dyDescent="0.25">
      <c r="B11" s="168">
        <v>2016</v>
      </c>
      <c r="C11" s="302">
        <v>4.6302532552518079</v>
      </c>
      <c r="D11" s="302">
        <v>24.494062122616818</v>
      </c>
      <c r="E11" s="302">
        <v>70.875684622131359</v>
      </c>
      <c r="F11" s="314">
        <f t="shared" si="0"/>
        <v>99.999999999999986</v>
      </c>
      <c r="H11" s="16"/>
      <c r="I11" s="16"/>
      <c r="J11" s="16"/>
      <c r="K11" s="16"/>
      <c r="L11" s="9"/>
      <c r="M11" s="9"/>
      <c r="N11" s="9"/>
      <c r="O11" s="9"/>
      <c r="P11" s="9"/>
      <c r="Q11" s="9"/>
    </row>
    <row r="12" spans="2:18" x14ac:dyDescent="0.2">
      <c r="B12" s="56" t="s">
        <v>106</v>
      </c>
      <c r="C12" s="56"/>
      <c r="D12" s="56"/>
      <c r="E12" s="56"/>
      <c r="F12" s="56" t="s">
        <v>68</v>
      </c>
      <c r="L12" s="9"/>
      <c r="M12" s="9"/>
      <c r="N12" s="9"/>
      <c r="O12" s="9"/>
      <c r="P12" s="9"/>
      <c r="Q12" s="9"/>
    </row>
    <row r="13" spans="2:18" x14ac:dyDescent="0.2">
      <c r="B13" s="71" t="s">
        <v>99</v>
      </c>
      <c r="C13" s="56"/>
      <c r="D13" s="56"/>
      <c r="E13" s="56"/>
      <c r="F13" s="56"/>
      <c r="L13" s="9"/>
      <c r="M13" s="9"/>
      <c r="N13" s="9"/>
      <c r="O13" s="9"/>
      <c r="P13" s="9"/>
      <c r="Q13" s="9"/>
    </row>
    <row r="14" spans="2:18" x14ac:dyDescent="0.2">
      <c r="B14" s="56"/>
      <c r="L14" s="9"/>
      <c r="M14" s="9"/>
      <c r="N14" s="9"/>
      <c r="O14" s="9"/>
      <c r="P14" s="9"/>
      <c r="Q14" s="9"/>
    </row>
  </sheetData>
  <pageMargins left="0.511811024" right="0.511811024" top="0.78740157499999996" bottom="0.78740157499999996" header="0.31496062000000002" footer="0.31496062000000002"/>
  <ignoredErrors>
    <ignoredError sqref="F11 F5:F9" formulaRange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Q115"/>
  <sheetViews>
    <sheetView showGridLines="0" zoomScale="80" zoomScaleNormal="80" workbookViewId="0">
      <selection activeCell="B2" sqref="B2"/>
    </sheetView>
  </sheetViews>
  <sheetFormatPr defaultRowHeight="16.5" customHeight="1" x14ac:dyDescent="0.2"/>
  <cols>
    <col min="1" max="1" width="4.7109375" style="1" customWidth="1"/>
    <col min="2" max="2" width="91" style="1" customWidth="1"/>
    <col min="3" max="4" width="12.28515625" style="1" customWidth="1"/>
    <col min="5" max="5" width="12" style="1" bestFit="1" customWidth="1"/>
    <col min="6" max="8" width="12" style="1" customWidth="1"/>
    <col min="9" max="9" width="13.5703125" style="1" customWidth="1"/>
    <col min="10" max="10" width="27.5703125" style="1" customWidth="1"/>
    <col min="11" max="11" width="15" style="1" customWidth="1"/>
    <col min="12" max="12" width="16.85546875" style="1" customWidth="1"/>
    <col min="13" max="13" width="13.28515625" style="1" customWidth="1"/>
    <col min="14" max="14" width="13" style="1" customWidth="1"/>
    <col min="15" max="15" width="21" style="1" customWidth="1"/>
    <col min="16" max="16384" width="9.140625" style="1"/>
  </cols>
  <sheetData>
    <row r="2" spans="2:17" ht="16.5" customHeight="1" thickBot="1" x14ac:dyDescent="0.35">
      <c r="B2" s="76" t="s">
        <v>184</v>
      </c>
      <c r="C2" s="56"/>
      <c r="D2" s="56"/>
      <c r="E2" s="56"/>
      <c r="F2" s="56"/>
      <c r="G2" s="56"/>
      <c r="H2" s="56"/>
    </row>
    <row r="3" spans="2:17" ht="13.5" customHeight="1" thickTop="1" x14ac:dyDescent="0.2">
      <c r="C3" s="56"/>
      <c r="D3" s="56"/>
      <c r="E3" s="56"/>
      <c r="F3" s="56"/>
      <c r="G3" s="56"/>
      <c r="H3" s="56"/>
    </row>
    <row r="4" spans="2:17" ht="16.5" customHeight="1" thickBot="1" x14ac:dyDescent="0.25">
      <c r="B4" s="57"/>
      <c r="C4" s="56"/>
      <c r="D4" s="56"/>
      <c r="F4" s="184"/>
      <c r="G4" s="184"/>
      <c r="H4" s="184"/>
      <c r="I4" s="184" t="s">
        <v>6</v>
      </c>
    </row>
    <row r="5" spans="2:17" ht="16.5" customHeight="1" x14ac:dyDescent="0.2">
      <c r="B5" s="414" t="s">
        <v>4</v>
      </c>
      <c r="C5" s="170">
        <v>2010</v>
      </c>
      <c r="D5" s="170">
        <v>2011</v>
      </c>
      <c r="E5" s="170">
        <v>2012</v>
      </c>
      <c r="F5" s="170">
        <v>2013</v>
      </c>
      <c r="G5" s="170">
        <v>2014</v>
      </c>
      <c r="H5" s="170">
        <v>2015</v>
      </c>
      <c r="I5" s="216">
        <v>2016</v>
      </c>
    </row>
    <row r="6" spans="2:17" ht="16.5" customHeight="1" x14ac:dyDescent="0.2">
      <c r="B6" s="415"/>
      <c r="C6" s="171" t="s">
        <v>5</v>
      </c>
      <c r="D6" s="171" t="s">
        <v>5</v>
      </c>
      <c r="E6" s="171" t="s">
        <v>5</v>
      </c>
      <c r="F6" s="171" t="s">
        <v>5</v>
      </c>
      <c r="G6" s="171" t="s">
        <v>5</v>
      </c>
      <c r="H6" s="171" t="s">
        <v>5</v>
      </c>
      <c r="I6" s="172" t="s">
        <v>5</v>
      </c>
      <c r="J6"/>
      <c r="K6"/>
    </row>
    <row r="7" spans="2:17" ht="2.25" customHeight="1" x14ac:dyDescent="0.2">
      <c r="B7" s="93"/>
      <c r="C7" s="57"/>
      <c r="D7" s="57"/>
      <c r="E7" s="57"/>
      <c r="F7" s="57"/>
      <c r="G7" s="57"/>
      <c r="H7" s="57"/>
      <c r="I7" s="173"/>
      <c r="J7"/>
      <c r="K7"/>
    </row>
    <row r="8" spans="2:17" ht="16.5" customHeight="1" x14ac:dyDescent="0.2">
      <c r="B8" s="269" t="s">
        <v>0</v>
      </c>
      <c r="C8" s="317">
        <f>SUM(C9:C11)</f>
        <v>2243.1971890478603</v>
      </c>
      <c r="D8" s="317">
        <f t="shared" ref="D8:G8" si="0">SUM(D9:D11)</f>
        <v>2985.7139064349599</v>
      </c>
      <c r="E8" s="317">
        <f t="shared" si="0"/>
        <v>3176.2014001443504</v>
      </c>
      <c r="F8" s="317">
        <f t="shared" si="0"/>
        <v>3181.3609067945304</v>
      </c>
      <c r="G8" s="317">
        <f t="shared" si="0"/>
        <v>3725.4614075769391</v>
      </c>
      <c r="H8" s="317">
        <f>'tab4'!H8*'tab1'!$C$10*10</f>
        <v>3780.6589374408595</v>
      </c>
      <c r="I8" s="318">
        <f>'tab4'!I8*'tab1'!$C$11*10</f>
        <v>4268.6580213428606</v>
      </c>
      <c r="J8"/>
      <c r="K8"/>
      <c r="L8" s="9"/>
      <c r="M8" s="9"/>
      <c r="N8" s="9"/>
      <c r="O8" s="9"/>
      <c r="P8" s="9"/>
      <c r="Q8" s="9"/>
    </row>
    <row r="9" spans="2:17" ht="16.5" customHeight="1" x14ac:dyDescent="0.2">
      <c r="B9" s="98" t="s">
        <v>150</v>
      </c>
      <c r="C9" s="311">
        <v>1527.07798776406</v>
      </c>
      <c r="D9" s="311">
        <v>2228.4348279860601</v>
      </c>
      <c r="E9" s="311">
        <v>2221.8861574635803</v>
      </c>
      <c r="F9" s="319">
        <v>2013.7276548014302</v>
      </c>
      <c r="G9" s="319">
        <v>2317.6969457819996</v>
      </c>
      <c r="H9" s="319">
        <f>'tab4'!H9*'tab1'!$C$10*10</f>
        <v>2372.9699149236599</v>
      </c>
      <c r="I9" s="312">
        <f>'tab4'!I9*'tab1'!$C$11*10</f>
        <v>2970.90901147564</v>
      </c>
      <c r="J9"/>
      <c r="K9"/>
      <c r="L9" s="9"/>
      <c r="M9" s="9"/>
      <c r="N9" s="9"/>
      <c r="O9" s="9"/>
      <c r="P9" s="9"/>
      <c r="Q9" s="9"/>
    </row>
    <row r="10" spans="2:17" ht="16.5" customHeight="1" x14ac:dyDescent="0.2">
      <c r="B10" s="98" t="s">
        <v>151</v>
      </c>
      <c r="C10" s="319">
        <v>650.73434802542999</v>
      </c>
      <c r="D10" s="319">
        <v>664.60665443028995</v>
      </c>
      <c r="E10" s="319">
        <v>848.49808616611006</v>
      </c>
      <c r="F10" s="319">
        <v>997.54063038446009</v>
      </c>
      <c r="G10" s="319">
        <v>1155.1702033747699</v>
      </c>
      <c r="H10" s="319">
        <f>'tab4'!H10*'tab1'!$C$10*10</f>
        <v>1150.0945545980599</v>
      </c>
      <c r="I10" s="312">
        <f>'tab4'!I10*'tab1'!$C$11*10</f>
        <v>1063.5547837004799</v>
      </c>
      <c r="J10"/>
      <c r="K10"/>
      <c r="L10" s="9"/>
      <c r="M10" s="9"/>
      <c r="N10" s="9"/>
      <c r="O10" s="9"/>
      <c r="P10" s="9"/>
      <c r="Q10" s="9"/>
    </row>
    <row r="11" spans="2:17" ht="16.5" customHeight="1" x14ac:dyDescent="0.2">
      <c r="B11" s="98" t="s">
        <v>152</v>
      </c>
      <c r="C11" s="319">
        <v>65.384853258369986</v>
      </c>
      <c r="D11" s="319">
        <v>92.67242401861003</v>
      </c>
      <c r="E11" s="319">
        <v>105.81715651466</v>
      </c>
      <c r="F11" s="319">
        <v>170.09262160863997</v>
      </c>
      <c r="G11" s="319">
        <v>252.59425842016998</v>
      </c>
      <c r="H11" s="319">
        <f>'tab4'!H11*'tab1'!$C$10*10</f>
        <v>257.59446791913996</v>
      </c>
      <c r="I11" s="312">
        <f>'tab4'!I11*'tab1'!$C$11*10</f>
        <v>234.19422616673998</v>
      </c>
      <c r="J11"/>
      <c r="K11"/>
      <c r="L11" s="9"/>
      <c r="M11" s="9"/>
      <c r="N11" s="9"/>
      <c r="O11" s="9"/>
      <c r="P11" s="9"/>
      <c r="Q11" s="9"/>
    </row>
    <row r="12" spans="2:17" ht="16.5" customHeight="1" x14ac:dyDescent="0.2">
      <c r="B12" s="269" t="s">
        <v>1</v>
      </c>
      <c r="C12" s="317">
        <f t="shared" ref="C12:G12" si="1">SUM(C13:C16)</f>
        <v>26949.550397093579</v>
      </c>
      <c r="D12" s="317">
        <f t="shared" si="1"/>
        <v>37166.208558943494</v>
      </c>
      <c r="E12" s="317">
        <f t="shared" si="1"/>
        <v>40943.377525610034</v>
      </c>
      <c r="F12" s="317">
        <f t="shared" si="1"/>
        <v>39529.666735919658</v>
      </c>
      <c r="G12" s="317">
        <f t="shared" si="1"/>
        <v>42713.516552042209</v>
      </c>
      <c r="H12" s="317">
        <f>'tab4'!H12*'tab1'!$C$10*10</f>
        <v>31209.703054206602</v>
      </c>
      <c r="I12" s="320">
        <f>'tab4'!I12*'tab1'!$C$11*10</f>
        <v>22581.221585749412</v>
      </c>
      <c r="J12"/>
      <c r="K12"/>
      <c r="L12" s="9"/>
      <c r="M12" s="9"/>
      <c r="N12" s="9"/>
      <c r="O12" s="9"/>
      <c r="P12" s="9"/>
      <c r="Q12" s="9"/>
    </row>
    <row r="13" spans="2:17" ht="16.5" customHeight="1" x14ac:dyDescent="0.2">
      <c r="B13" s="98" t="s">
        <v>107</v>
      </c>
      <c r="C13" s="311">
        <v>12976.118192036989</v>
      </c>
      <c r="D13" s="311">
        <v>22443.950813402673</v>
      </c>
      <c r="E13" s="311">
        <v>25397.847722966821</v>
      </c>
      <c r="F13" s="319">
        <v>23654.76017885753</v>
      </c>
      <c r="G13" s="319">
        <v>25549.10178101264</v>
      </c>
      <c r="H13" s="319">
        <f>'tab4'!H13*'tab1'!$C$10*10</f>
        <v>13051.83697946424</v>
      </c>
      <c r="I13" s="312">
        <f>'tab4'!I13*'tab1'!$C$11*10</f>
        <v>4467.7807906399876</v>
      </c>
      <c r="J13"/>
      <c r="K13"/>
      <c r="L13" s="9"/>
      <c r="M13" s="9"/>
      <c r="N13" s="9"/>
      <c r="O13" s="9"/>
      <c r="P13" s="9"/>
      <c r="Q13" s="9"/>
    </row>
    <row r="14" spans="2:17" ht="16.5" customHeight="1" x14ac:dyDescent="0.2">
      <c r="B14" s="98" t="s">
        <v>108</v>
      </c>
      <c r="C14" s="311">
        <v>7969.8463317548976</v>
      </c>
      <c r="D14" s="311">
        <v>8196.9612524819913</v>
      </c>
      <c r="E14" s="311">
        <v>7839.5522993323475</v>
      </c>
      <c r="F14" s="319">
        <v>8134.9301415874479</v>
      </c>
      <c r="G14" s="319">
        <v>9841.6522132841001</v>
      </c>
      <c r="H14" s="319">
        <f>'tab4'!H14*'tab1'!$C$10*10</f>
        <v>10589.971466088507</v>
      </c>
      <c r="I14" s="312">
        <f>'tab4'!I14*'tab1'!$C$11*10</f>
        <v>11094.602647938662</v>
      </c>
      <c r="J14"/>
      <c r="K14"/>
      <c r="L14" s="9"/>
      <c r="M14" s="9"/>
      <c r="N14" s="9"/>
      <c r="O14" s="9"/>
      <c r="P14" s="9"/>
      <c r="Q14" s="9"/>
    </row>
    <row r="15" spans="2:17" ht="16.5" customHeight="1" x14ac:dyDescent="0.2">
      <c r="B15" s="239" t="s">
        <v>146</v>
      </c>
      <c r="C15" s="311">
        <v>1617.21160118378</v>
      </c>
      <c r="D15" s="311">
        <v>1736.7137949407802</v>
      </c>
      <c r="E15" s="311">
        <v>1560.9531766013899</v>
      </c>
      <c r="F15" s="319">
        <v>1561.7471322786803</v>
      </c>
      <c r="G15" s="319">
        <v>1628.7952378189107</v>
      </c>
      <c r="H15" s="319">
        <f>'tab4'!H15*'tab1'!$C$10*10</f>
        <v>2152.2152949485903</v>
      </c>
      <c r="I15" s="312">
        <f>'tab4'!I15*'tab1'!$C$11*10</f>
        <v>2483.8958714215701</v>
      </c>
      <c r="J15"/>
      <c r="K15"/>
      <c r="L15" s="9"/>
      <c r="M15" s="9"/>
      <c r="N15" s="9"/>
      <c r="O15" s="9"/>
      <c r="P15" s="9"/>
      <c r="Q15" s="9"/>
    </row>
    <row r="16" spans="2:17" ht="16.5" customHeight="1" x14ac:dyDescent="0.2">
      <c r="B16" s="99" t="s">
        <v>109</v>
      </c>
      <c r="C16" s="311">
        <v>4386.3742721179106</v>
      </c>
      <c r="D16" s="311">
        <v>4788.5826981180498</v>
      </c>
      <c r="E16" s="311">
        <v>6145.0243267094811</v>
      </c>
      <c r="F16" s="319">
        <v>6178.2292831959994</v>
      </c>
      <c r="G16" s="319">
        <v>5693.9673199265608</v>
      </c>
      <c r="H16" s="319">
        <f>'tab4'!H16*'tab1'!$C$10*10</f>
        <v>5415.67931370526</v>
      </c>
      <c r="I16" s="312">
        <f>'tab4'!I16*'tab1'!$C$11*10</f>
        <v>4534.9422757491902</v>
      </c>
      <c r="J16"/>
      <c r="K16"/>
      <c r="L16" s="9"/>
      <c r="M16" s="9"/>
      <c r="N16" s="9"/>
      <c r="O16" s="9"/>
      <c r="P16" s="9"/>
      <c r="Q16" s="9"/>
    </row>
    <row r="17" spans="2:17" ht="16.5" customHeight="1" x14ac:dyDescent="0.2">
      <c r="B17" s="269" t="s">
        <v>2</v>
      </c>
      <c r="C17" s="321">
        <f t="shared" ref="C17:G17" si="2">SUM(C18:C28)</f>
        <v>40625.179228047906</v>
      </c>
      <c r="D17" s="321">
        <f t="shared" si="2"/>
        <v>45974.762924999646</v>
      </c>
      <c r="E17" s="321">
        <f t="shared" si="2"/>
        <v>51838.72563823653</v>
      </c>
      <c r="F17" s="322">
        <f t="shared" si="2"/>
        <v>54970.939585397871</v>
      </c>
      <c r="G17" s="322">
        <f t="shared" si="2"/>
        <v>63365.191045603176</v>
      </c>
      <c r="H17" s="322">
        <f>'tab4'!H17*'tab1'!$C$10*10</f>
        <v>65499.32573323269</v>
      </c>
      <c r="I17" s="320">
        <f>'tab4'!I17*'tab1'!$C$11*10</f>
        <v>65340.715291819288</v>
      </c>
      <c r="J17"/>
      <c r="K17"/>
      <c r="L17" s="9"/>
      <c r="M17" s="9"/>
      <c r="N17" s="37"/>
      <c r="O17" s="38"/>
      <c r="P17" s="9"/>
      <c r="Q17" s="9"/>
    </row>
    <row r="18" spans="2:17" ht="16.5" customHeight="1" x14ac:dyDescent="0.2">
      <c r="B18" s="174" t="s">
        <v>110</v>
      </c>
      <c r="C18" s="311">
        <v>8971.79780155359</v>
      </c>
      <c r="D18" s="311">
        <v>10523.364316168931</v>
      </c>
      <c r="E18" s="311">
        <v>11652.250840899562</v>
      </c>
      <c r="F18" s="319">
        <v>11655.58105623331</v>
      </c>
      <c r="G18" s="319">
        <v>15521.668421650162</v>
      </c>
      <c r="H18" s="319">
        <f>'tab4'!H18*'tab1'!$C$10*10</f>
        <v>14972.312809562285</v>
      </c>
      <c r="I18" s="312">
        <f>'tab4'!I18*'tab1'!$C$11*10</f>
        <v>13320.41535580255</v>
      </c>
      <c r="K18"/>
      <c r="L18" s="40"/>
      <c r="M18" s="9"/>
      <c r="N18" s="25"/>
      <c r="O18" s="38"/>
      <c r="P18" s="9"/>
      <c r="Q18" s="9"/>
    </row>
    <row r="19" spans="2:17" ht="16.5" customHeight="1" x14ac:dyDescent="0.2">
      <c r="B19" s="174" t="s">
        <v>111</v>
      </c>
      <c r="C19" s="311">
        <v>3659.1312435629902</v>
      </c>
      <c r="D19" s="311">
        <v>4802.5838959389303</v>
      </c>
      <c r="E19" s="311">
        <v>5067.4688974385399</v>
      </c>
      <c r="F19" s="319">
        <v>5424.1904296112098</v>
      </c>
      <c r="G19" s="319">
        <v>6099.8884935506794</v>
      </c>
      <c r="H19" s="319">
        <f>'tab4'!H19*'tab1'!$C$10*10</f>
        <v>6209.3034467773896</v>
      </c>
      <c r="I19" s="312">
        <f>'tab4'!I19*'tab1'!$C$11*10</f>
        <v>6134.1935895119705</v>
      </c>
      <c r="K19"/>
      <c r="L19" s="40"/>
      <c r="M19" s="9"/>
      <c r="N19" s="34"/>
      <c r="O19" s="38"/>
      <c r="P19" s="9"/>
      <c r="Q19" s="9"/>
    </row>
    <row r="20" spans="2:17" ht="16.5" customHeight="1" x14ac:dyDescent="0.2">
      <c r="B20" s="174" t="s">
        <v>112</v>
      </c>
      <c r="C20" s="311">
        <v>1742.3599691552197</v>
      </c>
      <c r="D20" s="311">
        <v>1974.3477852481401</v>
      </c>
      <c r="E20" s="311">
        <v>1946.1624611741597</v>
      </c>
      <c r="F20" s="319">
        <v>1906.5557389086898</v>
      </c>
      <c r="G20" s="319">
        <v>2143.3462766744105</v>
      </c>
      <c r="H20" s="319">
        <f>'tab4'!H20*'tab1'!$C$10*10</f>
        <v>2246.4523854419504</v>
      </c>
      <c r="I20" s="312">
        <f>'tab4'!I20*'tab1'!$C$11*10</f>
        <v>2241.7463273620897</v>
      </c>
      <c r="K20"/>
      <c r="L20" s="40"/>
      <c r="M20" s="9"/>
      <c r="N20" s="34"/>
      <c r="O20" s="38"/>
      <c r="P20" s="9"/>
      <c r="Q20" s="9"/>
    </row>
    <row r="21" spans="2:17" ht="16.5" customHeight="1" x14ac:dyDescent="0.2">
      <c r="B21" s="174" t="s">
        <v>153</v>
      </c>
      <c r="C21" s="311">
        <v>1168.3824487099901</v>
      </c>
      <c r="D21" s="311">
        <v>1255.1896045160602</v>
      </c>
      <c r="E21" s="311">
        <v>1415.4769113474399</v>
      </c>
      <c r="F21" s="319">
        <v>1466.69939047251</v>
      </c>
      <c r="G21" s="319">
        <v>1987.4493578742099</v>
      </c>
      <c r="H21" s="319">
        <f>'tab4'!H21*'tab1'!$C$10*10</f>
        <v>1773.53719492306</v>
      </c>
      <c r="I21" s="312">
        <f>'tab4'!I21*'tab1'!$C$11*10</f>
        <v>1914.00641356304</v>
      </c>
      <c r="K21"/>
      <c r="L21" s="40"/>
      <c r="M21" s="38"/>
      <c r="N21" s="34"/>
      <c r="O21" s="38"/>
      <c r="P21" s="9"/>
      <c r="Q21" s="9"/>
    </row>
    <row r="22" spans="2:17" ht="16.5" customHeight="1" x14ac:dyDescent="0.2">
      <c r="B22" s="174" t="s">
        <v>147</v>
      </c>
      <c r="C22" s="311">
        <v>1923.2413444994102</v>
      </c>
      <c r="D22" s="311">
        <v>1967.7129560188901</v>
      </c>
      <c r="E22" s="311">
        <v>2257.4228176757397</v>
      </c>
      <c r="F22" s="319">
        <v>2424.4993276730197</v>
      </c>
      <c r="G22" s="319">
        <v>2917.7094878596904</v>
      </c>
      <c r="H22" s="319">
        <f>'tab4'!H22*'tab1'!$C$10*10</f>
        <v>3261.9775187187597</v>
      </c>
      <c r="I22" s="312">
        <f>'tab4'!I22*'tab1'!$C$11*10</f>
        <v>3893.5416957458001</v>
      </c>
      <c r="K22"/>
      <c r="L22" s="40"/>
      <c r="M22" s="38"/>
      <c r="N22" s="34"/>
      <c r="O22" s="38"/>
      <c r="P22" s="9"/>
      <c r="Q22" s="9"/>
    </row>
    <row r="23" spans="2:17" ht="13.5" customHeight="1" x14ac:dyDescent="0.2">
      <c r="B23" s="174" t="s">
        <v>114</v>
      </c>
      <c r="C23" s="311">
        <v>4950.3267729536001</v>
      </c>
      <c r="D23" s="311">
        <v>5512.1737965189805</v>
      </c>
      <c r="E23" s="311">
        <v>6291.5278527013807</v>
      </c>
      <c r="F23" s="319">
        <v>7435.1262992124202</v>
      </c>
      <c r="G23" s="319">
        <v>7632.6437128896596</v>
      </c>
      <c r="H23" s="319">
        <f>'tab4'!H23*'tab1'!$C$10*10</f>
        <v>9530.7282105144695</v>
      </c>
      <c r="I23" s="312">
        <f>'tab4'!I23*'tab1'!$C$11*10</f>
        <v>9552.4002119820907</v>
      </c>
      <c r="K23"/>
      <c r="L23" s="40"/>
      <c r="M23" s="38"/>
      <c r="N23" s="34"/>
      <c r="O23" s="38"/>
      <c r="P23" s="9"/>
      <c r="Q23" s="9"/>
    </row>
    <row r="24" spans="2:17" ht="16.5" customHeight="1" x14ac:dyDescent="0.2">
      <c r="B24" s="174" t="s">
        <v>113</v>
      </c>
      <c r="C24" s="311">
        <v>3961.4093580967292</v>
      </c>
      <c r="D24" s="311">
        <v>4457.5493187703496</v>
      </c>
      <c r="E24" s="311">
        <v>5408.3983334122504</v>
      </c>
      <c r="F24" s="319">
        <v>5443.1480865392195</v>
      </c>
      <c r="G24" s="319">
        <v>5852.8046106376796</v>
      </c>
      <c r="H24" s="319">
        <f>'tab4'!H24*'tab1'!$C$10*10</f>
        <v>6182.3290480226897</v>
      </c>
      <c r="I24" s="312">
        <f>'tab4'!I24*'tab1'!$C$11*10</f>
        <v>6275.8287558133998</v>
      </c>
      <c r="K24"/>
      <c r="L24" s="40"/>
      <c r="M24" s="38"/>
      <c r="N24" s="34"/>
      <c r="O24" s="38"/>
      <c r="P24" s="9"/>
      <c r="Q24" s="9"/>
    </row>
    <row r="25" spans="2:17" ht="16.5" customHeight="1" x14ac:dyDescent="0.2">
      <c r="B25" s="174" t="s">
        <v>148</v>
      </c>
      <c r="C25" s="311">
        <v>11132.14972045068</v>
      </c>
      <c r="D25" s="311">
        <v>12027.594102060481</v>
      </c>
      <c r="E25" s="311">
        <v>13402.407338987949</v>
      </c>
      <c r="F25" s="319">
        <v>14682.954331288602</v>
      </c>
      <c r="G25" s="319">
        <v>15416.701649244887</v>
      </c>
      <c r="H25" s="319">
        <f>'tab4'!H25*'tab1'!$C$10*10</f>
        <v>15875.887410224193</v>
      </c>
      <c r="I25" s="312">
        <f>'tab4'!I25*'tab1'!$C$11*10</f>
        <v>16368.557985746615</v>
      </c>
      <c r="K25"/>
      <c r="L25" s="40"/>
      <c r="M25" s="38"/>
      <c r="N25" s="34"/>
      <c r="O25" s="38"/>
      <c r="P25" s="9"/>
      <c r="Q25" s="9"/>
    </row>
    <row r="26" spans="2:17" ht="16.5" customHeight="1" x14ac:dyDescent="0.2">
      <c r="B26" s="174" t="s">
        <v>149</v>
      </c>
      <c r="C26" s="311">
        <v>1345.5777211422401</v>
      </c>
      <c r="D26" s="311">
        <v>1528.0307863539801</v>
      </c>
      <c r="E26" s="311">
        <v>2034.3220991389701</v>
      </c>
      <c r="F26" s="319">
        <v>2100.63557075584</v>
      </c>
      <c r="G26" s="319">
        <v>3356.4637101779699</v>
      </c>
      <c r="H26" s="319">
        <f>'tab4'!H26*'tab1'!$C$10*10</f>
        <v>3049.6431079963004</v>
      </c>
      <c r="I26" s="312">
        <f>'tab4'!I26*'tab1'!$C$11*10</f>
        <v>3211.5088249780101</v>
      </c>
      <c r="J26"/>
      <c r="K26"/>
      <c r="L26" s="40"/>
      <c r="M26" s="38"/>
      <c r="N26" s="34"/>
      <c r="O26" s="38"/>
      <c r="P26" s="9"/>
      <c r="Q26" s="9"/>
    </row>
    <row r="27" spans="2:17" ht="16.5" customHeight="1" x14ac:dyDescent="0.2">
      <c r="B27" s="174" t="s">
        <v>154</v>
      </c>
      <c r="C27" s="311">
        <v>1093.7722837446502</v>
      </c>
      <c r="D27" s="311">
        <v>1181.7913817378801</v>
      </c>
      <c r="E27" s="311">
        <v>1406.6672091973699</v>
      </c>
      <c r="F27" s="319">
        <v>1635.6257691454298</v>
      </c>
      <c r="G27" s="319">
        <v>1467.3105620628498</v>
      </c>
      <c r="H27" s="319">
        <f>'tab4'!H27*'tab1'!$C$10*10</f>
        <v>1378.13761735038</v>
      </c>
      <c r="I27" s="312">
        <f>'tab4'!I27*'tab1'!$C$11*10</f>
        <v>1362.7176001724097</v>
      </c>
      <c r="J27"/>
      <c r="K27"/>
      <c r="L27" s="40"/>
      <c r="M27" s="38"/>
      <c r="N27" s="34"/>
      <c r="O27" s="38"/>
      <c r="P27" s="9"/>
      <c r="Q27" s="9"/>
    </row>
    <row r="28" spans="2:17" ht="16.5" customHeight="1" x14ac:dyDescent="0.2">
      <c r="B28" s="174" t="s">
        <v>155</v>
      </c>
      <c r="C28" s="311">
        <v>677.03056417880998</v>
      </c>
      <c r="D28" s="311">
        <v>744.42498166702001</v>
      </c>
      <c r="E28" s="311">
        <v>956.62087626316998</v>
      </c>
      <c r="F28" s="319">
        <v>795.92358555762007</v>
      </c>
      <c r="G28" s="319">
        <v>969.20476298098004</v>
      </c>
      <c r="H28" s="319">
        <f>'tab4'!H28*'tab1'!$C$10*10</f>
        <v>1019.0169837012002</v>
      </c>
      <c r="I28" s="312">
        <f>'tab4'!I28*'tab1'!$C$11*10</f>
        <v>1065.7985311413099</v>
      </c>
      <c r="J28"/>
      <c r="K28"/>
      <c r="L28" s="40"/>
      <c r="M28" s="9"/>
      <c r="N28" s="34"/>
      <c r="O28" s="38"/>
      <c r="P28" s="9"/>
      <c r="Q28" s="9"/>
    </row>
    <row r="29" spans="2:17" ht="16.5" customHeight="1" x14ac:dyDescent="0.2">
      <c r="B29" s="269" t="s">
        <v>143</v>
      </c>
      <c r="C29" s="321">
        <v>69817.926814189341</v>
      </c>
      <c r="D29" s="321">
        <v>86126.685390378101</v>
      </c>
      <c r="E29" s="321">
        <v>95958.304563990925</v>
      </c>
      <c r="F29" s="322">
        <v>97681.967228112044</v>
      </c>
      <c r="G29" s="322">
        <v>109804.16900522233</v>
      </c>
      <c r="H29" s="322">
        <f>'tab4'!H29*'tab1'!$C$10*10</f>
        <v>100489.68772488015</v>
      </c>
      <c r="I29" s="320">
        <f>'tab4'!I29*'tab1'!$C$11*10</f>
        <v>92190.594898911542</v>
      </c>
      <c r="J29"/>
      <c r="K29"/>
      <c r="L29"/>
      <c r="M29"/>
      <c r="N29"/>
      <c r="O29"/>
      <c r="P29" s="9"/>
      <c r="Q29" s="9"/>
    </row>
    <row r="30" spans="2:17" ht="16.5" customHeight="1" x14ac:dyDescent="0.2">
      <c r="B30" s="114" t="s">
        <v>142</v>
      </c>
      <c r="C30" s="311">
        <v>15492.357730374124</v>
      </c>
      <c r="D30" s="311">
        <v>19849.536792901716</v>
      </c>
      <c r="E30" s="311">
        <v>20892.275978300931</v>
      </c>
      <c r="F30" s="319">
        <v>19592.379712769427</v>
      </c>
      <c r="G30" s="319">
        <v>18979.612141683519</v>
      </c>
      <c r="H30" s="319">
        <v>19876.292193065481</v>
      </c>
      <c r="I30" s="312">
        <v>17036.188269733331</v>
      </c>
      <c r="J30" s="39"/>
      <c r="K30"/>
      <c r="L30"/>
      <c r="M30"/>
      <c r="N30"/>
      <c r="O30" s="9"/>
      <c r="P30" s="9"/>
      <c r="Q30" s="9"/>
    </row>
    <row r="31" spans="2:17" ht="16.5" customHeight="1" thickBot="1" x14ac:dyDescent="0.25">
      <c r="B31" s="270" t="s">
        <v>144</v>
      </c>
      <c r="C31" s="323">
        <v>85310.284544563459</v>
      </c>
      <c r="D31" s="323">
        <v>105976.22218327981</v>
      </c>
      <c r="E31" s="323">
        <v>116850.58054229186</v>
      </c>
      <c r="F31" s="324">
        <v>117274.34694088147</v>
      </c>
      <c r="G31" s="324">
        <v>128783.78114690585</v>
      </c>
      <c r="H31" s="324">
        <v>120363.14337017912</v>
      </c>
      <c r="I31" s="325">
        <v>109226.78316864488</v>
      </c>
      <c r="J31" s="39"/>
      <c r="K31"/>
      <c r="L31"/>
      <c r="M31"/>
      <c r="N31"/>
      <c r="O31" s="9"/>
      <c r="P31" s="9"/>
      <c r="Q31" s="9"/>
    </row>
    <row r="32" spans="2:17" ht="16.5" customHeight="1" x14ac:dyDescent="0.2">
      <c r="B32" s="56" t="s">
        <v>106</v>
      </c>
      <c r="C32" s="83"/>
      <c r="D32" s="83"/>
      <c r="E32" s="83"/>
      <c r="F32" s="83"/>
      <c r="G32" s="83"/>
      <c r="H32" s="83"/>
      <c r="J32" s="39"/>
      <c r="K32" s="40"/>
      <c r="L32" s="40"/>
      <c r="M32" s="9"/>
      <c r="N32" s="9"/>
      <c r="O32" s="9"/>
      <c r="P32" s="9"/>
      <c r="Q32" s="9"/>
    </row>
    <row r="33" spans="2:17" ht="16.5" customHeight="1" x14ac:dyDescent="0.2">
      <c r="B33" s="71" t="s">
        <v>99</v>
      </c>
      <c r="C33" s="75"/>
      <c r="D33" s="75"/>
      <c r="E33" s="56"/>
      <c r="F33" s="56"/>
      <c r="G33" s="56"/>
      <c r="H33" s="56"/>
      <c r="J33" s="39"/>
      <c r="K33" s="40"/>
      <c r="L33" s="40"/>
      <c r="M33" s="9"/>
      <c r="N33" s="9"/>
      <c r="O33" s="9"/>
      <c r="P33" s="9"/>
      <c r="Q33" s="9"/>
    </row>
    <row r="34" spans="2:17" ht="16.5" customHeight="1" x14ac:dyDescent="0.2">
      <c r="B34" s="56"/>
      <c r="C34" s="350"/>
      <c r="D34" s="350"/>
      <c r="E34" s="350"/>
      <c r="F34" s="350"/>
      <c r="G34" s="350"/>
      <c r="H34" s="350"/>
      <c r="I34" s="350"/>
      <c r="J34" s="39"/>
      <c r="K34" s="40"/>
      <c r="L34" s="40"/>
      <c r="M34" s="9"/>
      <c r="N34" s="9"/>
      <c r="O34" s="9"/>
      <c r="P34" s="9"/>
      <c r="Q34" s="9"/>
    </row>
    <row r="35" spans="2:17" ht="16.5" customHeight="1" x14ac:dyDescent="0.2">
      <c r="B35"/>
      <c r="C35" s="45"/>
      <c r="D35" s="45"/>
      <c r="E35" s="45"/>
      <c r="F35" s="45"/>
      <c r="G35" s="45"/>
      <c r="H35" s="45"/>
      <c r="I35" s="45"/>
      <c r="J35" s="39"/>
      <c r="K35" s="40"/>
      <c r="L35" s="40"/>
      <c r="M35" s="9"/>
      <c r="N35" s="9"/>
      <c r="O35" s="9"/>
      <c r="P35" s="9"/>
      <c r="Q35" s="9"/>
    </row>
    <row r="36" spans="2:17" ht="16.5" customHeight="1" x14ac:dyDescent="0.2">
      <c r="B36"/>
      <c r="C36" s="44"/>
      <c r="D36" s="44"/>
      <c r="E36" s="44"/>
      <c r="F36" s="44"/>
      <c r="G36" s="44"/>
      <c r="H36" s="44"/>
      <c r="I36" s="44"/>
      <c r="J36" s="39"/>
      <c r="K36" s="40"/>
      <c r="L36" s="40"/>
      <c r="M36" s="9"/>
      <c r="N36" s="9"/>
      <c r="O36" s="9"/>
      <c r="P36" s="9"/>
      <c r="Q36" s="9"/>
    </row>
    <row r="37" spans="2:17" ht="16.5" customHeight="1" x14ac:dyDescent="0.2">
      <c r="B37"/>
      <c r="C37" s="46"/>
      <c r="D37" s="46"/>
      <c r="E37" s="46"/>
      <c r="F37" s="46"/>
      <c r="G37" s="46"/>
      <c r="H37" s="46"/>
      <c r="J37" s="39"/>
      <c r="K37" s="40"/>
      <c r="L37" s="40"/>
      <c r="M37" s="9"/>
      <c r="N37" s="9"/>
      <c r="O37" s="9"/>
      <c r="P37" s="9"/>
      <c r="Q37" s="9"/>
    </row>
    <row r="38" spans="2:17" ht="16.5" customHeight="1" x14ac:dyDescent="0.2">
      <c r="B38"/>
      <c r="C38" s="44"/>
      <c r="D38" s="44"/>
      <c r="E38" s="44"/>
      <c r="F38" s="44"/>
      <c r="G38" s="44"/>
      <c r="H38" s="44"/>
      <c r="J38" s="39"/>
      <c r="K38" s="41"/>
      <c r="L38" s="41"/>
      <c r="M38" s="9"/>
      <c r="N38" s="9"/>
      <c r="O38" s="9"/>
      <c r="P38" s="9"/>
      <c r="Q38" s="9"/>
    </row>
    <row r="39" spans="2:17" ht="16.5" customHeight="1" x14ac:dyDescent="0.2">
      <c r="B39"/>
      <c r="C39" s="46"/>
      <c r="D39" s="46"/>
      <c r="E39" s="46"/>
      <c r="F39" s="46"/>
      <c r="G39" s="46"/>
      <c r="H39" s="46"/>
      <c r="J39" s="39"/>
      <c r="K39" s="40"/>
      <c r="L39" s="39"/>
      <c r="M39" s="9"/>
      <c r="N39" s="9"/>
      <c r="O39" s="9"/>
      <c r="P39" s="9"/>
      <c r="Q39" s="9"/>
    </row>
    <row r="40" spans="2:17" ht="16.5" customHeight="1" x14ac:dyDescent="0.2">
      <c r="B40"/>
      <c r="C40" s="9"/>
      <c r="D40" s="9"/>
      <c r="E40" s="9"/>
      <c r="F40" s="9"/>
      <c r="G40" s="9"/>
      <c r="H40" s="9"/>
      <c r="J40" s="9"/>
      <c r="K40" s="9"/>
      <c r="L40" s="9"/>
      <c r="M40" s="9"/>
      <c r="N40" s="9"/>
      <c r="O40" s="9"/>
      <c r="P40" s="9"/>
      <c r="Q40" s="9"/>
    </row>
    <row r="41" spans="2:17" ht="16.5" customHeight="1" x14ac:dyDescent="0.2">
      <c r="B41"/>
      <c r="C41" s="9"/>
      <c r="D41" s="9"/>
      <c r="E41" s="9"/>
      <c r="F41" s="9"/>
      <c r="G41" s="9"/>
      <c r="H41" s="9"/>
      <c r="J41" s="9"/>
      <c r="K41" s="9"/>
      <c r="L41" s="9"/>
      <c r="M41" s="9"/>
      <c r="N41" s="9"/>
      <c r="O41" s="9"/>
      <c r="P41" s="9"/>
      <c r="Q41" s="9"/>
    </row>
    <row r="42" spans="2:17" ht="16.5" customHeight="1" x14ac:dyDescent="0.2">
      <c r="B42"/>
      <c r="C42" s="9"/>
      <c r="D42" s="9"/>
      <c r="E42" s="9"/>
      <c r="F42" s="9"/>
      <c r="G42" s="9"/>
      <c r="H42" s="9"/>
      <c r="J42" s="9"/>
      <c r="K42" s="9"/>
      <c r="L42" s="9"/>
      <c r="M42" s="9"/>
      <c r="N42" s="9"/>
      <c r="O42" s="9"/>
      <c r="P42" s="9"/>
      <c r="Q42" s="9"/>
    </row>
    <row r="43" spans="2:17" ht="16.5" customHeight="1" x14ac:dyDescent="0.2">
      <c r="B43"/>
      <c r="C43" s="9"/>
      <c r="D43" s="9"/>
      <c r="E43" s="9"/>
      <c r="F43" s="9"/>
      <c r="G43" s="9"/>
      <c r="H43" s="9"/>
      <c r="J43" s="9"/>
      <c r="K43" s="9"/>
      <c r="L43" s="9"/>
      <c r="M43" s="9"/>
      <c r="N43" s="9"/>
      <c r="O43" s="9"/>
      <c r="P43" s="9"/>
      <c r="Q43" s="9"/>
    </row>
    <row r="44" spans="2:17" ht="16.5" customHeight="1" x14ac:dyDescent="0.2">
      <c r="B44"/>
      <c r="C44" s="9"/>
      <c r="D44" s="9"/>
      <c r="E44" s="9"/>
      <c r="F44" s="9"/>
      <c r="G44" s="9"/>
      <c r="H44" s="9"/>
      <c r="J44" s="9"/>
      <c r="K44" s="38"/>
      <c r="L44" s="9"/>
      <c r="M44" s="9"/>
      <c r="N44" s="9"/>
      <c r="O44" s="9"/>
      <c r="P44" s="9"/>
      <c r="Q44" s="9"/>
    </row>
    <row r="45" spans="2:17" ht="16.5" customHeight="1" x14ac:dyDescent="0.2">
      <c r="B45"/>
      <c r="C45" s="9"/>
      <c r="D45" s="9"/>
      <c r="E45" s="9"/>
      <c r="F45" s="9"/>
      <c r="G45" s="9"/>
      <c r="H45" s="9"/>
      <c r="J45" s="9"/>
      <c r="K45" s="9"/>
      <c r="L45" s="9"/>
      <c r="M45" s="9"/>
      <c r="N45" s="9"/>
      <c r="O45" s="9"/>
      <c r="P45" s="9"/>
      <c r="Q45" s="9"/>
    </row>
    <row r="46" spans="2:17" ht="16.5" customHeight="1" x14ac:dyDescent="0.2">
      <c r="C46" s="9"/>
      <c r="D46" s="9"/>
      <c r="E46" s="9"/>
      <c r="F46" s="9"/>
      <c r="G46" s="9"/>
      <c r="H46" s="9"/>
      <c r="J46" s="42"/>
      <c r="K46" s="38"/>
      <c r="L46" s="9"/>
      <c r="M46" s="9"/>
      <c r="N46" s="9"/>
      <c r="O46" s="9"/>
      <c r="P46" s="9"/>
      <c r="Q46" s="9"/>
    </row>
    <row r="47" spans="2:17" ht="16.5" customHeight="1" x14ac:dyDescent="0.2">
      <c r="C47" s="9"/>
      <c r="D47" s="9"/>
      <c r="E47" s="9"/>
      <c r="F47" s="9"/>
      <c r="G47" s="9"/>
      <c r="H47" s="9"/>
      <c r="J47" s="25"/>
      <c r="K47" s="9"/>
      <c r="L47" s="9"/>
      <c r="M47" s="9"/>
      <c r="N47" s="9"/>
      <c r="O47" s="9"/>
      <c r="P47" s="9"/>
      <c r="Q47" s="9"/>
    </row>
    <row r="48" spans="2:17" ht="16.5" customHeight="1" x14ac:dyDescent="0.2">
      <c r="C48" s="9"/>
      <c r="D48" s="9"/>
      <c r="E48" s="9"/>
      <c r="F48" s="9"/>
      <c r="G48" s="9"/>
      <c r="H48" s="9"/>
      <c r="J48" s="34"/>
      <c r="K48" s="9"/>
      <c r="L48" s="9"/>
      <c r="M48" s="9"/>
      <c r="N48" s="9"/>
      <c r="O48" s="9"/>
      <c r="P48" s="9"/>
      <c r="Q48" s="9"/>
    </row>
    <row r="49" spans="3:17" ht="16.5" customHeight="1" x14ac:dyDescent="0.2">
      <c r="C49" s="9"/>
      <c r="D49" s="9"/>
      <c r="E49" s="9"/>
      <c r="F49" s="9"/>
      <c r="G49" s="9"/>
      <c r="H49" s="9"/>
      <c r="J49" s="42"/>
      <c r="K49" s="38"/>
      <c r="L49" s="9"/>
      <c r="M49" s="9"/>
      <c r="N49" s="9"/>
      <c r="O49" s="9"/>
      <c r="P49" s="9"/>
      <c r="Q49" s="9"/>
    </row>
    <row r="50" spans="3:17" ht="16.5" customHeight="1" x14ac:dyDescent="0.2">
      <c r="C50" s="9"/>
      <c r="D50" s="9"/>
      <c r="E50" s="9"/>
      <c r="F50" s="9"/>
      <c r="G50" s="9"/>
      <c r="H50" s="9"/>
      <c r="J50" s="34"/>
      <c r="K50" s="38"/>
      <c r="L50" s="9"/>
      <c r="M50" s="9"/>
      <c r="N50" s="9"/>
      <c r="O50" s="9"/>
      <c r="P50" s="9"/>
      <c r="Q50" s="9"/>
    </row>
    <row r="51" spans="3:17" ht="16.5" customHeight="1" x14ac:dyDescent="0.2">
      <c r="C51" s="9"/>
      <c r="D51" s="9"/>
      <c r="E51" s="9"/>
      <c r="F51" s="9"/>
      <c r="G51" s="9"/>
      <c r="H51" s="9"/>
      <c r="J51" s="34"/>
      <c r="K51" s="38"/>
      <c r="L51" s="9"/>
      <c r="M51" s="9"/>
      <c r="N51" s="9"/>
      <c r="O51" s="9"/>
      <c r="P51" s="9"/>
      <c r="Q51" s="9"/>
    </row>
    <row r="52" spans="3:17" ht="16.5" customHeight="1" x14ac:dyDescent="0.2">
      <c r="C52" s="9"/>
      <c r="D52" s="9"/>
      <c r="E52" s="9"/>
      <c r="F52" s="9"/>
      <c r="G52" s="9"/>
      <c r="H52" s="9"/>
      <c r="J52" s="25"/>
      <c r="K52" s="38"/>
      <c r="L52" s="9"/>
      <c r="M52" s="9"/>
      <c r="N52" s="9"/>
      <c r="O52" s="9"/>
      <c r="P52" s="9"/>
      <c r="Q52" s="9"/>
    </row>
    <row r="53" spans="3:17" ht="16.5" customHeight="1" x14ac:dyDescent="0.2">
      <c r="C53" s="9"/>
      <c r="D53" s="9"/>
      <c r="E53" s="9"/>
      <c r="F53" s="9"/>
      <c r="G53" s="9"/>
      <c r="H53" s="9"/>
      <c r="J53" s="25"/>
      <c r="K53" s="38"/>
      <c r="L53" s="9"/>
      <c r="M53" s="9"/>
      <c r="N53" s="9"/>
      <c r="O53" s="9"/>
      <c r="P53" s="9"/>
      <c r="Q53" s="9"/>
    </row>
    <row r="54" spans="3:17" ht="16.5" customHeight="1" x14ac:dyDescent="0.2">
      <c r="C54" s="9"/>
      <c r="D54" s="9"/>
      <c r="E54" s="9"/>
      <c r="F54" s="9"/>
      <c r="G54" s="9"/>
      <c r="H54" s="9"/>
      <c r="J54" s="35"/>
      <c r="K54" s="38"/>
      <c r="L54" s="9"/>
      <c r="M54" s="9"/>
      <c r="N54" s="9"/>
      <c r="O54" s="9"/>
      <c r="P54" s="9"/>
      <c r="Q54" s="9"/>
    </row>
    <row r="55" spans="3:17" ht="16.5" customHeight="1" x14ac:dyDescent="0.2">
      <c r="C55" s="9"/>
      <c r="D55" s="9"/>
      <c r="E55" s="9"/>
      <c r="F55" s="9"/>
      <c r="G55" s="9"/>
      <c r="H55" s="9"/>
      <c r="J55" s="9"/>
      <c r="K55" s="38"/>
      <c r="L55" s="9"/>
      <c r="M55" s="9"/>
      <c r="N55" s="9"/>
      <c r="O55" s="9"/>
      <c r="P55" s="9"/>
      <c r="Q55" s="9"/>
    </row>
    <row r="56" spans="3:17" ht="16.5" customHeight="1" x14ac:dyDescent="0.2">
      <c r="C56" s="9"/>
      <c r="D56" s="9"/>
      <c r="E56" s="9"/>
      <c r="F56" s="9"/>
      <c r="G56" s="9"/>
      <c r="H56" s="9"/>
      <c r="J56" s="25"/>
      <c r="K56" s="38"/>
      <c r="L56" s="9"/>
      <c r="M56" s="9"/>
      <c r="N56" s="9"/>
      <c r="O56" s="9"/>
      <c r="P56" s="9"/>
      <c r="Q56" s="9"/>
    </row>
    <row r="57" spans="3:17" ht="16.5" customHeight="1" x14ac:dyDescent="0.2">
      <c r="C57" s="9"/>
      <c r="D57" s="9"/>
      <c r="E57" s="9"/>
      <c r="F57" s="9"/>
      <c r="G57" s="9"/>
      <c r="H57" s="9"/>
      <c r="J57" s="34"/>
      <c r="K57" s="38"/>
      <c r="L57" s="9"/>
      <c r="M57" s="9"/>
      <c r="N57" s="9"/>
      <c r="O57" s="9"/>
      <c r="P57" s="9"/>
      <c r="Q57" s="9"/>
    </row>
    <row r="58" spans="3:17" ht="16.5" customHeight="1" x14ac:dyDescent="0.2">
      <c r="C58" s="9"/>
      <c r="D58" s="9"/>
      <c r="E58" s="9"/>
      <c r="F58" s="9"/>
      <c r="G58" s="9"/>
      <c r="H58" s="9"/>
      <c r="J58" s="34"/>
      <c r="K58" s="38"/>
      <c r="L58" s="9"/>
      <c r="M58" s="9"/>
      <c r="N58" s="9"/>
      <c r="O58" s="9"/>
      <c r="P58" s="9"/>
      <c r="Q58" s="9"/>
    </row>
    <row r="59" spans="3:17" ht="16.5" customHeight="1" x14ac:dyDescent="0.2">
      <c r="C59" s="9"/>
      <c r="D59" s="9"/>
      <c r="E59" s="9"/>
      <c r="F59" s="9"/>
      <c r="G59" s="9"/>
      <c r="H59" s="9"/>
      <c r="J59" s="34"/>
      <c r="K59" s="38"/>
      <c r="L59" s="9"/>
      <c r="M59" s="9"/>
      <c r="N59" s="9"/>
      <c r="O59" s="9"/>
      <c r="P59" s="9"/>
      <c r="Q59" s="9"/>
    </row>
    <row r="60" spans="3:17" ht="16.5" customHeight="1" x14ac:dyDescent="0.2">
      <c r="C60" s="9"/>
      <c r="D60" s="9"/>
      <c r="E60" s="9"/>
      <c r="F60" s="9"/>
      <c r="G60" s="9"/>
      <c r="H60" s="9"/>
      <c r="J60" s="34"/>
      <c r="K60" s="38"/>
      <c r="L60" s="9"/>
      <c r="M60" s="9"/>
      <c r="N60" s="9"/>
      <c r="O60" s="9"/>
      <c r="P60" s="9"/>
      <c r="Q60" s="9"/>
    </row>
    <row r="61" spans="3:17" ht="16.5" customHeight="1" x14ac:dyDescent="0.2">
      <c r="C61" s="9"/>
      <c r="D61" s="9"/>
      <c r="E61" s="9"/>
      <c r="F61" s="9"/>
      <c r="G61" s="9"/>
      <c r="H61" s="9"/>
      <c r="J61" s="36"/>
      <c r="K61" s="9"/>
      <c r="L61" s="9"/>
      <c r="M61" s="9"/>
      <c r="N61" s="9"/>
      <c r="O61" s="9"/>
      <c r="P61" s="9"/>
      <c r="Q61" s="9"/>
    </row>
    <row r="62" spans="3:17" ht="16.5" customHeight="1" x14ac:dyDescent="0.2">
      <c r="C62" s="9"/>
      <c r="D62" s="9"/>
      <c r="E62" s="9"/>
      <c r="F62" s="9"/>
      <c r="G62" s="9"/>
      <c r="H62" s="9"/>
      <c r="J62" s="34"/>
      <c r="K62" s="38"/>
      <c r="L62" s="9"/>
      <c r="M62" s="9"/>
      <c r="N62" s="9"/>
      <c r="O62" s="9"/>
      <c r="P62" s="9"/>
      <c r="Q62" s="9"/>
    </row>
    <row r="63" spans="3:17" ht="16.5" customHeight="1" x14ac:dyDescent="0.2">
      <c r="C63" s="9"/>
      <c r="D63" s="9"/>
      <c r="E63" s="9"/>
      <c r="F63" s="9"/>
      <c r="G63" s="9"/>
      <c r="H63" s="9"/>
      <c r="J63" s="34"/>
      <c r="K63" s="38"/>
      <c r="L63" s="9"/>
      <c r="M63" s="9"/>
      <c r="N63" s="9"/>
      <c r="O63" s="9"/>
      <c r="P63" s="9"/>
      <c r="Q63" s="9"/>
    </row>
    <row r="64" spans="3:17" ht="16.5" customHeight="1" x14ac:dyDescent="0.2">
      <c r="C64" s="9"/>
      <c r="D64" s="9"/>
      <c r="E64" s="9"/>
      <c r="F64" s="9"/>
      <c r="G64" s="9"/>
      <c r="H64" s="9"/>
      <c r="J64" s="34"/>
      <c r="K64" s="38"/>
      <c r="L64" s="9"/>
      <c r="M64" s="9"/>
      <c r="N64" s="9"/>
      <c r="O64" s="9"/>
      <c r="P64" s="9"/>
      <c r="Q64" s="9"/>
    </row>
    <row r="65" spans="2:17" ht="16.5" customHeight="1" x14ac:dyDescent="0.2">
      <c r="C65" s="9"/>
      <c r="D65" s="9"/>
      <c r="E65" s="9"/>
      <c r="F65" s="9"/>
      <c r="G65" s="9"/>
      <c r="H65" s="9"/>
      <c r="J65" s="34"/>
      <c r="K65" s="38"/>
      <c r="L65" s="9"/>
      <c r="M65" s="9"/>
      <c r="N65" s="9"/>
      <c r="O65" s="9"/>
      <c r="P65" s="9"/>
      <c r="Q65" s="9"/>
    </row>
    <row r="66" spans="2:17" ht="16.5" customHeight="1" x14ac:dyDescent="0.2">
      <c r="C66" s="9"/>
      <c r="D66" s="9"/>
      <c r="E66" s="9"/>
      <c r="F66" s="9"/>
      <c r="G66" s="9"/>
      <c r="H66" s="9"/>
      <c r="J66" s="34"/>
      <c r="K66" s="9"/>
      <c r="L66" s="9"/>
      <c r="M66" s="9"/>
      <c r="N66" s="9"/>
      <c r="O66" s="9"/>
      <c r="P66" s="9"/>
      <c r="Q66" s="9"/>
    </row>
    <row r="67" spans="2:17" ht="16.5" customHeight="1" x14ac:dyDescent="0.2">
      <c r="C67" s="9"/>
      <c r="D67" s="9"/>
      <c r="E67" s="9"/>
      <c r="F67" s="9"/>
      <c r="G67" s="9"/>
      <c r="H67" s="9"/>
      <c r="J67" s="34"/>
      <c r="K67" s="38"/>
      <c r="L67" s="9"/>
      <c r="M67" s="9"/>
      <c r="N67" s="9"/>
      <c r="O67" s="9"/>
      <c r="P67" s="9"/>
      <c r="Q67" s="9"/>
    </row>
    <row r="68" spans="2:17" ht="16.5" customHeight="1" x14ac:dyDescent="0.2">
      <c r="C68" s="9"/>
      <c r="D68" s="9"/>
      <c r="E68" s="9"/>
      <c r="F68" s="9"/>
      <c r="G68" s="9"/>
      <c r="H68" s="9"/>
      <c r="J68" s="9"/>
      <c r="K68" s="38"/>
      <c r="L68" s="9"/>
      <c r="M68" s="9"/>
      <c r="N68" s="9"/>
      <c r="O68" s="9"/>
      <c r="P68" s="9"/>
      <c r="Q68" s="9"/>
    </row>
    <row r="69" spans="2:17" ht="16.5" customHeight="1" x14ac:dyDescent="0.2">
      <c r="C69" s="9"/>
      <c r="D69" s="9"/>
      <c r="E69" s="9"/>
      <c r="F69" s="9"/>
      <c r="G69" s="9"/>
      <c r="H69" s="9"/>
      <c r="J69" s="9"/>
      <c r="K69" s="9"/>
      <c r="L69" s="9"/>
      <c r="M69" s="9"/>
      <c r="N69" s="9"/>
      <c r="O69" s="9"/>
      <c r="P69" s="9"/>
      <c r="Q69" s="9"/>
    </row>
    <row r="70" spans="2:17" ht="16.5" customHeight="1" x14ac:dyDescent="0.2">
      <c r="J70" s="9"/>
      <c r="K70" s="9"/>
      <c r="L70" s="9"/>
      <c r="M70" s="9"/>
      <c r="N70" s="9"/>
      <c r="O70" s="9"/>
      <c r="P70" s="9"/>
      <c r="Q70" s="9"/>
    </row>
    <row r="71" spans="2:17" ht="16.5" customHeight="1" x14ac:dyDescent="0.2">
      <c r="J71" s="9"/>
      <c r="K71" s="9"/>
      <c r="L71" s="9"/>
      <c r="M71" s="9"/>
      <c r="N71" s="9"/>
      <c r="O71" s="9"/>
      <c r="P71" s="9"/>
      <c r="Q71" s="9"/>
    </row>
    <row r="72" spans="2:17" ht="16.5" customHeight="1" x14ac:dyDescent="0.2">
      <c r="J72" s="9"/>
      <c r="K72" s="9"/>
      <c r="L72" s="9"/>
      <c r="M72" s="9"/>
      <c r="N72" s="9"/>
      <c r="O72" s="9"/>
      <c r="P72" s="9"/>
      <c r="Q72" s="9"/>
    </row>
    <row r="73" spans="2:17" ht="16.5" customHeight="1" x14ac:dyDescent="0.2">
      <c r="J73" s="9"/>
      <c r="K73" s="9"/>
      <c r="L73" s="9"/>
      <c r="M73" s="9"/>
      <c r="N73" s="9"/>
      <c r="O73" s="9"/>
      <c r="P73" s="9"/>
      <c r="Q73" s="9"/>
    </row>
    <row r="74" spans="2:17" ht="16.5" customHeight="1" x14ac:dyDescent="0.2">
      <c r="J74" s="9"/>
      <c r="K74" s="9"/>
      <c r="L74" s="9"/>
      <c r="M74" s="9"/>
      <c r="N74" s="9"/>
      <c r="O74" s="9"/>
      <c r="P74" s="9"/>
      <c r="Q74" s="9"/>
    </row>
    <row r="75" spans="2:17" ht="16.5" customHeight="1" x14ac:dyDescent="0.2">
      <c r="J75" s="9"/>
      <c r="K75" s="9"/>
      <c r="L75" s="9"/>
      <c r="M75" s="9"/>
      <c r="N75" s="9"/>
      <c r="O75" s="9"/>
      <c r="P75" s="9"/>
      <c r="Q75" s="9"/>
    </row>
    <row r="76" spans="2:17" ht="16.5" customHeight="1" x14ac:dyDescent="0.2"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</row>
    <row r="77" spans="2:17" ht="16.5" customHeight="1" x14ac:dyDescent="0.2"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</row>
    <row r="78" spans="2:17" ht="16.5" customHeight="1" x14ac:dyDescent="0.2"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</row>
    <row r="79" spans="2:17" ht="16.5" customHeight="1" x14ac:dyDescent="0.2"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</row>
    <row r="80" spans="2:17" ht="16.5" customHeight="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</row>
    <row r="81" spans="2:17" ht="16.5" customHeight="1" x14ac:dyDescent="0.2"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2:17" ht="16.5" customHeight="1" x14ac:dyDescent="0.2"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2:17" ht="16.5" customHeight="1" x14ac:dyDescent="0.2"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4" spans="2:17" ht="16.5" customHeight="1" x14ac:dyDescent="0.2">
      <c r="B84" s="425"/>
      <c r="C84" s="233"/>
      <c r="D84" s="233"/>
      <c r="E84" s="28"/>
      <c r="F84" s="231"/>
      <c r="G84" s="339"/>
      <c r="H84" s="378"/>
      <c r="I84" s="9"/>
      <c r="J84" s="9"/>
      <c r="K84" s="426"/>
      <c r="L84" s="426"/>
      <c r="M84" s="426"/>
      <c r="N84" s="426"/>
      <c r="O84" s="426"/>
      <c r="P84" s="9"/>
      <c r="Q84" s="9"/>
    </row>
    <row r="85" spans="2:17" ht="16.5" customHeight="1" x14ac:dyDescent="0.2">
      <c r="B85" s="425"/>
      <c r="C85" s="233"/>
      <c r="D85" s="233"/>
      <c r="E85" s="28"/>
      <c r="F85" s="231"/>
      <c r="G85" s="339"/>
      <c r="H85" s="378"/>
      <c r="I85" s="9"/>
      <c r="J85" s="9"/>
      <c r="K85" s="43"/>
      <c r="L85" s="43"/>
      <c r="M85" s="9"/>
      <c r="N85" s="9"/>
      <c r="O85" s="9"/>
      <c r="P85" s="9"/>
      <c r="Q85" s="9"/>
    </row>
    <row r="86" spans="2:17" ht="16.5" customHeight="1" x14ac:dyDescent="0.2">
      <c r="B86" s="47"/>
      <c r="C86" s="9"/>
      <c r="D86" s="9"/>
      <c r="E86" s="9"/>
      <c r="F86" s="9"/>
      <c r="G86" s="9"/>
      <c r="H86" s="9"/>
      <c r="I86" s="9"/>
      <c r="J86" s="39"/>
      <c r="K86" s="40"/>
      <c r="L86" s="40"/>
      <c r="M86" s="9"/>
      <c r="N86" s="9"/>
      <c r="O86" s="9"/>
      <c r="P86" s="9"/>
      <c r="Q86" s="9"/>
    </row>
    <row r="87" spans="2:17" ht="16.5" customHeight="1" x14ac:dyDescent="0.2">
      <c r="B87" s="42"/>
      <c r="C87" s="48"/>
      <c r="D87" s="48"/>
      <c r="E87" s="48"/>
      <c r="F87" s="48"/>
      <c r="G87" s="48"/>
      <c r="H87" s="48"/>
      <c r="I87" s="9"/>
      <c r="J87" s="39"/>
      <c r="K87" s="40"/>
      <c r="L87" s="40"/>
      <c r="M87" s="9"/>
      <c r="N87" s="9"/>
      <c r="O87" s="9"/>
      <c r="P87" s="9"/>
      <c r="Q87" s="9"/>
    </row>
    <row r="88" spans="2:17" ht="16.5" customHeight="1" x14ac:dyDescent="0.2">
      <c r="B88" s="42"/>
      <c r="C88" s="49"/>
      <c r="D88" s="49"/>
      <c r="E88" s="49"/>
      <c r="F88" s="49"/>
      <c r="G88" s="49"/>
      <c r="H88" s="49"/>
      <c r="I88" s="9"/>
      <c r="J88" s="39"/>
      <c r="K88" s="40"/>
      <c r="L88" s="40"/>
      <c r="M88" s="9"/>
      <c r="N88" s="9"/>
      <c r="O88" s="9"/>
      <c r="P88" s="9"/>
      <c r="Q88" s="9"/>
    </row>
    <row r="89" spans="2:17" ht="16.5" customHeight="1" x14ac:dyDescent="0.2">
      <c r="B89" s="34"/>
      <c r="C89" s="44"/>
      <c r="D89" s="44"/>
      <c r="E89" s="44"/>
      <c r="F89" s="44"/>
      <c r="G89" s="44"/>
      <c r="H89" s="44"/>
      <c r="I89" s="9"/>
      <c r="J89" s="39"/>
      <c r="K89" s="40"/>
      <c r="L89" s="40"/>
      <c r="M89" s="9"/>
      <c r="N89" s="9"/>
      <c r="O89" s="9"/>
      <c r="P89" s="9"/>
      <c r="Q89" s="9"/>
    </row>
    <row r="90" spans="2:17" ht="16.5" customHeight="1" x14ac:dyDescent="0.2">
      <c r="B90" s="34"/>
      <c r="C90" s="50"/>
      <c r="D90" s="50"/>
      <c r="E90" s="50"/>
      <c r="F90" s="50"/>
      <c r="G90" s="50"/>
      <c r="H90" s="50"/>
      <c r="I90" s="9"/>
      <c r="J90" s="39"/>
      <c r="K90" s="40"/>
      <c r="L90" s="40"/>
      <c r="M90" s="9"/>
      <c r="N90" s="9"/>
      <c r="O90" s="9"/>
      <c r="P90" s="9"/>
      <c r="Q90" s="9"/>
    </row>
    <row r="91" spans="2:17" ht="16.5" customHeight="1" x14ac:dyDescent="0.2">
      <c r="B91" s="25"/>
      <c r="C91" s="50"/>
      <c r="D91" s="50"/>
      <c r="E91" s="50"/>
      <c r="F91" s="50"/>
      <c r="G91" s="50"/>
      <c r="H91" s="50"/>
      <c r="I91" s="9"/>
      <c r="J91" s="39"/>
      <c r="K91" s="40"/>
      <c r="L91" s="40"/>
      <c r="M91" s="9"/>
      <c r="N91" s="9"/>
      <c r="O91" s="9"/>
      <c r="P91" s="9"/>
      <c r="Q91" s="9"/>
    </row>
    <row r="92" spans="2:17" ht="16.5" customHeight="1" x14ac:dyDescent="0.2">
      <c r="B92" s="25"/>
      <c r="C92" s="50"/>
      <c r="D92" s="50"/>
      <c r="E92" s="50"/>
      <c r="F92" s="50"/>
      <c r="G92" s="50"/>
      <c r="H92" s="50"/>
      <c r="I92" s="9"/>
      <c r="J92" s="39"/>
      <c r="K92" s="40"/>
      <c r="L92" s="40"/>
      <c r="M92" s="9"/>
      <c r="N92" s="9"/>
      <c r="O92" s="9"/>
      <c r="P92" s="9"/>
      <c r="Q92" s="9"/>
    </row>
    <row r="93" spans="2:17" ht="16.5" customHeight="1" x14ac:dyDescent="0.2">
      <c r="B93" s="35"/>
      <c r="C93" s="50"/>
      <c r="D93" s="50"/>
      <c r="E93" s="50"/>
      <c r="F93" s="50"/>
      <c r="G93" s="50"/>
      <c r="H93" s="50"/>
      <c r="I93" s="9"/>
      <c r="J93" s="39"/>
      <c r="K93" s="40"/>
      <c r="L93" s="40"/>
      <c r="M93" s="9"/>
      <c r="N93" s="9"/>
      <c r="O93" s="9"/>
      <c r="P93" s="9"/>
      <c r="Q93" s="9"/>
    </row>
    <row r="94" spans="2:17" ht="16.5" customHeight="1" x14ac:dyDescent="0.2">
      <c r="B94" s="37"/>
      <c r="C94" s="49"/>
      <c r="D94" s="49"/>
      <c r="E94" s="49"/>
      <c r="F94" s="49"/>
      <c r="G94" s="49"/>
      <c r="H94" s="49"/>
      <c r="I94" s="9"/>
      <c r="J94" s="39"/>
      <c r="K94" s="40"/>
      <c r="L94" s="40"/>
      <c r="M94" s="9"/>
      <c r="N94" s="9"/>
      <c r="O94" s="9"/>
      <c r="P94" s="9"/>
      <c r="Q94" s="9"/>
    </row>
    <row r="95" spans="2:17" ht="16.5" customHeight="1" x14ac:dyDescent="0.2">
      <c r="B95" s="25"/>
      <c r="C95" s="50"/>
      <c r="D95" s="50"/>
      <c r="E95" s="50"/>
      <c r="F95" s="50"/>
      <c r="G95" s="50"/>
      <c r="H95" s="50"/>
      <c r="I95" s="9"/>
      <c r="J95" s="39"/>
      <c r="K95" s="40"/>
      <c r="L95" s="40"/>
      <c r="M95" s="9"/>
      <c r="N95" s="9"/>
      <c r="O95" s="9"/>
      <c r="P95" s="9"/>
      <c r="Q95" s="9"/>
    </row>
    <row r="96" spans="2:17" ht="16.5" customHeight="1" x14ac:dyDescent="0.2">
      <c r="B96" s="34"/>
      <c r="C96" s="50"/>
      <c r="D96" s="50"/>
      <c r="E96" s="50"/>
      <c r="F96" s="50"/>
      <c r="G96" s="50"/>
      <c r="H96" s="50"/>
      <c r="I96" s="9"/>
      <c r="J96" s="39"/>
      <c r="K96" s="40"/>
      <c r="L96" s="40"/>
      <c r="M96" s="9"/>
      <c r="N96" s="9"/>
      <c r="O96" s="9"/>
      <c r="P96" s="9"/>
      <c r="Q96" s="9"/>
    </row>
    <row r="97" spans="2:17" ht="16.5" customHeight="1" x14ac:dyDescent="0.2">
      <c r="B97" s="34"/>
      <c r="C97" s="50"/>
      <c r="D97" s="50"/>
      <c r="E97" s="50"/>
      <c r="F97" s="50"/>
      <c r="G97" s="50"/>
      <c r="H97" s="50"/>
      <c r="I97" s="9"/>
      <c r="J97" s="39"/>
      <c r="K97" s="40"/>
      <c r="L97" s="40"/>
      <c r="M97" s="9"/>
      <c r="N97" s="9"/>
      <c r="O97" s="9"/>
      <c r="P97" s="9"/>
      <c r="Q97" s="9"/>
    </row>
    <row r="98" spans="2:17" ht="18" customHeight="1" x14ac:dyDescent="0.2">
      <c r="B98" s="34"/>
      <c r="C98" s="50"/>
      <c r="D98" s="50"/>
      <c r="E98" s="50"/>
      <c r="F98" s="50"/>
      <c r="G98" s="50"/>
      <c r="H98" s="50"/>
      <c r="I98" s="9"/>
      <c r="J98" s="39"/>
      <c r="K98" s="40"/>
      <c r="L98" s="40"/>
      <c r="M98" s="9"/>
      <c r="N98" s="9"/>
      <c r="O98" s="9"/>
      <c r="P98" s="9"/>
      <c r="Q98" s="9"/>
    </row>
    <row r="99" spans="2:17" ht="16.5" customHeight="1" x14ac:dyDescent="0.2">
      <c r="B99" s="34"/>
      <c r="C99" s="50"/>
      <c r="D99" s="50"/>
      <c r="E99" s="50"/>
      <c r="F99" s="50"/>
      <c r="G99" s="50"/>
      <c r="H99" s="50"/>
      <c r="I99" s="9"/>
      <c r="J99" s="39"/>
      <c r="K99" s="40"/>
      <c r="L99" s="40"/>
      <c r="M99" s="9"/>
      <c r="N99" s="9"/>
      <c r="O99" s="9"/>
      <c r="P99" s="9"/>
      <c r="Q99" s="9"/>
    </row>
    <row r="100" spans="2:17" ht="16.5" customHeight="1" x14ac:dyDescent="0.2">
      <c r="B100" s="34"/>
      <c r="C100" s="50"/>
      <c r="D100" s="50"/>
      <c r="E100" s="50"/>
      <c r="F100" s="50"/>
      <c r="G100" s="50"/>
      <c r="H100" s="50"/>
      <c r="I100" s="9"/>
      <c r="J100" s="39"/>
      <c r="K100" s="40"/>
      <c r="L100" s="40"/>
      <c r="M100" s="9"/>
      <c r="N100" s="9"/>
      <c r="O100" s="9"/>
      <c r="P100" s="9"/>
      <c r="Q100" s="9"/>
    </row>
    <row r="101" spans="2:17" ht="16.5" customHeight="1" x14ac:dyDescent="0.2">
      <c r="B101" s="34"/>
      <c r="C101" s="50"/>
      <c r="D101" s="50"/>
      <c r="E101" s="50"/>
      <c r="F101" s="50"/>
      <c r="G101" s="50"/>
      <c r="H101" s="50"/>
      <c r="I101" s="9"/>
      <c r="J101" s="39"/>
      <c r="K101" s="40"/>
      <c r="L101" s="40"/>
      <c r="M101" s="9"/>
      <c r="N101" s="9"/>
      <c r="O101" s="9"/>
      <c r="P101" s="9"/>
      <c r="Q101" s="9"/>
    </row>
    <row r="102" spans="2:17" ht="16.5" customHeight="1" x14ac:dyDescent="0.2">
      <c r="B102" s="34"/>
      <c r="C102" s="50"/>
      <c r="D102" s="50"/>
      <c r="E102" s="50"/>
      <c r="F102" s="50"/>
      <c r="G102" s="50"/>
      <c r="H102" s="50"/>
      <c r="I102" s="9"/>
      <c r="J102" s="39"/>
      <c r="K102" s="40"/>
      <c r="L102" s="40"/>
      <c r="M102" s="9"/>
      <c r="N102" s="9"/>
      <c r="O102" s="9"/>
      <c r="P102" s="9"/>
      <c r="Q102" s="9"/>
    </row>
    <row r="103" spans="2:17" ht="16.5" customHeight="1" x14ac:dyDescent="0.2">
      <c r="B103" s="34"/>
      <c r="C103" s="50"/>
      <c r="D103" s="50"/>
      <c r="E103" s="50"/>
      <c r="F103" s="50"/>
      <c r="G103" s="50"/>
      <c r="H103" s="50"/>
      <c r="I103" s="9"/>
      <c r="J103" s="9"/>
      <c r="K103" s="9"/>
      <c r="L103" s="9"/>
      <c r="M103" s="9"/>
      <c r="N103" s="9"/>
      <c r="O103" s="9"/>
      <c r="P103" s="9"/>
      <c r="Q103" s="9"/>
    </row>
    <row r="104" spans="2:17" ht="16.5" customHeight="1" x14ac:dyDescent="0.2">
      <c r="B104" s="34"/>
      <c r="C104" s="44"/>
      <c r="D104" s="44"/>
      <c r="E104" s="44"/>
      <c r="F104" s="44"/>
      <c r="G104" s="44"/>
      <c r="H104" s="44"/>
      <c r="I104" s="9"/>
      <c r="J104" s="9"/>
      <c r="K104" s="9"/>
      <c r="L104" s="9"/>
      <c r="M104" s="9"/>
      <c r="N104" s="9"/>
      <c r="O104" s="9"/>
      <c r="P104" s="9"/>
      <c r="Q104" s="9"/>
    </row>
    <row r="105" spans="2:17" ht="16.5" customHeight="1" x14ac:dyDescent="0.2">
      <c r="B105" s="42"/>
      <c r="C105" s="49"/>
      <c r="D105" s="49"/>
      <c r="E105" s="49"/>
      <c r="F105" s="49"/>
      <c r="G105" s="49"/>
      <c r="H105" s="49"/>
      <c r="I105" s="9"/>
      <c r="J105" s="9"/>
      <c r="K105" s="38"/>
      <c r="L105" s="9"/>
      <c r="M105" s="9"/>
      <c r="N105" s="9"/>
      <c r="O105" s="9"/>
      <c r="P105" s="9"/>
      <c r="Q105" s="9"/>
    </row>
    <row r="106" spans="2:17" ht="16.5" customHeight="1" x14ac:dyDescent="0.2">
      <c r="B106" s="34"/>
      <c r="C106" s="51"/>
      <c r="D106" s="51"/>
      <c r="E106" s="51"/>
      <c r="F106" s="51"/>
      <c r="G106" s="51"/>
      <c r="H106" s="51"/>
      <c r="I106" s="9"/>
      <c r="J106" s="9"/>
      <c r="K106" s="9"/>
      <c r="L106" s="9"/>
      <c r="M106" s="9"/>
      <c r="N106" s="9"/>
      <c r="O106" s="9"/>
      <c r="P106" s="9"/>
      <c r="Q106" s="9"/>
    </row>
    <row r="107" spans="2:17" ht="16.5" customHeight="1" x14ac:dyDescent="0.2">
      <c r="B107" s="42"/>
      <c r="C107" s="49"/>
      <c r="D107" s="49"/>
      <c r="E107" s="49"/>
      <c r="F107" s="49"/>
      <c r="G107" s="49"/>
      <c r="H107" s="49"/>
      <c r="I107" s="9"/>
      <c r="J107" s="9"/>
      <c r="K107" s="9"/>
      <c r="L107" s="9"/>
      <c r="M107" s="9"/>
      <c r="N107" s="9"/>
      <c r="O107" s="9"/>
      <c r="P107" s="9"/>
      <c r="Q107" s="9"/>
    </row>
    <row r="108" spans="2:17" ht="16.5" customHeight="1" x14ac:dyDescent="0.2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</row>
    <row r="109" spans="2:17" ht="16.5" customHeight="1" x14ac:dyDescent="0.2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</row>
    <row r="110" spans="2:17" ht="16.5" customHeight="1" x14ac:dyDescent="0.2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</row>
    <row r="111" spans="2:17" ht="16.5" customHeight="1" x14ac:dyDescent="0.2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</row>
    <row r="112" spans="2:17" ht="16.5" customHeight="1" x14ac:dyDescent="0.2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</row>
    <row r="113" spans="10:17" ht="16.5" customHeight="1" x14ac:dyDescent="0.2">
      <c r="J113" s="9"/>
      <c r="K113" s="9"/>
      <c r="L113" s="9"/>
      <c r="M113" s="9"/>
      <c r="N113" s="9"/>
      <c r="O113" s="9"/>
      <c r="P113" s="9"/>
      <c r="Q113" s="9"/>
    </row>
    <row r="114" spans="10:17" ht="16.5" customHeight="1" x14ac:dyDescent="0.2">
      <c r="J114" s="9"/>
      <c r="K114" s="9"/>
      <c r="L114" s="9"/>
      <c r="M114" s="9"/>
      <c r="N114" s="9"/>
      <c r="O114" s="9"/>
      <c r="P114" s="9"/>
      <c r="Q114" s="9"/>
    </row>
    <row r="115" spans="10:17" ht="16.5" customHeight="1" x14ac:dyDescent="0.2">
      <c r="J115" s="9"/>
      <c r="K115" s="9"/>
      <c r="L115" s="9"/>
      <c r="M115" s="9"/>
      <c r="N115" s="9"/>
      <c r="O115" s="9"/>
      <c r="P115" s="9"/>
      <c r="Q115" s="9"/>
    </row>
  </sheetData>
  <mergeCells count="3">
    <mergeCell ref="B5:B6"/>
    <mergeCell ref="B84:B85"/>
    <mergeCell ref="K84:O84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workbookViewId="0">
      <selection activeCell="F20" sqref="F20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AA27"/>
  <sheetViews>
    <sheetView showGridLines="0" workbookViewId="0">
      <selection activeCell="B4" sqref="B4:K12"/>
    </sheetView>
  </sheetViews>
  <sheetFormatPr defaultRowHeight="12.75" x14ac:dyDescent="0.2"/>
  <cols>
    <col min="1" max="1" width="4.7109375" style="56" customWidth="1"/>
    <col min="2" max="11" width="10.7109375" style="56" customWidth="1"/>
    <col min="12" max="16384" width="9.140625" style="56"/>
  </cols>
  <sheetData>
    <row r="2" spans="2:27" ht="15.75" customHeight="1" thickBot="1" x14ac:dyDescent="0.35">
      <c r="B2" s="76" t="s">
        <v>165</v>
      </c>
      <c r="C2" s="76"/>
      <c r="D2" s="76"/>
      <c r="E2" s="76"/>
      <c r="F2" s="76"/>
      <c r="G2" s="76"/>
      <c r="H2" s="76"/>
      <c r="I2" s="76"/>
      <c r="R2" s="57"/>
      <c r="S2" s="57"/>
      <c r="T2" s="57"/>
      <c r="U2" s="57"/>
      <c r="V2" s="57"/>
      <c r="W2" s="57"/>
      <c r="X2" s="57"/>
      <c r="Y2" s="57"/>
      <c r="Z2" s="57"/>
      <c r="AA2" s="57"/>
    </row>
    <row r="3" spans="2:27" ht="13.5" customHeight="1" thickTop="1" thickBot="1" x14ac:dyDescent="0.25">
      <c r="C3" s="58"/>
      <c r="D3" s="58"/>
      <c r="J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2:27" ht="45" customHeight="1" x14ac:dyDescent="0.2">
      <c r="B4" s="59" t="s">
        <v>8</v>
      </c>
      <c r="C4" s="396" t="s">
        <v>161</v>
      </c>
      <c r="D4" s="397"/>
      <c r="E4" s="360" t="s">
        <v>160</v>
      </c>
      <c r="F4" s="396" t="s">
        <v>158</v>
      </c>
      <c r="G4" s="397"/>
      <c r="H4" s="396" t="s">
        <v>159</v>
      </c>
      <c r="I4" s="398"/>
      <c r="J4" s="394" t="s">
        <v>166</v>
      </c>
      <c r="K4" s="395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27" x14ac:dyDescent="0.2">
      <c r="B5" s="359"/>
      <c r="C5" s="362" t="s">
        <v>156</v>
      </c>
      <c r="D5" s="362" t="s">
        <v>7</v>
      </c>
      <c r="E5" s="364" t="s">
        <v>157</v>
      </c>
      <c r="F5" s="364" t="s">
        <v>156</v>
      </c>
      <c r="G5" s="363" t="s">
        <v>7</v>
      </c>
      <c r="H5" s="362" t="s">
        <v>156</v>
      </c>
      <c r="I5" s="363" t="s">
        <v>7</v>
      </c>
      <c r="J5" s="362" t="s">
        <v>156</v>
      </c>
      <c r="K5" s="361" t="s">
        <v>7</v>
      </c>
      <c r="O5" s="101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2:27" ht="15.75" customHeight="1" x14ac:dyDescent="0.2">
      <c r="B6" s="63">
        <v>2010</v>
      </c>
      <c r="C6" s="355">
        <f>'tab1'!E5</f>
        <v>85.310284544563459</v>
      </c>
      <c r="D6" s="356">
        <v>3885.8470000000038</v>
      </c>
      <c r="E6" s="353">
        <v>2.1954102810677667</v>
      </c>
      <c r="F6" s="357" t="s">
        <v>13</v>
      </c>
      <c r="G6" s="353" t="s">
        <v>13</v>
      </c>
      <c r="H6" s="358">
        <v>100</v>
      </c>
      <c r="I6" s="358">
        <v>100</v>
      </c>
      <c r="J6" s="390">
        <f>((H12/H6)^(1/6)-1)*100</f>
        <v>0.34198769073632285</v>
      </c>
      <c r="K6" s="392">
        <f>((I12/I6)^(1/6)-1)*100</f>
        <v>0.38276358592364002</v>
      </c>
      <c r="L6" s="61"/>
      <c r="M6" s="279"/>
      <c r="N6" s="280"/>
      <c r="O6" s="380"/>
      <c r="Q6" s="282"/>
    </row>
    <row r="7" spans="2:27" ht="15.75" customHeight="1" x14ac:dyDescent="0.2">
      <c r="B7" s="63">
        <v>2011</v>
      </c>
      <c r="C7" s="309">
        <f>'tab1'!E6</f>
        <v>105.97622218327982</v>
      </c>
      <c r="D7" s="301">
        <v>4376.3819999999996</v>
      </c>
      <c r="E7" s="66">
        <v>2.42154871725731</v>
      </c>
      <c r="F7" s="65">
        <v>7.4069710726510696</v>
      </c>
      <c r="G7" s="66">
        <v>3.9744230794471092</v>
      </c>
      <c r="H7" s="62">
        <v>107.40697107265106</v>
      </c>
      <c r="I7" s="62">
        <v>103.97442307944711</v>
      </c>
      <c r="J7" s="390"/>
      <c r="K7" s="392"/>
      <c r="L7" s="61"/>
      <c r="M7" s="284"/>
      <c r="N7" s="280"/>
      <c r="O7" s="380"/>
      <c r="Q7" s="282"/>
    </row>
    <row r="8" spans="2:27" ht="15.75" customHeight="1" x14ac:dyDescent="0.2">
      <c r="B8" s="63">
        <v>2012</v>
      </c>
      <c r="C8" s="309">
        <f>'tab1'!E7</f>
        <v>116.85058054229185</v>
      </c>
      <c r="D8" s="301">
        <v>4814.7599999999984</v>
      </c>
      <c r="E8" s="66">
        <v>2.4269243024011975</v>
      </c>
      <c r="F8" s="65">
        <v>-0.72950882705525855</v>
      </c>
      <c r="G8" s="66">
        <v>1.9211759850946253</v>
      </c>
      <c r="H8" s="66">
        <v>106.62342773780338</v>
      </c>
      <c r="I8" s="62">
        <v>105.97195472629012</v>
      </c>
      <c r="J8" s="390"/>
      <c r="K8" s="392"/>
      <c r="L8" s="61"/>
      <c r="M8" s="284"/>
      <c r="N8" s="280"/>
      <c r="O8" s="380"/>
      <c r="Q8" s="282"/>
    </row>
    <row r="9" spans="2:27" ht="15.75" customHeight="1" x14ac:dyDescent="0.2">
      <c r="B9" s="63">
        <v>2013</v>
      </c>
      <c r="C9" s="310">
        <f>'tab1'!E8</f>
        <v>117.27434694088147</v>
      </c>
      <c r="D9" s="301">
        <v>5331.6189566463054</v>
      </c>
      <c r="E9" s="66">
        <v>2.199601057286535</v>
      </c>
      <c r="F9" s="65">
        <v>-9.6276279777351981E-2</v>
      </c>
      <c r="G9" s="66">
        <v>3.0048226702888536</v>
      </c>
      <c r="H9" s="66">
        <v>106.52077466820633</v>
      </c>
      <c r="I9" s="66">
        <v>109.15622404605394</v>
      </c>
      <c r="J9" s="390"/>
      <c r="K9" s="392"/>
      <c r="L9" s="61"/>
      <c r="M9" s="284"/>
      <c r="N9" s="280"/>
      <c r="O9" s="380"/>
      <c r="Q9" s="282"/>
    </row>
    <row r="10" spans="2:27" ht="15.75" customHeight="1" x14ac:dyDescent="0.2">
      <c r="B10" s="63">
        <v>2014</v>
      </c>
      <c r="C10" s="310">
        <f>'tab1'!E9</f>
        <v>128.78378114690585</v>
      </c>
      <c r="D10" s="301">
        <v>5778.952780000006</v>
      </c>
      <c r="E10" s="66">
        <v>2.2284968583340063</v>
      </c>
      <c r="F10" s="65">
        <v>3.3143130427250922</v>
      </c>
      <c r="G10" s="66">
        <v>0.50395655751429569</v>
      </c>
      <c r="H10" s="66">
        <v>110.0512065962465</v>
      </c>
      <c r="I10" s="66">
        <v>109.70632399506901</v>
      </c>
      <c r="J10" s="390"/>
      <c r="K10" s="392"/>
      <c r="L10" s="61"/>
      <c r="M10" s="284"/>
      <c r="N10" s="280"/>
      <c r="O10" s="380"/>
      <c r="Q10" s="282"/>
    </row>
    <row r="11" spans="2:27" ht="15.75" customHeight="1" x14ac:dyDescent="0.2">
      <c r="B11" s="63">
        <v>2015</v>
      </c>
      <c r="C11" s="310">
        <f>'tab1'!E10</f>
        <v>120.36597991794564</v>
      </c>
      <c r="D11" s="301">
        <v>5995.7870000000003</v>
      </c>
      <c r="E11" s="66">
        <v>2.00750927139249</v>
      </c>
      <c r="F11" s="65">
        <v>-2.1000851018845079</v>
      </c>
      <c r="G11" s="66">
        <v>-3.5457770257123378</v>
      </c>
      <c r="H11" s="66">
        <v>107.74003760207459</v>
      </c>
      <c r="I11" s="66">
        <v>105.81638236309831</v>
      </c>
      <c r="J11" s="390"/>
      <c r="K11" s="392"/>
      <c r="L11" s="61"/>
      <c r="M11" s="284"/>
      <c r="N11" s="280"/>
      <c r="O11" s="380"/>
      <c r="Q11" s="282"/>
    </row>
    <row r="12" spans="2:27" ht="15.75" customHeight="1" thickBot="1" x14ac:dyDescent="0.25">
      <c r="B12" s="67">
        <v>2016</v>
      </c>
      <c r="C12" s="302">
        <f>'tab1'!E11</f>
        <v>109.2267831686449</v>
      </c>
      <c r="D12" s="302">
        <v>6267.2049999999963</v>
      </c>
      <c r="E12" s="70">
        <v>1.7428308658906957</v>
      </c>
      <c r="F12" s="69">
        <v>-5.2631204207574385</v>
      </c>
      <c r="G12" s="70">
        <v>-3.3054543131702419</v>
      </c>
      <c r="H12" s="70">
        <v>102.06954968170807</v>
      </c>
      <c r="I12" s="70">
        <v>102.31867018823657</v>
      </c>
      <c r="J12" s="391"/>
      <c r="K12" s="393"/>
      <c r="M12" s="282"/>
      <c r="N12" s="280"/>
      <c r="O12" s="281"/>
      <c r="P12" s="283"/>
      <c r="Q12" s="282"/>
    </row>
    <row r="13" spans="2:27" ht="15.75" customHeight="1" x14ac:dyDescent="0.2">
      <c r="B13" s="56" t="s">
        <v>106</v>
      </c>
      <c r="H13" s="72"/>
      <c r="I13" s="73"/>
    </row>
    <row r="14" spans="2:27" x14ac:dyDescent="0.2">
      <c r="B14" s="71" t="s">
        <v>99</v>
      </c>
    </row>
    <row r="15" spans="2:27" x14ac:dyDescent="0.2">
      <c r="E15" s="74"/>
      <c r="F15" s="75"/>
      <c r="G15" s="75"/>
      <c r="H15" s="101"/>
      <c r="I15" s="101"/>
    </row>
    <row r="16" spans="2:27" x14ac:dyDescent="0.2">
      <c r="H16" s="101"/>
      <c r="I16" s="101"/>
    </row>
    <row r="17" spans="6:11" x14ac:dyDescent="0.2">
      <c r="H17" s="101"/>
      <c r="I17" s="101"/>
    </row>
    <row r="18" spans="6:11" x14ac:dyDescent="0.2">
      <c r="F18" s="61"/>
      <c r="G18" s="61"/>
      <c r="H18" s="101"/>
      <c r="I18" s="101"/>
    </row>
    <row r="19" spans="6:11" x14ac:dyDescent="0.2">
      <c r="F19" s="61"/>
      <c r="G19" s="61"/>
      <c r="H19" s="101"/>
      <c r="I19" s="101"/>
    </row>
    <row r="20" spans="6:11" x14ac:dyDescent="0.2">
      <c r="F20" s="61"/>
      <c r="G20" s="61"/>
      <c r="H20" s="101"/>
      <c r="I20" s="101"/>
    </row>
    <row r="21" spans="6:11" x14ac:dyDescent="0.2">
      <c r="F21" s="61"/>
      <c r="G21" s="61"/>
      <c r="H21" s="101"/>
      <c r="I21" s="101"/>
    </row>
    <row r="22" spans="6:11" x14ac:dyDescent="0.2">
      <c r="H22" s="101"/>
      <c r="I22" s="101"/>
    </row>
    <row r="23" spans="6:11" x14ac:dyDescent="0.2">
      <c r="H23" s="101"/>
      <c r="I23" s="101"/>
    </row>
    <row r="24" spans="6:11" x14ac:dyDescent="0.2">
      <c r="H24" s="101"/>
      <c r="I24" s="101"/>
      <c r="K24" s="72"/>
    </row>
    <row r="25" spans="6:11" x14ac:dyDescent="0.2">
      <c r="I25" s="101"/>
    </row>
    <row r="26" spans="6:11" x14ac:dyDescent="0.2">
      <c r="I26" s="101"/>
    </row>
    <row r="27" spans="6:11" x14ac:dyDescent="0.2">
      <c r="I27" s="101"/>
    </row>
  </sheetData>
  <mergeCells count="6">
    <mergeCell ref="J6:J12"/>
    <mergeCell ref="K6:K12"/>
    <mergeCell ref="J4:K4"/>
    <mergeCell ref="C4:D4"/>
    <mergeCell ref="F4:G4"/>
    <mergeCell ref="H4:I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Q21"/>
  <sheetViews>
    <sheetView showGridLines="0" workbookViewId="0">
      <selection activeCell="B4" sqref="B4:H12"/>
    </sheetView>
  </sheetViews>
  <sheetFormatPr defaultRowHeight="12.75" x14ac:dyDescent="0.2"/>
  <cols>
    <col min="1" max="1" width="4.7109375" style="1" customWidth="1"/>
    <col min="2" max="2" width="9.140625" style="1"/>
    <col min="3" max="3" width="16.140625" style="1" customWidth="1"/>
    <col min="4" max="4" width="17" style="1" customWidth="1"/>
    <col min="5" max="5" width="15.42578125" style="1" customWidth="1"/>
    <col min="6" max="6" width="17.140625" style="1" customWidth="1"/>
    <col min="7" max="7" width="17.42578125" style="1" customWidth="1"/>
    <col min="8" max="8" width="13" style="1" customWidth="1"/>
    <col min="9" max="9" width="9.140625" style="1"/>
    <col min="10" max="10" width="15.140625" style="1" customWidth="1"/>
    <col min="11" max="11" width="15.28515625" style="1" customWidth="1"/>
    <col min="12" max="12" width="12.85546875" style="1" customWidth="1"/>
    <col min="13" max="13" width="12.42578125" style="1" customWidth="1"/>
    <col min="14" max="16384" width="9.140625" style="1"/>
  </cols>
  <sheetData>
    <row r="1" spans="2:17" x14ac:dyDescent="0.2">
      <c r="B1" s="56"/>
      <c r="C1" s="56"/>
      <c r="D1" s="56"/>
      <c r="E1" s="56"/>
      <c r="F1" s="56"/>
      <c r="G1" s="56"/>
      <c r="H1" s="56"/>
      <c r="I1" s="56"/>
    </row>
    <row r="2" spans="2:17" ht="18" thickBot="1" x14ac:dyDescent="0.35">
      <c r="B2" s="76" t="s">
        <v>167</v>
      </c>
      <c r="C2" s="76"/>
      <c r="D2" s="76"/>
      <c r="E2" s="76"/>
      <c r="F2" s="76"/>
      <c r="G2" s="57"/>
      <c r="H2" s="56"/>
      <c r="I2" s="56"/>
    </row>
    <row r="3" spans="2:17" ht="14.25" thickTop="1" thickBot="1" x14ac:dyDescent="0.25">
      <c r="B3" s="56"/>
      <c r="C3" s="57"/>
      <c r="D3" s="57"/>
      <c r="E3" s="57"/>
      <c r="F3" s="57"/>
      <c r="G3" s="57"/>
      <c r="H3" s="56"/>
      <c r="I3" s="56"/>
    </row>
    <row r="4" spans="2:17" x14ac:dyDescent="0.2">
      <c r="B4" s="402" t="s">
        <v>21</v>
      </c>
      <c r="C4" s="399" t="s">
        <v>7</v>
      </c>
      <c r="D4" s="400"/>
      <c r="E4" s="400"/>
      <c r="F4" s="399" t="s">
        <v>3</v>
      </c>
      <c r="G4" s="400"/>
      <c r="H4" s="401"/>
      <c r="I4" s="404"/>
      <c r="J4" s="405"/>
      <c r="K4"/>
      <c r="L4"/>
    </row>
    <row r="5" spans="2:17" ht="47.25" customHeight="1" x14ac:dyDescent="0.2">
      <c r="B5" s="403"/>
      <c r="C5" s="213" t="s">
        <v>102</v>
      </c>
      <c r="D5" s="213" t="s">
        <v>100</v>
      </c>
      <c r="E5" s="213" t="s">
        <v>94</v>
      </c>
      <c r="F5" s="213" t="s">
        <v>102</v>
      </c>
      <c r="G5" s="213" t="s">
        <v>100</v>
      </c>
      <c r="H5" s="214" t="s">
        <v>94</v>
      </c>
      <c r="I5" s="169"/>
      <c r="J5" s="12"/>
      <c r="K5"/>
      <c r="L5"/>
      <c r="N5" s="12"/>
      <c r="O5" s="12"/>
      <c r="P5" s="12"/>
      <c r="Q5" s="12"/>
    </row>
    <row r="6" spans="2:17" ht="14.25" x14ac:dyDescent="0.2">
      <c r="B6" s="63">
        <v>2010</v>
      </c>
      <c r="C6" s="301">
        <v>3885.8470000000038</v>
      </c>
      <c r="D6" s="64">
        <v>190747.85500000001</v>
      </c>
      <c r="E6" s="311">
        <v>20371.641924885585</v>
      </c>
      <c r="F6" s="301">
        <f>'tab2'!C6</f>
        <v>85.310284544563459</v>
      </c>
      <c r="G6" s="64">
        <v>3512.672</v>
      </c>
      <c r="H6" s="312">
        <v>24286.436235595818</v>
      </c>
      <c r="J6" s="280"/>
      <c r="K6" s="285"/>
      <c r="L6" s="286"/>
      <c r="M6" s="286"/>
      <c r="N6" s="287"/>
      <c r="O6" s="288"/>
      <c r="P6" s="201"/>
      <c r="Q6" s="201"/>
    </row>
    <row r="7" spans="2:17" ht="14.25" x14ac:dyDescent="0.2">
      <c r="B7" s="63">
        <v>2011</v>
      </c>
      <c r="C7" s="301">
        <v>4376.3819999999996</v>
      </c>
      <c r="D7" s="64">
        <v>192379.28700000001</v>
      </c>
      <c r="E7" s="311">
        <v>22748.717225467219</v>
      </c>
      <c r="F7" s="301">
        <f>'tab2'!C7</f>
        <v>105.97622218327982</v>
      </c>
      <c r="G7" s="64">
        <v>3547.0549999999998</v>
      </c>
      <c r="H7" s="312">
        <v>29877.242440074813</v>
      </c>
      <c r="J7" s="280"/>
      <c r="K7" s="280"/>
      <c r="L7" s="286"/>
      <c r="M7" s="286"/>
      <c r="N7" s="287"/>
      <c r="O7" s="288"/>
      <c r="P7" s="201"/>
      <c r="Q7" s="201"/>
    </row>
    <row r="8" spans="2:17" ht="14.25" x14ac:dyDescent="0.2">
      <c r="B8" s="63">
        <v>2012</v>
      </c>
      <c r="C8" s="301">
        <v>4814.7599999999984</v>
      </c>
      <c r="D8" s="64">
        <v>193946.886</v>
      </c>
      <c r="E8" s="311">
        <v>24825.147231288825</v>
      </c>
      <c r="F8" s="301">
        <f>'tab2'!C8</f>
        <v>116.85058054229185</v>
      </c>
      <c r="G8" s="64">
        <v>3578.067</v>
      </c>
      <c r="H8" s="312">
        <v>32657.460171173534</v>
      </c>
      <c r="J8" s="280"/>
      <c r="K8" s="280"/>
      <c r="L8" s="286"/>
      <c r="M8" s="286"/>
      <c r="N8" s="287"/>
      <c r="O8" s="287"/>
      <c r="P8" s="201"/>
      <c r="Q8" s="201"/>
    </row>
    <row r="9" spans="2:17" ht="14.25" x14ac:dyDescent="0.2">
      <c r="B9" s="63">
        <v>2013</v>
      </c>
      <c r="C9" s="301">
        <v>5331.6189566463054</v>
      </c>
      <c r="D9" s="64">
        <v>201032.71400000001</v>
      </c>
      <c r="E9" s="301">
        <v>26521.150963749911</v>
      </c>
      <c r="F9" s="301">
        <f>'tab2'!C9</f>
        <v>117.27434694088147</v>
      </c>
      <c r="G9" s="64">
        <v>3839.366</v>
      </c>
      <c r="H9" s="313">
        <v>30545.237661864761</v>
      </c>
      <c r="J9" s="280"/>
      <c r="K9" s="280"/>
      <c r="L9" s="286"/>
      <c r="M9" s="286"/>
      <c r="N9" s="287"/>
      <c r="O9" s="287"/>
      <c r="P9" s="201"/>
      <c r="Q9" s="201"/>
    </row>
    <row r="10" spans="2:17" ht="14.25" x14ac:dyDescent="0.2">
      <c r="B10" s="63">
        <v>2014</v>
      </c>
      <c r="C10" s="301">
        <v>5778.952780000006</v>
      </c>
      <c r="D10" s="64">
        <v>202768.56200000001</v>
      </c>
      <c r="E10" s="301">
        <v>28500.240485998074</v>
      </c>
      <c r="F10" s="301">
        <f>'tab2'!C10</f>
        <v>128.78378114690585</v>
      </c>
      <c r="G10" s="64">
        <v>3885.049</v>
      </c>
      <c r="H10" s="313">
        <v>33148.560326241961</v>
      </c>
      <c r="J10" s="280"/>
      <c r="K10" s="280"/>
      <c r="L10" s="286"/>
      <c r="M10" s="286"/>
      <c r="N10" s="287"/>
      <c r="O10" s="287"/>
      <c r="P10" s="201"/>
      <c r="Q10" s="201"/>
    </row>
    <row r="11" spans="2:17" ht="14.25" x14ac:dyDescent="0.2">
      <c r="B11" s="63">
        <v>2015</v>
      </c>
      <c r="C11" s="301">
        <v>5995.7870000000003</v>
      </c>
      <c r="D11" s="64">
        <v>204450.649</v>
      </c>
      <c r="E11" s="301">
        <v>29326.339015498201</v>
      </c>
      <c r="F11" s="301">
        <f>'tab2'!C11</f>
        <v>120.36597991794564</v>
      </c>
      <c r="G11" s="64">
        <v>3929.9110000000001</v>
      </c>
      <c r="H11" s="313">
        <v>30627.45</v>
      </c>
      <c r="J11" s="280"/>
      <c r="K11" s="280"/>
      <c r="L11" s="286"/>
      <c r="M11" s="286"/>
      <c r="N11" s="287"/>
      <c r="O11" s="287"/>
      <c r="P11" s="201"/>
      <c r="Q11" s="201"/>
    </row>
    <row r="12" spans="2:17" ht="15" thickBot="1" x14ac:dyDescent="0.25">
      <c r="B12" s="67">
        <v>2016</v>
      </c>
      <c r="C12" s="302">
        <v>6267.2049999999963</v>
      </c>
      <c r="D12" s="68">
        <v>206081.432</v>
      </c>
      <c r="E12" s="302">
        <v>30411.303624869979</v>
      </c>
      <c r="F12" s="302">
        <f>'tab2'!C12</f>
        <v>109.2267831686449</v>
      </c>
      <c r="G12" s="68">
        <v>3973.6970000000001</v>
      </c>
      <c r="H12" s="314">
        <v>27487.446367613058</v>
      </c>
      <c r="I12" s="56"/>
      <c r="J12" s="280"/>
      <c r="K12" s="280"/>
      <c r="L12" s="286"/>
      <c r="M12" s="286"/>
      <c r="N12" s="287"/>
      <c r="O12" s="287"/>
    </row>
    <row r="13" spans="2:17" x14ac:dyDescent="0.2">
      <c r="B13" s="56" t="s">
        <v>106</v>
      </c>
      <c r="C13" s="56"/>
      <c r="D13" s="56"/>
      <c r="E13" s="56"/>
      <c r="F13" s="56"/>
      <c r="G13" s="56"/>
      <c r="H13" s="56"/>
      <c r="I13" s="56"/>
    </row>
    <row r="14" spans="2:17" x14ac:dyDescent="0.2">
      <c r="B14" s="71" t="s">
        <v>99</v>
      </c>
      <c r="C14" s="87"/>
      <c r="D14" s="87"/>
      <c r="E14" s="56"/>
      <c r="F14" s="56"/>
      <c r="G14" s="56"/>
      <c r="H14" s="56"/>
      <c r="I14" s="56"/>
    </row>
    <row r="15" spans="2:17" x14ac:dyDescent="0.2">
      <c r="B15" s="71" t="s">
        <v>162</v>
      </c>
      <c r="C15" s="56"/>
      <c r="D15" s="56"/>
      <c r="E15" s="56"/>
      <c r="F15" s="56"/>
      <c r="G15" s="56"/>
      <c r="H15" s="56"/>
      <c r="I15" s="56"/>
    </row>
    <row r="16" spans="2:17" x14ac:dyDescent="0.2">
      <c r="B16" s="88"/>
      <c r="C16" s="56"/>
      <c r="D16" s="56"/>
      <c r="E16" s="56"/>
      <c r="F16" s="56"/>
      <c r="G16" s="56"/>
      <c r="H16" s="56"/>
      <c r="I16" s="56"/>
    </row>
    <row r="17" spans="2:9" x14ac:dyDescent="0.2">
      <c r="B17" s="56"/>
      <c r="C17" s="57"/>
      <c r="D17" s="89"/>
      <c r="E17" s="57"/>
      <c r="F17" s="56"/>
      <c r="G17" s="56"/>
      <c r="H17" s="56"/>
      <c r="I17" s="56"/>
    </row>
    <row r="18" spans="2:9" x14ac:dyDescent="0.2">
      <c r="B18" s="56"/>
      <c r="C18" s="2"/>
      <c r="D18" s="337"/>
      <c r="E18" s="2"/>
    </row>
    <row r="19" spans="2:9" x14ac:dyDescent="0.2">
      <c r="C19" s="2"/>
      <c r="D19" s="20"/>
      <c r="E19" s="64"/>
    </row>
    <row r="20" spans="2:9" x14ac:dyDescent="0.2">
      <c r="C20" s="2"/>
      <c r="D20" s="9"/>
      <c r="E20" s="2"/>
    </row>
    <row r="21" spans="2:9" x14ac:dyDescent="0.2">
      <c r="C21" s="2"/>
      <c r="D21" s="2"/>
      <c r="E21" s="2"/>
    </row>
  </sheetData>
  <mergeCells count="4">
    <mergeCell ref="C4:E4"/>
    <mergeCell ref="F4:H4"/>
    <mergeCell ref="B4:B5"/>
    <mergeCell ref="I4:J4"/>
  </mergeCells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workbookViewId="0">
      <selection activeCell="G38" sqref="G38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D60"/>
  <sheetViews>
    <sheetView showGridLines="0" zoomScaleNormal="100" workbookViewId="0"/>
  </sheetViews>
  <sheetFormatPr defaultRowHeight="12.75" x14ac:dyDescent="0.2"/>
  <cols>
    <col min="1" max="1" width="4.7109375" style="1" customWidth="1"/>
    <col min="2" max="2" width="76.28515625" style="1" customWidth="1"/>
    <col min="3" max="6" width="5.42578125" style="1" customWidth="1"/>
    <col min="7" max="7" width="5.42578125" style="1" bestFit="1" customWidth="1"/>
    <col min="8" max="8" width="6.42578125" style="1" bestFit="1" customWidth="1"/>
    <col min="9" max="10" width="6.42578125" style="1" customWidth="1"/>
    <col min="11" max="11" width="5.42578125" style="1" bestFit="1" customWidth="1"/>
    <col min="12" max="12" width="6.42578125" style="1" bestFit="1" customWidth="1"/>
    <col min="13" max="16" width="6.42578125" style="1" customWidth="1"/>
    <col min="17" max="16384" width="9.140625" style="1"/>
  </cols>
  <sheetData>
    <row r="1" spans="2:30" x14ac:dyDescent="0.2">
      <c r="B1" s="56"/>
      <c r="C1" s="56"/>
      <c r="D1" s="56"/>
      <c r="E1" s="56"/>
      <c r="F1" s="56"/>
    </row>
    <row r="2" spans="2:30" ht="18" thickBot="1" x14ac:dyDescent="0.35">
      <c r="B2" s="76" t="s">
        <v>168</v>
      </c>
      <c r="C2" s="56"/>
      <c r="D2" s="56"/>
      <c r="E2" s="56"/>
      <c r="F2" s="56"/>
    </row>
    <row r="3" spans="2:30" ht="14.25" thickTop="1" thickBot="1" x14ac:dyDescent="0.25">
      <c r="B3" s="56"/>
      <c r="C3" s="236"/>
      <c r="D3" s="236"/>
      <c r="E3" s="236"/>
      <c r="F3" s="236"/>
      <c r="G3" s="237"/>
      <c r="H3" s="238"/>
      <c r="I3" s="238"/>
      <c r="J3" s="238"/>
      <c r="K3" s="237"/>
      <c r="L3" s="237"/>
      <c r="M3" s="237"/>
      <c r="N3" s="237"/>
      <c r="O3" s="237"/>
      <c r="P3" s="238" t="s">
        <v>10</v>
      </c>
    </row>
    <row r="4" spans="2:30" ht="13.5" customHeight="1" x14ac:dyDescent="0.2">
      <c r="B4" s="91" t="s">
        <v>4</v>
      </c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7"/>
    </row>
    <row r="5" spans="2:30" ht="12.75" customHeight="1" x14ac:dyDescent="0.2">
      <c r="B5" s="92"/>
      <c r="C5" s="408" t="s">
        <v>3</v>
      </c>
      <c r="D5" s="409"/>
      <c r="E5" s="409"/>
      <c r="F5" s="409"/>
      <c r="G5" s="409"/>
      <c r="H5" s="409"/>
      <c r="I5" s="366"/>
      <c r="J5" s="410" t="s">
        <v>7</v>
      </c>
      <c r="K5" s="409"/>
      <c r="L5" s="409"/>
      <c r="M5" s="409"/>
      <c r="N5" s="409"/>
      <c r="O5" s="409"/>
      <c r="P5" s="411"/>
    </row>
    <row r="6" spans="2:30" ht="14.25" customHeight="1" x14ac:dyDescent="0.2">
      <c r="B6" s="92"/>
      <c r="C6" s="340">
        <v>2010</v>
      </c>
      <c r="D6" s="340">
        <v>2011</v>
      </c>
      <c r="E6" s="340">
        <v>2012</v>
      </c>
      <c r="F6" s="340">
        <v>2013</v>
      </c>
      <c r="G6" s="213">
        <v>2014</v>
      </c>
      <c r="H6" s="340">
        <v>2015</v>
      </c>
      <c r="I6" s="365">
        <v>2016</v>
      </c>
      <c r="J6" s="340">
        <v>2010</v>
      </c>
      <c r="K6" s="340">
        <v>2011</v>
      </c>
      <c r="L6" s="340">
        <v>2012</v>
      </c>
      <c r="M6" s="340">
        <v>2013</v>
      </c>
      <c r="N6" s="340">
        <v>2014</v>
      </c>
      <c r="O6" s="365">
        <v>2015</v>
      </c>
      <c r="P6" s="340">
        <v>2016</v>
      </c>
      <c r="Q6" s="298"/>
    </row>
    <row r="7" spans="2:30" x14ac:dyDescent="0.2">
      <c r="B7" s="93"/>
      <c r="C7" s="94"/>
      <c r="D7" s="94"/>
      <c r="E7" s="94"/>
      <c r="F7" s="94"/>
      <c r="G7" s="95"/>
      <c r="H7" s="94"/>
      <c r="I7" s="94"/>
      <c r="J7" s="94"/>
      <c r="K7" s="96"/>
      <c r="L7" s="235"/>
      <c r="M7" s="235"/>
      <c r="N7" s="94"/>
      <c r="O7" s="381"/>
      <c r="P7" s="97"/>
      <c r="Q7" s="298"/>
    </row>
    <row r="8" spans="2:30" ht="17.25" customHeight="1" x14ac:dyDescent="0.25">
      <c r="B8" s="92" t="s">
        <v>0</v>
      </c>
      <c r="C8" s="249">
        <v>3.2129243754513301</v>
      </c>
      <c r="D8" s="249">
        <v>3.4666536775470971</v>
      </c>
      <c r="E8" s="249">
        <v>3.3099807406729069</v>
      </c>
      <c r="F8" s="249">
        <v>3.2568558937446963</v>
      </c>
      <c r="G8" s="249">
        <v>3.3928232792324624</v>
      </c>
      <c r="H8" s="249">
        <v>3.7622357308856573</v>
      </c>
      <c r="I8" s="249">
        <v>4.6302532552518079</v>
      </c>
      <c r="J8" s="249">
        <v>4.8422569667316466</v>
      </c>
      <c r="K8" s="249">
        <v>5.1075390926016979</v>
      </c>
      <c r="L8" s="250">
        <v>4.9018638049034227</v>
      </c>
      <c r="M8" s="250">
        <v>5.2767383436984066</v>
      </c>
      <c r="N8" s="249">
        <v>5.0269127606664732</v>
      </c>
      <c r="O8" s="250">
        <v>5.0230225341332551</v>
      </c>
      <c r="P8" s="251">
        <v>5.6602443214360907</v>
      </c>
      <c r="Q8" s="298"/>
      <c r="R8" s="224"/>
      <c r="T8" s="224"/>
    </row>
    <row r="9" spans="2:30" ht="17.25" customHeight="1" x14ac:dyDescent="0.25">
      <c r="B9" s="98" t="s">
        <v>150</v>
      </c>
      <c r="C9" s="252">
        <v>2.187229064862044</v>
      </c>
      <c r="D9" s="252">
        <v>2.5873918378321994</v>
      </c>
      <c r="E9" s="252">
        <v>2.3154704197403668</v>
      </c>
      <c r="F9" s="252">
        <v>2.0615142302558955</v>
      </c>
      <c r="G9" s="252">
        <v>2.1107549620194921</v>
      </c>
      <c r="H9" s="252">
        <v>2.3614063976597852</v>
      </c>
      <c r="I9" s="252">
        <v>3.2225727740810095</v>
      </c>
      <c r="J9" s="252">
        <v>3.0310581196787876</v>
      </c>
      <c r="K9" s="252">
        <v>3.3436716578940211</v>
      </c>
      <c r="L9" s="252">
        <v>3.1742007528102287</v>
      </c>
      <c r="M9" s="252">
        <v>3.4501818277643004</v>
      </c>
      <c r="N9" s="252">
        <v>3.199668431892817</v>
      </c>
      <c r="O9" s="382">
        <v>3.1640734028874538</v>
      </c>
      <c r="P9" s="253">
        <v>3.7589759047152622</v>
      </c>
      <c r="Q9" s="298"/>
      <c r="R9" s="298"/>
      <c r="S9" s="298"/>
      <c r="T9" s="298"/>
      <c r="U9" s="298"/>
      <c r="V9" s="298"/>
      <c r="W9" s="298"/>
      <c r="X9" s="298"/>
      <c r="Y9" s="298"/>
      <c r="Z9" s="298"/>
      <c r="AA9" s="298"/>
      <c r="AB9" s="298"/>
      <c r="AD9" s="224"/>
    </row>
    <row r="10" spans="2:30" ht="17.25" customHeight="1" x14ac:dyDescent="0.25">
      <c r="B10" s="98" t="s">
        <v>151</v>
      </c>
      <c r="C10" s="252">
        <v>0.9320447880918441</v>
      </c>
      <c r="D10" s="252">
        <v>0.77166171137074613</v>
      </c>
      <c r="E10" s="252">
        <v>0.88423622116028444</v>
      </c>
      <c r="F10" s="252">
        <v>1.0212126748583503</v>
      </c>
      <c r="G10" s="252">
        <v>1.0520276359632845</v>
      </c>
      <c r="H10" s="252">
        <v>1.1444901269339989</v>
      </c>
      <c r="I10" s="252">
        <v>1.1536478150148444</v>
      </c>
      <c r="J10" s="252">
        <v>1.3583158736118139</v>
      </c>
      <c r="K10" s="252">
        <v>1.2994357419685352</v>
      </c>
      <c r="L10" s="252">
        <v>1.2440102103946029</v>
      </c>
      <c r="M10" s="252">
        <v>1.3493464741224925</v>
      </c>
      <c r="N10" s="252">
        <v>1.3509268744316432</v>
      </c>
      <c r="O10" s="382">
        <v>1.3858520083303574</v>
      </c>
      <c r="P10" s="253">
        <v>1.4350741892452941</v>
      </c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D10" s="224"/>
    </row>
    <row r="11" spans="2:30" ht="17.25" customHeight="1" x14ac:dyDescent="0.25">
      <c r="B11" s="98" t="s">
        <v>152</v>
      </c>
      <c r="C11" s="252">
        <v>9.365052249744199E-2</v>
      </c>
      <c r="D11" s="252">
        <v>0.10760012834415106</v>
      </c>
      <c r="E11" s="252">
        <v>0.11027409977225534</v>
      </c>
      <c r="F11" s="252">
        <v>0.1741289886304509</v>
      </c>
      <c r="G11" s="252">
        <v>0.23004068124968596</v>
      </c>
      <c r="H11" s="252">
        <v>0.25633920629187346</v>
      </c>
      <c r="I11" s="252">
        <v>0.25403266615595399</v>
      </c>
      <c r="J11" s="252">
        <v>0.45288297344104567</v>
      </c>
      <c r="K11" s="252">
        <v>0.46443169273914159</v>
      </c>
      <c r="L11" s="252">
        <v>0.48365284169859157</v>
      </c>
      <c r="M11" s="252">
        <v>0.47721004181161408</v>
      </c>
      <c r="N11" s="252">
        <v>0.47631745434201239</v>
      </c>
      <c r="O11" s="382">
        <v>0.47309712291544448</v>
      </c>
      <c r="P11" s="253">
        <v>0.46619422747553485</v>
      </c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  <c r="AB11" s="298"/>
      <c r="AD11" s="224"/>
    </row>
    <row r="12" spans="2:30" ht="14.25" customHeight="1" x14ac:dyDescent="0.25">
      <c r="B12" s="92" t="s">
        <v>1</v>
      </c>
      <c r="C12" s="249">
        <v>38.599757435960591</v>
      </c>
      <c r="D12" s="249">
        <v>43.152953571223385</v>
      </c>
      <c r="E12" s="249">
        <v>42.667883422540527</v>
      </c>
      <c r="F12" s="249">
        <v>40.46772178902571</v>
      </c>
      <c r="G12" s="249">
        <v>38.899722058832516</v>
      </c>
      <c r="H12" s="249">
        <v>31.05761771262766</v>
      </c>
      <c r="I12" s="249">
        <v>24.494062122616818</v>
      </c>
      <c r="J12" s="249">
        <v>27.375168037204393</v>
      </c>
      <c r="K12" s="249">
        <v>27.174965683016204</v>
      </c>
      <c r="L12" s="249">
        <v>26.028690417484569</v>
      </c>
      <c r="M12" s="249">
        <v>24.850365412318641</v>
      </c>
      <c r="N12" s="249">
        <v>23.791620464718171</v>
      </c>
      <c r="O12" s="250">
        <v>22.515066623658448</v>
      </c>
      <c r="P12" s="251">
        <v>21.230544554062515</v>
      </c>
      <c r="Q12" s="298"/>
      <c r="R12" s="224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D12" s="224"/>
    </row>
    <row r="13" spans="2:30" ht="16.5" customHeight="1" x14ac:dyDescent="0.25">
      <c r="B13" s="98" t="s">
        <v>107</v>
      </c>
      <c r="C13" s="252">
        <v>18.585653834395732</v>
      </c>
      <c r="D13" s="252">
        <v>26.059229740089435</v>
      </c>
      <c r="E13" s="252">
        <v>26.467586977873257</v>
      </c>
      <c r="F13" s="252">
        <v>24.21609724916544</v>
      </c>
      <c r="G13" s="252">
        <v>23.267879546356308</v>
      </c>
      <c r="H13" s="252">
        <v>12.988235186079445</v>
      </c>
      <c r="I13" s="252">
        <v>4.8462435843254719</v>
      </c>
      <c r="J13" s="252">
        <v>3.3294074190696397</v>
      </c>
      <c r="K13" s="252">
        <v>4.3695391511965864</v>
      </c>
      <c r="L13" s="252">
        <v>4.5476116679477325</v>
      </c>
      <c r="M13" s="252">
        <v>4.1599469449422033</v>
      </c>
      <c r="N13" s="252">
        <v>3.716205210252546</v>
      </c>
      <c r="O13" s="382">
        <v>2.1485952850113885</v>
      </c>
      <c r="P13" s="253">
        <v>1.0255091691140528</v>
      </c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D13" s="224"/>
    </row>
    <row r="14" spans="2:30" ht="15" customHeight="1" x14ac:dyDescent="0.25">
      <c r="B14" s="98" t="s">
        <v>108</v>
      </c>
      <c r="C14" s="254">
        <v>11.415186178423101</v>
      </c>
      <c r="D14" s="254">
        <v>9.5173304479655947</v>
      </c>
      <c r="E14" s="254">
        <v>8.169748657975143</v>
      </c>
      <c r="F14" s="254">
        <v>8.3279753391844906</v>
      </c>
      <c r="G14" s="254">
        <v>8.9629130682788816</v>
      </c>
      <c r="H14" s="254">
        <v>10.538366379525076</v>
      </c>
      <c r="I14" s="254">
        <v>12.034419194391866</v>
      </c>
      <c r="J14" s="254">
        <v>14.96748253018621</v>
      </c>
      <c r="K14" s="254">
        <v>13.861292995679872</v>
      </c>
      <c r="L14" s="254">
        <v>12.55467717113155</v>
      </c>
      <c r="M14" s="254">
        <v>12.269706791750135</v>
      </c>
      <c r="N14" s="254">
        <v>12.013029452208748</v>
      </c>
      <c r="O14" s="383">
        <v>12.235489131141074</v>
      </c>
      <c r="P14" s="253">
        <v>12.474225681419343</v>
      </c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  <c r="AB14" s="298"/>
      <c r="AD14" s="224"/>
    </row>
    <row r="15" spans="2:30" ht="15" customHeight="1" x14ac:dyDescent="0.25">
      <c r="B15" s="239" t="s">
        <v>146</v>
      </c>
      <c r="C15" s="254">
        <v>2.316327159767666</v>
      </c>
      <c r="D15" s="254">
        <v>2.0164642201995182</v>
      </c>
      <c r="E15" s="254">
        <v>1.6266994125145782</v>
      </c>
      <c r="F15" s="254">
        <v>1.5988080262876017</v>
      </c>
      <c r="G15" s="254">
        <v>1.4833637489132534</v>
      </c>
      <c r="H15" s="254">
        <v>2.1417275181916255</v>
      </c>
      <c r="I15" s="254">
        <v>2.6943050689120738</v>
      </c>
      <c r="J15" s="254">
        <v>2.8131547395574654</v>
      </c>
      <c r="K15" s="254">
        <v>2.6668469310658134</v>
      </c>
      <c r="L15" s="254">
        <v>2.4481353036043885</v>
      </c>
      <c r="M15" s="254">
        <v>2.0382716700045647</v>
      </c>
      <c r="N15" s="254">
        <v>1.8898054872832637</v>
      </c>
      <c r="O15" s="383">
        <v>2.3893043701403767</v>
      </c>
      <c r="P15" s="253">
        <v>2.6523806508999588</v>
      </c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D15" s="224"/>
    </row>
    <row r="16" spans="2:30" ht="16.5" customHeight="1" x14ac:dyDescent="0.25">
      <c r="B16" s="99" t="s">
        <v>109</v>
      </c>
      <c r="C16" s="254">
        <v>6.282590263374094</v>
      </c>
      <c r="D16" s="254">
        <v>5.5599291629688334</v>
      </c>
      <c r="E16" s="254">
        <v>6.4038483741775574</v>
      </c>
      <c r="F16" s="254">
        <v>6.3248411743881805</v>
      </c>
      <c r="G16" s="254">
        <v>5.1855656952840778</v>
      </c>
      <c r="H16" s="254">
        <v>5.3892886288315101</v>
      </c>
      <c r="I16" s="254">
        <v>4.9190942749874056</v>
      </c>
      <c r="J16" s="254">
        <v>6.265123348391076</v>
      </c>
      <c r="K16" s="254">
        <v>6.2772866050739342</v>
      </c>
      <c r="L16" s="254">
        <v>6.4782662748009008</v>
      </c>
      <c r="M16" s="254">
        <v>6.3824400056217376</v>
      </c>
      <c r="N16" s="254">
        <v>6.1725803149736143</v>
      </c>
      <c r="O16" s="383">
        <v>5.741677837365609</v>
      </c>
      <c r="P16" s="253">
        <v>5.0784290526291578</v>
      </c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D16" s="224"/>
    </row>
    <row r="17" spans="2:30" ht="15.75" customHeight="1" x14ac:dyDescent="0.25">
      <c r="B17" s="92" t="s">
        <v>2</v>
      </c>
      <c r="C17" s="249">
        <v>58.18731818858808</v>
      </c>
      <c r="D17" s="249">
        <v>53.380392751229522</v>
      </c>
      <c r="E17" s="249">
        <v>54.022135836786553</v>
      </c>
      <c r="F17" s="249">
        <v>56.275422317229591</v>
      </c>
      <c r="G17" s="249">
        <v>57.70745466193501</v>
      </c>
      <c r="H17" s="249">
        <v>65.180146556486676</v>
      </c>
      <c r="I17" s="249">
        <v>70.875684622131359</v>
      </c>
      <c r="J17" s="249">
        <v>67.782574996063957</v>
      </c>
      <c r="K17" s="249">
        <v>67.717495224382077</v>
      </c>
      <c r="L17" s="249">
        <v>69.069445777612003</v>
      </c>
      <c r="M17" s="249">
        <v>69.87289624398295</v>
      </c>
      <c r="N17" s="249">
        <v>71.181466774615359</v>
      </c>
      <c r="O17" s="250">
        <v>72.461910842208283</v>
      </c>
      <c r="P17" s="251">
        <v>73.109211124501414</v>
      </c>
      <c r="Q17" s="298"/>
      <c r="R17" s="224"/>
      <c r="S17" s="299"/>
      <c r="T17" s="299"/>
      <c r="U17" s="299"/>
      <c r="V17" s="299"/>
      <c r="W17" s="299"/>
      <c r="X17" s="299"/>
      <c r="Y17" s="299"/>
      <c r="Z17" s="299"/>
      <c r="AA17" s="299"/>
      <c r="AB17" s="299"/>
      <c r="AD17" s="224"/>
    </row>
    <row r="18" spans="2:30" ht="15.75" customHeight="1" x14ac:dyDescent="0.25">
      <c r="B18" s="354" t="s">
        <v>110</v>
      </c>
      <c r="C18" s="254">
        <v>12.850278160551481</v>
      </c>
      <c r="D18" s="254">
        <v>12.21847127689948</v>
      </c>
      <c r="E18" s="254">
        <v>12.143035346283261</v>
      </c>
      <c r="F18" s="254">
        <v>11.932172730525162</v>
      </c>
      <c r="G18" s="254">
        <v>14.135773315594188</v>
      </c>
      <c r="H18" s="254">
        <v>14.899352509237925</v>
      </c>
      <c r="I18" s="254">
        <v>14.448779043468146</v>
      </c>
      <c r="J18" s="254">
        <v>12.60215450945247</v>
      </c>
      <c r="K18" s="254">
        <v>12.854374766997967</v>
      </c>
      <c r="L18" s="254">
        <v>13.392875243114801</v>
      </c>
      <c r="M18" s="254">
        <v>13.485273707880992</v>
      </c>
      <c r="N18" s="254">
        <v>13.605433148042959</v>
      </c>
      <c r="O18" s="383">
        <v>13.300253452507269</v>
      </c>
      <c r="P18" s="253">
        <v>12.904925135191188</v>
      </c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D18" s="224"/>
    </row>
    <row r="19" spans="2:30" ht="15" customHeight="1" x14ac:dyDescent="0.25">
      <c r="B19" s="354" t="s">
        <v>111</v>
      </c>
      <c r="C19" s="254">
        <v>5.240962329490614</v>
      </c>
      <c r="D19" s="254">
        <v>5.5761856783071622</v>
      </c>
      <c r="E19" s="254">
        <v>5.2809070777810989</v>
      </c>
      <c r="F19" s="254">
        <v>5.5529086724311725</v>
      </c>
      <c r="G19" s="254">
        <v>5.5552430739315248</v>
      </c>
      <c r="H19" s="254">
        <v>6.1790454198416551</v>
      </c>
      <c r="I19" s="254">
        <v>6.6538171233608043</v>
      </c>
      <c r="J19" s="254">
        <v>4.2890361022635162</v>
      </c>
      <c r="K19" s="254">
        <v>4.449905535899962</v>
      </c>
      <c r="L19" s="254">
        <v>4.4712120068613084</v>
      </c>
      <c r="M19" s="254">
        <v>4.4670997154000052</v>
      </c>
      <c r="N19" s="254">
        <v>4.5801162901534758</v>
      </c>
      <c r="O19" s="383">
        <v>4.3932802402668658</v>
      </c>
      <c r="P19" s="253">
        <v>4.3533426275620126</v>
      </c>
      <c r="Q19" s="298"/>
      <c r="R19" s="298"/>
      <c r="S19" s="298"/>
      <c r="T19" s="298"/>
      <c r="U19" s="298"/>
      <c r="V19" s="298"/>
      <c r="W19" s="298"/>
      <c r="X19" s="298"/>
      <c r="Y19" s="298"/>
      <c r="Z19" s="298"/>
      <c r="AA19" s="298"/>
      <c r="AB19" s="298"/>
      <c r="AD19" s="224"/>
    </row>
    <row r="20" spans="2:30" ht="15" customHeight="1" x14ac:dyDescent="0.25">
      <c r="B20" s="354" t="s">
        <v>112</v>
      </c>
      <c r="C20" s="254">
        <v>2.4955767790015697</v>
      </c>
      <c r="D20" s="254">
        <v>2.2923763712712324</v>
      </c>
      <c r="E20" s="254">
        <v>2.0281334377644602</v>
      </c>
      <c r="F20" s="254">
        <v>1.9517990812535551</v>
      </c>
      <c r="G20" s="254">
        <v>1.9519716747480433</v>
      </c>
      <c r="H20" s="254">
        <v>2.2355053899582904</v>
      </c>
      <c r="I20" s="254">
        <v>2.4316431950788471</v>
      </c>
      <c r="J20" s="254">
        <v>2.1255646655605367</v>
      </c>
      <c r="K20" s="254">
        <v>2.2135428915932791</v>
      </c>
      <c r="L20" s="254">
        <v>2.3015642146722999</v>
      </c>
      <c r="M20" s="254">
        <v>2.3731378026070789</v>
      </c>
      <c r="N20" s="254">
        <v>2.512340294091735</v>
      </c>
      <c r="O20" s="383">
        <v>2.3785781715846626</v>
      </c>
      <c r="P20" s="253">
        <v>2.3557971751476168</v>
      </c>
      <c r="Q20" s="298"/>
      <c r="R20" s="298"/>
      <c r="S20" s="298"/>
      <c r="T20" s="298"/>
      <c r="U20" s="298"/>
      <c r="V20" s="298"/>
      <c r="W20" s="298"/>
      <c r="X20" s="298"/>
      <c r="Y20" s="298"/>
      <c r="Z20" s="298"/>
      <c r="AA20" s="298"/>
      <c r="AB20" s="298"/>
      <c r="AD20" s="224"/>
    </row>
    <row r="21" spans="2:30" ht="15" customHeight="1" x14ac:dyDescent="0.25">
      <c r="B21" s="354" t="s">
        <v>153</v>
      </c>
      <c r="C21" s="254">
        <v>1.6734705569523378</v>
      </c>
      <c r="D21" s="254">
        <v>1.4573759559267647</v>
      </c>
      <c r="E21" s="254">
        <v>1.4750957905925823</v>
      </c>
      <c r="F21" s="254">
        <v>1.5015047629491294</v>
      </c>
      <c r="G21" s="254">
        <v>1.8099944436350921</v>
      </c>
      <c r="H21" s="254">
        <v>1.7648947221118205</v>
      </c>
      <c r="I21" s="254">
        <v>2.0761406471688115</v>
      </c>
      <c r="J21" s="254">
        <v>3.8313088130215278</v>
      </c>
      <c r="K21" s="254">
        <v>3.6825006363458463</v>
      </c>
      <c r="L21" s="254">
        <v>3.6258331483181632</v>
      </c>
      <c r="M21" s="254">
        <v>3.4588779382312445</v>
      </c>
      <c r="N21" s="254">
        <v>3.3906901113150054</v>
      </c>
      <c r="O21" s="383">
        <v>3.4138405978274755</v>
      </c>
      <c r="P21" s="253">
        <v>3.3036534514006664</v>
      </c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D21" s="224"/>
    </row>
    <row r="22" spans="2:30" ht="15" customHeight="1" x14ac:dyDescent="0.25">
      <c r="B22" s="354" t="s">
        <v>147</v>
      </c>
      <c r="C22" s="254">
        <v>2.7546526118110726</v>
      </c>
      <c r="D22" s="254">
        <v>2.2846728015829565</v>
      </c>
      <c r="E22" s="254">
        <v>2.3525038587674825</v>
      </c>
      <c r="F22" s="254">
        <v>2.4820336818270685</v>
      </c>
      <c r="G22" s="254">
        <v>2.6571937243301966</v>
      </c>
      <c r="H22" s="254">
        <v>3.2460818543385019</v>
      </c>
      <c r="I22" s="254">
        <v>4.2233610706332128</v>
      </c>
      <c r="J22" s="254">
        <v>6.7990275036029555</v>
      </c>
      <c r="K22" s="254">
        <v>6.4353852923065169</v>
      </c>
      <c r="L22" s="254">
        <v>6.3579758877003139</v>
      </c>
      <c r="M22" s="254">
        <v>5.9856250658796277</v>
      </c>
      <c r="N22" s="254">
        <v>6.4085470889856557</v>
      </c>
      <c r="O22" s="383">
        <v>7.0850323754689288</v>
      </c>
      <c r="P22" s="253">
        <v>7.8534447927062754</v>
      </c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D22" s="224"/>
    </row>
    <row r="23" spans="2:30" ht="15" customHeight="1" x14ac:dyDescent="0.25">
      <c r="B23" s="354" t="s">
        <v>114</v>
      </c>
      <c r="C23" s="254">
        <v>7.0903376809342999</v>
      </c>
      <c r="D23" s="254">
        <v>6.4000765518079357</v>
      </c>
      <c r="E23" s="254">
        <v>6.5565225243280549</v>
      </c>
      <c r="F23" s="254">
        <v>7.6115648672897054</v>
      </c>
      <c r="G23" s="254">
        <v>6.9511420031116016</v>
      </c>
      <c r="H23" s="254">
        <v>9.4842848318999842</v>
      </c>
      <c r="I23" s="254">
        <v>10.361577797015462</v>
      </c>
      <c r="J23" s="254">
        <v>8.3086071380993012</v>
      </c>
      <c r="K23" s="254">
        <v>8.3693929327574992</v>
      </c>
      <c r="L23" s="254">
        <v>8.7670809296627397</v>
      </c>
      <c r="M23" s="254">
        <v>9.2056234847686564</v>
      </c>
      <c r="N23" s="254">
        <v>9.3264791561342086</v>
      </c>
      <c r="O23" s="383">
        <v>9.6765440149460584</v>
      </c>
      <c r="P23" s="253">
        <v>9.7272845907459811</v>
      </c>
      <c r="Q23" s="298"/>
      <c r="R23" s="298"/>
      <c r="S23" s="298"/>
      <c r="T23" s="298"/>
      <c r="U23" s="298"/>
      <c r="V23" s="298"/>
      <c r="W23" s="298"/>
      <c r="X23" s="298"/>
      <c r="Y23" s="298"/>
      <c r="Z23" s="298"/>
      <c r="AA23" s="298"/>
      <c r="AB23" s="298"/>
      <c r="AD23" s="224"/>
    </row>
    <row r="24" spans="2:30" ht="15" customHeight="1" x14ac:dyDescent="0.25">
      <c r="B24" s="354" t="s">
        <v>113</v>
      </c>
      <c r="C24" s="254">
        <v>5.6739143352673107</v>
      </c>
      <c r="D24" s="254">
        <v>5.1755728187681278</v>
      </c>
      <c r="E24" s="254">
        <v>5.6361962187499852</v>
      </c>
      <c r="F24" s="254">
        <v>5.5723162022608479</v>
      </c>
      <c r="G24" s="254">
        <v>5.3302207590672799</v>
      </c>
      <c r="H24" s="254">
        <v>6.1522024677284497</v>
      </c>
      <c r="I24" s="254">
        <v>6.8074501121236333</v>
      </c>
      <c r="J24" s="254">
        <v>7.4395974373569507</v>
      </c>
      <c r="K24" s="254">
        <v>7.6244314884633981</v>
      </c>
      <c r="L24" s="254">
        <v>7.862643765330934</v>
      </c>
      <c r="M24" s="254">
        <v>7.9980280032324584</v>
      </c>
      <c r="N24" s="254">
        <v>8.0798812082045863</v>
      </c>
      <c r="O24" s="383">
        <v>8.0136728967195161</v>
      </c>
      <c r="P24" s="253">
        <v>8.0297742639448959</v>
      </c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D24" s="224"/>
    </row>
    <row r="25" spans="2:30" ht="16.5" customHeight="1" x14ac:dyDescent="0.25">
      <c r="B25" s="354" t="s">
        <v>148</v>
      </c>
      <c r="C25" s="254">
        <v>15.944543512552785</v>
      </c>
      <c r="D25" s="254">
        <v>13.965002887948339</v>
      </c>
      <c r="E25" s="254">
        <v>13.966907189414124</v>
      </c>
      <c r="F25" s="254">
        <v>15.031386803462093</v>
      </c>
      <c r="G25" s="254">
        <v>14.040178791855951</v>
      </c>
      <c r="H25" s="254">
        <v>15.798523977593668</v>
      </c>
      <c r="I25" s="254">
        <v>17.755127845410907</v>
      </c>
      <c r="J25" s="254">
        <v>16.284318949752326</v>
      </c>
      <c r="K25" s="254">
        <v>16.074862765662637</v>
      </c>
      <c r="L25" s="254">
        <v>15.927204409882222</v>
      </c>
      <c r="M25" s="254">
        <v>16.386173184357506</v>
      </c>
      <c r="N25" s="254">
        <v>16.425732806138431</v>
      </c>
      <c r="O25" s="383">
        <v>17.177182640782316</v>
      </c>
      <c r="P25" s="253">
        <v>17.445062931698494</v>
      </c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D25" s="224"/>
    </row>
    <row r="26" spans="2:30" ht="15" customHeight="1" x14ac:dyDescent="0.25">
      <c r="B26" s="354" t="s">
        <v>149</v>
      </c>
      <c r="C26" s="254">
        <v>1.9272667959953997</v>
      </c>
      <c r="D26" s="254">
        <v>1.7741664844386182</v>
      </c>
      <c r="E26" s="254">
        <v>2.1200062968832039</v>
      </c>
      <c r="F26" s="254">
        <v>2.1504845063678188</v>
      </c>
      <c r="G26" s="254">
        <v>3.0567725620858126</v>
      </c>
      <c r="H26" s="254">
        <v>3.0347821523195377</v>
      </c>
      <c r="I26" s="254">
        <v>3.4835536406934784</v>
      </c>
      <c r="J26" s="254">
        <v>2.9978442794685791</v>
      </c>
      <c r="K26" s="254">
        <v>3.0249745932022933</v>
      </c>
      <c r="L26" s="254">
        <v>3.3721120232012702</v>
      </c>
      <c r="M26" s="254">
        <v>3.5313455254558894</v>
      </c>
      <c r="N26" s="254">
        <v>3.8457918722376907</v>
      </c>
      <c r="O26" s="383">
        <v>4.0720567786374451</v>
      </c>
      <c r="P26" s="253">
        <v>4.1623021138678986</v>
      </c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D26" s="224"/>
    </row>
    <row r="27" spans="2:30" ht="15" customHeight="1" x14ac:dyDescent="0.25">
      <c r="B27" s="354" t="s">
        <v>154</v>
      </c>
      <c r="C27" s="254">
        <v>1.5666066491140194</v>
      </c>
      <c r="D27" s="254">
        <v>1.3721547234533507</v>
      </c>
      <c r="E27" s="254">
        <v>1.4659150300632056</v>
      </c>
      <c r="F27" s="254">
        <v>1.6744398332251345</v>
      </c>
      <c r="G27" s="254">
        <v>1.3362976791828951</v>
      </c>
      <c r="H27" s="254">
        <v>1.3714219324906589</v>
      </c>
      <c r="I27" s="254">
        <v>1.4781525183416497</v>
      </c>
      <c r="J27" s="254">
        <v>1.8839241380145626</v>
      </c>
      <c r="K27" s="254">
        <v>1.7938099606473561</v>
      </c>
      <c r="L27" s="254">
        <v>1.8340803549555567</v>
      </c>
      <c r="M27" s="254">
        <v>1.8034327676469553</v>
      </c>
      <c r="N27" s="254">
        <v>1.8367964182278806</v>
      </c>
      <c r="O27" s="383">
        <v>1.748971652383486</v>
      </c>
      <c r="P27" s="253">
        <v>1.7133473085160336</v>
      </c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D27" s="224"/>
    </row>
    <row r="28" spans="2:30" ht="16.5" customHeight="1" x14ac:dyDescent="0.25">
      <c r="B28" s="354" t="s">
        <v>155</v>
      </c>
      <c r="C28" s="254">
        <v>0.96970877691718371</v>
      </c>
      <c r="D28" s="1">
        <v>0.86433720082554755</v>
      </c>
      <c r="E28" s="254">
        <v>0.99691306615910058</v>
      </c>
      <c r="F28" s="1">
        <v>0.81481117563791239</v>
      </c>
      <c r="G28" s="254">
        <v>0.88266663439243775</v>
      </c>
      <c r="H28" s="16">
        <v>1.014051298966175</v>
      </c>
      <c r="I28" s="16">
        <v>1.1560816288364064</v>
      </c>
      <c r="J28" s="16">
        <v>1.2211914594712423</v>
      </c>
      <c r="K28" s="254">
        <v>1.1943143605053241</v>
      </c>
      <c r="L28" s="16">
        <v>1.1568637939124025</v>
      </c>
      <c r="M28" s="16">
        <v>1.1782790485225405</v>
      </c>
      <c r="N28" s="254">
        <v>1.1696583810837256</v>
      </c>
      <c r="O28" s="383">
        <v>1.202498021084254</v>
      </c>
      <c r="P28" s="253">
        <v>1.2602767337203487</v>
      </c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D28" s="224"/>
    </row>
    <row r="29" spans="2:30" ht="13.5" thickBot="1" x14ac:dyDescent="0.25">
      <c r="B29" s="100" t="s">
        <v>9</v>
      </c>
      <c r="C29" s="255">
        <f t="shared" ref="C29:P29" si="0">C17+C12+C8</f>
        <v>100</v>
      </c>
      <c r="D29" s="255">
        <f t="shared" si="0"/>
        <v>100</v>
      </c>
      <c r="E29" s="255">
        <f t="shared" si="0"/>
        <v>99.999999999999986</v>
      </c>
      <c r="F29" s="255">
        <f t="shared" si="0"/>
        <v>100</v>
      </c>
      <c r="G29" s="255">
        <f t="shared" si="0"/>
        <v>99.999999999999986</v>
      </c>
      <c r="H29" s="255">
        <f t="shared" si="0"/>
        <v>100</v>
      </c>
      <c r="I29" s="255">
        <f>I17+I12+I8</f>
        <v>99.999999999999972</v>
      </c>
      <c r="J29" s="255">
        <f t="shared" si="0"/>
        <v>100</v>
      </c>
      <c r="K29" s="255">
        <f t="shared" si="0"/>
        <v>99.999999999999986</v>
      </c>
      <c r="L29" s="256">
        <f t="shared" si="0"/>
        <v>100</v>
      </c>
      <c r="M29" s="256">
        <f t="shared" si="0"/>
        <v>100</v>
      </c>
      <c r="N29" s="255">
        <f t="shared" si="0"/>
        <v>100</v>
      </c>
      <c r="O29" s="384">
        <f t="shared" si="0"/>
        <v>99.999999999999986</v>
      </c>
      <c r="P29" s="257">
        <f t="shared" si="0"/>
        <v>100.00000000000003</v>
      </c>
    </row>
    <row r="30" spans="2:30" ht="27.75" customHeight="1" x14ac:dyDescent="0.2">
      <c r="B30" s="56" t="s">
        <v>106</v>
      </c>
      <c r="C30" s="56"/>
      <c r="D30" s="56"/>
      <c r="E30" s="56"/>
      <c r="F30" s="56"/>
      <c r="P30" s="2"/>
    </row>
    <row r="31" spans="2:30" x14ac:dyDescent="0.2">
      <c r="B31" s="71" t="s">
        <v>99</v>
      </c>
      <c r="C31" s="56"/>
      <c r="D31" s="56"/>
      <c r="E31" s="56"/>
      <c r="F31" s="56"/>
    </row>
    <row r="32" spans="2:30" x14ac:dyDescent="0.2">
      <c r="B32" s="296"/>
      <c r="C32" s="276"/>
      <c r="D32" s="276"/>
      <c r="E32" s="276"/>
      <c r="F32" s="276"/>
    </row>
    <row r="33" spans="2:23" x14ac:dyDescent="0.2">
      <c r="B33" s="56"/>
      <c r="C33" s="101"/>
      <c r="D33" s="101"/>
      <c r="E33" s="101"/>
      <c r="F33" s="101"/>
    </row>
    <row r="34" spans="2:23" x14ac:dyDescent="0.2">
      <c r="B34" s="23"/>
      <c r="C34" s="11"/>
      <c r="D34" s="11"/>
      <c r="E34" s="11"/>
      <c r="F34" s="11"/>
    </row>
    <row r="38" spans="2:23" x14ac:dyDescent="0.2">
      <c r="Q38"/>
      <c r="R38"/>
      <c r="S38"/>
      <c r="T38"/>
      <c r="U38"/>
      <c r="V38"/>
      <c r="W38"/>
    </row>
    <row r="39" spans="2:23" x14ac:dyDescent="0.2">
      <c r="Q39"/>
      <c r="R39"/>
      <c r="S39"/>
      <c r="T39"/>
      <c r="U39"/>
      <c r="V39"/>
      <c r="W39"/>
    </row>
    <row r="40" spans="2:23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2:23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2:23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2:2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</row>
    <row r="44" spans="2:23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</row>
    <row r="45" spans="2:23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</row>
    <row r="46" spans="2:23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</row>
    <row r="47" spans="2:23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</row>
    <row r="48" spans="2:23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</row>
    <row r="49" spans="2:23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</row>
    <row r="50" spans="2:23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</row>
    <row r="51" spans="2:23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</row>
    <row r="52" spans="2:23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</row>
    <row r="53" spans="2:23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</row>
    <row r="54" spans="2:23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</row>
    <row r="55" spans="2:23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</row>
    <row r="56" spans="2:23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</row>
    <row r="57" spans="2:23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2:23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2:23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</row>
    <row r="60" spans="2:23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</row>
  </sheetData>
  <mergeCells count="3">
    <mergeCell ref="C4:P4"/>
    <mergeCell ref="C5:H5"/>
    <mergeCell ref="J5:P5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T31"/>
  <sheetViews>
    <sheetView showGridLines="0" workbookViewId="0">
      <selection activeCell="D17" sqref="D17"/>
    </sheetView>
  </sheetViews>
  <sheetFormatPr defaultRowHeight="12.75" x14ac:dyDescent="0.2"/>
  <cols>
    <col min="1" max="1" width="4.7109375" style="1" customWidth="1"/>
    <col min="2" max="2" width="86" style="1" customWidth="1"/>
    <col min="3" max="3" width="13" style="1" customWidth="1"/>
    <col min="4" max="4" width="49.42578125" style="1" customWidth="1"/>
    <col min="5" max="16384" width="9.140625" style="1"/>
  </cols>
  <sheetData>
    <row r="1" spans="2:4" x14ac:dyDescent="0.2">
      <c r="B1" s="56"/>
      <c r="C1" s="56"/>
      <c r="D1" s="56"/>
    </row>
    <row r="2" spans="2:4" ht="18" thickBot="1" x14ac:dyDescent="0.35">
      <c r="B2" s="412" t="s">
        <v>169</v>
      </c>
      <c r="C2" s="412"/>
      <c r="D2" s="412"/>
    </row>
    <row r="3" spans="2:4" ht="9" customHeight="1" thickTop="1" x14ac:dyDescent="0.2">
      <c r="B3" s="102"/>
      <c r="C3" s="71"/>
      <c r="D3" s="56"/>
    </row>
    <row r="4" spans="2:4" ht="9.75" customHeight="1" thickBot="1" x14ac:dyDescent="0.25">
      <c r="B4" s="56"/>
      <c r="C4" s="103" t="s">
        <v>65</v>
      </c>
      <c r="D4" s="56"/>
    </row>
    <row r="5" spans="2:4" ht="16.5" customHeight="1" x14ac:dyDescent="0.2">
      <c r="B5" s="91" t="s">
        <v>4</v>
      </c>
      <c r="C5" s="223" t="s">
        <v>170</v>
      </c>
      <c r="D5" s="56"/>
    </row>
    <row r="6" spans="2:4" ht="1.5" customHeight="1" x14ac:dyDescent="0.2">
      <c r="B6" s="104"/>
      <c r="C6" s="105"/>
      <c r="D6" s="56"/>
    </row>
    <row r="7" spans="2:4" ht="15" customHeight="1" x14ac:dyDescent="0.2">
      <c r="B7" s="225" t="s">
        <v>0</v>
      </c>
      <c r="C7" s="111"/>
      <c r="D7" s="56"/>
    </row>
    <row r="8" spans="2:4" ht="15" customHeight="1" x14ac:dyDescent="0.2">
      <c r="B8" s="98" t="s">
        <v>150</v>
      </c>
      <c r="C8" s="113">
        <v>-2.078615720081467</v>
      </c>
      <c r="D8" s="56"/>
    </row>
    <row r="9" spans="2:4" ht="15" customHeight="1" x14ac:dyDescent="0.2">
      <c r="B9" s="98" t="s">
        <v>151</v>
      </c>
      <c r="C9" s="113">
        <v>1.3842752912280876</v>
      </c>
      <c r="D9" s="56"/>
    </row>
    <row r="10" spans="2:4" ht="15" customHeight="1" x14ac:dyDescent="0.2">
      <c r="B10" s="98" t="s">
        <v>152</v>
      </c>
      <c r="C10" s="113">
        <v>9.694869222385849</v>
      </c>
      <c r="D10" s="56"/>
    </row>
    <row r="11" spans="2:4" ht="15" customHeight="1" x14ac:dyDescent="0.2">
      <c r="B11" s="225" t="s">
        <v>1</v>
      </c>
      <c r="C11" s="111"/>
      <c r="D11" s="56"/>
    </row>
    <row r="12" spans="2:4" ht="15.75" customHeight="1" x14ac:dyDescent="0.2">
      <c r="B12" s="98" t="s">
        <v>107</v>
      </c>
      <c r="C12" s="113">
        <v>5.0971911609456022</v>
      </c>
      <c r="D12" s="56"/>
    </row>
    <row r="13" spans="2:4" x14ac:dyDescent="0.2">
      <c r="B13" s="98" t="s">
        <v>108</v>
      </c>
      <c r="C13" s="113">
        <v>-3.5805625196856594</v>
      </c>
      <c r="D13" s="56"/>
    </row>
    <row r="14" spans="2:4" x14ac:dyDescent="0.2">
      <c r="B14" s="239" t="s">
        <v>146</v>
      </c>
      <c r="C14" s="113">
        <v>1.4742403628219325</v>
      </c>
      <c r="D14" s="56"/>
    </row>
    <row r="15" spans="2:4" ht="15.75" customHeight="1" x14ac:dyDescent="0.2">
      <c r="B15" s="99" t="s">
        <v>109</v>
      </c>
      <c r="C15" s="113">
        <v>-2.958667152353478</v>
      </c>
      <c r="D15" s="56"/>
    </row>
    <row r="16" spans="2:4" ht="14.25" customHeight="1" x14ac:dyDescent="0.2">
      <c r="B16" s="225" t="s">
        <v>2</v>
      </c>
      <c r="C16" s="111"/>
      <c r="D16" s="56"/>
    </row>
    <row r="17" spans="2:20" x14ac:dyDescent="0.2">
      <c r="B17" s="174" t="s">
        <v>110</v>
      </c>
      <c r="C17" s="113">
        <v>-3.2626689448857382</v>
      </c>
      <c r="D17" s="56"/>
    </row>
    <row r="18" spans="2:20" ht="14.25" customHeight="1" x14ac:dyDescent="0.2">
      <c r="B18" s="174" t="s">
        <v>111</v>
      </c>
      <c r="C18" s="113">
        <v>-0.77070872663216328</v>
      </c>
      <c r="D18" s="56"/>
    </row>
    <row r="19" spans="2:20" ht="14.25" customHeight="1" x14ac:dyDescent="0.2">
      <c r="B19" s="174" t="s">
        <v>112</v>
      </c>
      <c r="C19" s="113">
        <v>-1.1750250084557989</v>
      </c>
      <c r="D19" s="56"/>
    </row>
    <row r="20" spans="2:20" ht="14.25" customHeight="1" x14ac:dyDescent="0.2">
      <c r="B20" s="174" t="s">
        <v>153</v>
      </c>
      <c r="C20" s="113">
        <v>2.1752489318963342</v>
      </c>
      <c r="D20" s="56"/>
    </row>
    <row r="21" spans="2:20" x14ac:dyDescent="0.2">
      <c r="B21" s="174" t="s">
        <v>147</v>
      </c>
      <c r="C21" s="113">
        <v>2.5921180659211229</v>
      </c>
      <c r="D21" s="56"/>
    </row>
    <row r="22" spans="2:20" ht="15" customHeight="1" x14ac:dyDescent="0.2">
      <c r="B22" s="174" t="s">
        <v>114</v>
      </c>
      <c r="C22" s="113">
        <v>2.5297389660477343</v>
      </c>
      <c r="D22" s="56"/>
    </row>
    <row r="23" spans="2:20" ht="15.75" customHeight="1" x14ac:dyDescent="0.2">
      <c r="B23" s="174" t="s">
        <v>113</v>
      </c>
      <c r="C23" s="113">
        <v>0.75345254364846959</v>
      </c>
      <c r="D23" s="56"/>
    </row>
    <row r="24" spans="2:20" ht="15.75" customHeight="1" x14ac:dyDescent="0.2">
      <c r="B24" s="174" t="s">
        <v>148</v>
      </c>
      <c r="C24" s="113">
        <v>1.60506367605453</v>
      </c>
      <c r="D24" s="56"/>
    </row>
    <row r="25" spans="2:20" ht="15.75" customHeight="1" x14ac:dyDescent="0.2">
      <c r="B25" s="174" t="s">
        <v>149</v>
      </c>
      <c r="C25" s="113">
        <v>3.2732585124643609</v>
      </c>
      <c r="D25" s="56"/>
    </row>
    <row r="26" spans="2:20" ht="15.75" customHeight="1" x14ac:dyDescent="0.2">
      <c r="B26" s="174" t="s">
        <v>154</v>
      </c>
      <c r="C26" s="113">
        <v>-2.2567983418128934</v>
      </c>
      <c r="D26" s="56"/>
    </row>
    <row r="27" spans="2:20" ht="14.25" customHeight="1" x14ac:dyDescent="0.2">
      <c r="B27" s="174" t="s">
        <v>155</v>
      </c>
      <c r="C27" s="113">
        <v>-0.14773265471639263</v>
      </c>
      <c r="D27" s="56"/>
    </row>
    <row r="28" spans="2:20" ht="17.25" customHeight="1" thickBot="1" x14ac:dyDescent="0.25">
      <c r="B28" s="226" t="s">
        <v>9</v>
      </c>
      <c r="C28" s="117">
        <v>0.75751556424537014</v>
      </c>
      <c r="D28" s="56"/>
    </row>
    <row r="29" spans="2:20" x14ac:dyDescent="0.2">
      <c r="B29" s="56" t="s">
        <v>106</v>
      </c>
      <c r="C29" s="56"/>
      <c r="D29" s="56"/>
    </row>
    <row r="30" spans="2:20" x14ac:dyDescent="0.2">
      <c r="B30" s="71" t="s">
        <v>99</v>
      </c>
      <c r="C30" s="56"/>
      <c r="D30" s="56"/>
    </row>
    <row r="31" spans="2:20" ht="69.75" customHeight="1" x14ac:dyDescent="0.2">
      <c r="B31" s="413"/>
      <c r="C31" s="41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</row>
  </sheetData>
  <mergeCells count="2">
    <mergeCell ref="B2:D2"/>
    <mergeCell ref="B31:C31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SUMÁRIO</vt:lpstr>
      <vt:lpstr>tab1</vt:lpstr>
      <vt:lpstr>ES x BR</vt:lpstr>
      <vt:lpstr>tab2</vt:lpstr>
      <vt:lpstr>Plan1</vt:lpstr>
      <vt:lpstr>tab3</vt:lpstr>
      <vt:lpstr>VA</vt:lpstr>
      <vt:lpstr>tab4</vt:lpstr>
      <vt:lpstr>tab5</vt:lpstr>
      <vt:lpstr>tab6</vt:lpstr>
      <vt:lpstr>tab7</vt:lpstr>
      <vt:lpstr>PIB</vt:lpstr>
      <vt:lpstr>tab8</vt:lpstr>
      <vt:lpstr>tab9</vt:lpstr>
      <vt:lpstr>tab10</vt:lpstr>
      <vt:lpstr>tab11</vt:lpstr>
      <vt:lpstr>tab12</vt:lpstr>
      <vt:lpstr>VA e PIB</vt:lpstr>
      <vt:lpstr>tab13</vt:lpstr>
      <vt:lpstr>tab14</vt:lpstr>
      <vt:lpstr>tab15</vt:lpstr>
      <vt:lpstr>tab16</vt:lpstr>
      <vt:lpstr>tab17</vt:lpstr>
    </vt:vector>
  </TitlesOfParts>
  <Company>INSTITUTO JONES SANTOS NEVES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vitor.oliveira</dc:creator>
  <cp:lastModifiedBy>Gustavo Ribeiro</cp:lastModifiedBy>
  <cp:lastPrinted>2012-11-21T15:42:01Z</cp:lastPrinted>
  <dcterms:created xsi:type="dcterms:W3CDTF">1999-07-09T16:05:21Z</dcterms:created>
  <dcterms:modified xsi:type="dcterms:W3CDTF">2018-11-13T18:52:05Z</dcterms:modified>
</cp:coreProperties>
</file>