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.ribeiro\Desktop\"/>
    </mc:Choice>
  </mc:AlternateContent>
  <bookViews>
    <workbookView xWindow="0" yWindow="0" windowWidth="21600" windowHeight="9735" tabRatio="989" firstSheet="4" activeTab="20"/>
  </bookViews>
  <sheets>
    <sheet name="SUMÁRIO" sheetId="55" r:id="rId1"/>
    <sheet name="tab1" sheetId="37" r:id="rId2"/>
    <sheet name="ES x BR" sheetId="56" r:id="rId3"/>
    <sheet name="tab2" sheetId="38" r:id="rId4"/>
    <sheet name="Graf1" sheetId="70" r:id="rId5"/>
    <sheet name="tab3" sheetId="39" r:id="rId6"/>
    <sheet name="VA" sheetId="58" r:id="rId7"/>
    <sheet name="tab4" sheetId="44" r:id="rId8"/>
    <sheet name="tab5" sheetId="45" r:id="rId9"/>
    <sheet name="tab6" sheetId="46" r:id="rId10"/>
    <sheet name="tab7" sheetId="72" r:id="rId11"/>
    <sheet name="PIB" sheetId="59" r:id="rId12"/>
    <sheet name="tab8" sheetId="60" r:id="rId13"/>
    <sheet name="tab9" sheetId="61" r:id="rId14"/>
    <sheet name="tab10" sheetId="62" r:id="rId15"/>
    <sheet name="tab11" sheetId="63" r:id="rId16"/>
    <sheet name="tab12" sheetId="64" r:id="rId17"/>
    <sheet name="VA e PIB" sheetId="57" r:id="rId18"/>
    <sheet name="tab13" sheetId="40" r:id="rId19"/>
    <sheet name="tab14" sheetId="71" r:id="rId20"/>
    <sheet name="tab15" sheetId="67" r:id="rId21"/>
    <sheet name="tab16" sheetId="68" r:id="rId22"/>
    <sheet name="tab17" sheetId="69" r:id="rId23"/>
  </sheets>
  <definedNames>
    <definedName name="_xlnm._FilterDatabase" localSheetId="15" hidden="1">'tab11'!$J$10:$N$37</definedName>
    <definedName name="_xlnm._FilterDatabase" localSheetId="16" hidden="1">'tab12'!$B$38:$B$38</definedName>
  </definedNames>
  <calcPr calcId="152511"/>
</workbook>
</file>

<file path=xl/calcChain.xml><?xml version="1.0" encoding="utf-8"?>
<calcChain xmlns="http://schemas.openxmlformats.org/spreadsheetml/2006/main">
  <c r="K8" i="71" l="1"/>
  <c r="K7" i="71"/>
  <c r="J8" i="71"/>
  <c r="J7" i="71"/>
  <c r="J6" i="71"/>
  <c r="G8" i="71"/>
  <c r="G7" i="71"/>
  <c r="G6" i="71"/>
  <c r="H8" i="71"/>
  <c r="H7" i="71"/>
  <c r="H6" i="71"/>
  <c r="H5" i="71"/>
  <c r="I8" i="71"/>
  <c r="I7" i="71"/>
  <c r="F7" i="71"/>
  <c r="F8" i="71" s="1"/>
  <c r="E8" i="71"/>
  <c r="E7" i="71"/>
  <c r="E6" i="71"/>
  <c r="D8" i="71"/>
  <c r="D7" i="71"/>
  <c r="D6" i="71"/>
  <c r="C8" i="71"/>
  <c r="C7" i="71"/>
  <c r="C6" i="71"/>
  <c r="F7" i="68"/>
  <c r="J8" i="40" l="1"/>
  <c r="K8" i="40"/>
  <c r="K7" i="40"/>
  <c r="K6" i="40"/>
  <c r="J7" i="40"/>
  <c r="G8" i="40"/>
  <c r="G7" i="40"/>
  <c r="G6" i="40"/>
  <c r="G5" i="40"/>
  <c r="H8" i="40"/>
  <c r="H7" i="40"/>
  <c r="H6" i="40"/>
  <c r="H5" i="40"/>
  <c r="I8" i="40" l="1"/>
  <c r="I7" i="40"/>
  <c r="F8" i="40"/>
  <c r="F7" i="40"/>
  <c r="F6" i="40"/>
  <c r="E8" i="40"/>
  <c r="E7" i="40"/>
  <c r="E6" i="40"/>
  <c r="D8" i="40"/>
  <c r="D7" i="40"/>
  <c r="D5" i="40"/>
  <c r="C8" i="40"/>
  <c r="C7" i="40"/>
  <c r="F9" i="61"/>
  <c r="E9" i="61"/>
  <c r="D9" i="61"/>
  <c r="F17" i="61"/>
  <c r="E17" i="61"/>
  <c r="D17" i="61"/>
  <c r="F27" i="61"/>
  <c r="E27" i="61"/>
  <c r="D27" i="61"/>
  <c r="F32" i="61"/>
  <c r="E32" i="61"/>
  <c r="D32" i="61"/>
  <c r="D36" i="61"/>
  <c r="E36" i="61"/>
  <c r="F36" i="61"/>
  <c r="J29" i="44" l="1"/>
  <c r="H29" i="44"/>
  <c r="F29" i="44"/>
  <c r="D29" i="44"/>
  <c r="J17" i="44"/>
  <c r="I17" i="44"/>
  <c r="H17" i="44"/>
  <c r="G17" i="44"/>
  <c r="F17" i="44"/>
  <c r="E17" i="44"/>
  <c r="D17" i="44"/>
  <c r="J12" i="44"/>
  <c r="I12" i="44"/>
  <c r="H12" i="44"/>
  <c r="G12" i="44"/>
  <c r="F12" i="44"/>
  <c r="E12" i="44"/>
  <c r="D12" i="44"/>
  <c r="J8" i="44"/>
  <c r="I8" i="44"/>
  <c r="H8" i="44"/>
  <c r="G8" i="44"/>
  <c r="F8" i="44"/>
  <c r="E8" i="44"/>
  <c r="D8" i="44"/>
  <c r="C17" i="44"/>
  <c r="C12" i="44"/>
  <c r="C8" i="44"/>
  <c r="I29" i="44" l="1"/>
  <c r="G29" i="44"/>
  <c r="E29" i="44"/>
  <c r="F9" i="39" l="1"/>
  <c r="F8" i="39"/>
  <c r="F7" i="39"/>
  <c r="C9" i="39"/>
  <c r="C8" i="39"/>
  <c r="C7" i="39"/>
  <c r="C6" i="39"/>
  <c r="I8" i="38"/>
  <c r="K5" i="38"/>
  <c r="J5" i="38"/>
  <c r="I7" i="38"/>
  <c r="H7" i="38" l="1"/>
  <c r="H8" i="38" s="1"/>
  <c r="H6" i="38"/>
  <c r="E8" i="38"/>
  <c r="E7" i="38"/>
  <c r="E6" i="38"/>
  <c r="E5" i="38"/>
  <c r="F8" i="38" l="1"/>
  <c r="F7" i="38"/>
  <c r="C8" i="38"/>
  <c r="C7" i="38"/>
  <c r="F7" i="61" l="1"/>
  <c r="C16" i="55"/>
  <c r="I5" i="71"/>
  <c r="I6" i="71"/>
  <c r="D5" i="71"/>
  <c r="F6" i="38" l="1"/>
  <c r="I6" i="38" l="1"/>
  <c r="C25" i="55"/>
  <c r="F6" i="71"/>
  <c r="K6" i="71" l="1"/>
  <c r="G5" i="71"/>
  <c r="F8" i="68" l="1"/>
  <c r="D6" i="40" l="1"/>
  <c r="D7" i="61"/>
  <c r="C7" i="61"/>
  <c r="C6" i="38"/>
  <c r="C17" i="61"/>
  <c r="C27" i="61"/>
  <c r="C32" i="61"/>
  <c r="C36" i="61"/>
  <c r="C9" i="61"/>
  <c r="C29" i="44"/>
  <c r="C5" i="38"/>
  <c r="F6" i="39" s="1"/>
  <c r="H6" i="39" s="1"/>
  <c r="F5" i="38"/>
  <c r="C8" i="55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F5" i="68" l="1"/>
  <c r="C5" i="71"/>
  <c r="E5" i="71" s="1"/>
  <c r="F5" i="40"/>
  <c r="C6" i="40"/>
  <c r="C5" i="40"/>
  <c r="E5" i="40" s="1"/>
  <c r="F6" i="68" l="1"/>
  <c r="I6" i="40"/>
  <c r="J6" i="40" l="1"/>
</calcChain>
</file>

<file path=xl/sharedStrings.xml><?xml version="1.0" encoding="utf-8"?>
<sst xmlns="http://schemas.openxmlformats.org/spreadsheetml/2006/main" count="667" uniqueCount="190">
  <si>
    <t>ATIVIDADES PRIMÁRIAS</t>
  </si>
  <si>
    <t>ATIVIDADES SECUNDÁRIAS</t>
  </si>
  <si>
    <t>ATIVIDADES TERCIÁRIAS</t>
  </si>
  <si>
    <t>ESPÍRITO SANTO</t>
  </si>
  <si>
    <t>ATIVIDADES</t>
  </si>
  <si>
    <t xml:space="preserve">Valores correntes </t>
  </si>
  <si>
    <t>BRASIL</t>
  </si>
  <si>
    <t>ANOS</t>
  </si>
  <si>
    <t xml:space="preserve">VALOR ADICIONADO BRUTO  a preços básicos                                </t>
  </si>
  <si>
    <t>Em %</t>
  </si>
  <si>
    <t>BR</t>
  </si>
  <si>
    <t>ES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</si>
  <si>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</si>
  <si>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</si>
  <si>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</si>
  <si>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</si>
  <si>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</si>
  <si>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</si>
  <si>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</si>
  <si>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</si>
  <si>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</si>
  <si>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</si>
  <si>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</si>
  <si>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</si>
  <si>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</si>
  <si>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</si>
  <si>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</si>
  <si>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</si>
  <si>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</si>
  <si>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</si>
  <si>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</si>
  <si>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</si>
  <si>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</si>
  <si>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</si>
  <si>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</si>
  <si>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</si>
  <si>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</si>
  <si>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</si>
  <si>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</si>
  <si>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</si>
  <si>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</si>
  <si>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</si>
  <si>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</si>
  <si>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</si>
  <si>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</si>
  <si>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</si>
  <si>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</si>
  <si>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</si>
  <si>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</si>
  <si>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</si>
  <si>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</si>
  <si>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</si>
  <si>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</si>
  <si>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</si>
  <si>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</si>
  <si>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</si>
  <si>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</si>
  <si>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</si>
  <si>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</si>
  <si>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</si>
  <si>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</si>
  <si>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</si>
  <si>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</si>
  <si>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</si>
  <si>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</si>
  <si>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SERVIÇOS DE INFORMAÇÃO</t>
  </si>
  <si>
    <t>População (mil)</t>
  </si>
  <si>
    <t>Posição</t>
  </si>
  <si>
    <t>Mato Grosso</t>
  </si>
  <si>
    <t xml:space="preserve"> Em %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</si>
  <si>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</si>
  <si>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</si>
  <si>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</si>
  <si>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</si>
  <si>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</si>
  <si>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</si>
  <si>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</si>
  <si>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</si>
  <si>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</si>
  <si>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</si>
  <si>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</si>
  <si>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</si>
  <si>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</si>
  <si>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</si>
  <si>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</si>
  <si>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</si>
  <si>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</si>
  <si>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</si>
  <si>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</si>
  <si>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</si>
  <si>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</si>
  <si>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</si>
  <si>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</si>
  <si>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</si>
  <si>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</si>
  <si>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</si>
  <si>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</si>
  <si>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</si>
  <si>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</si>
  <si>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</si>
  <si>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</si>
  <si>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</si>
  <si>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</si>
  <si>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</si>
  <si>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</si>
  <si>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(*) Estimativas de população para 1º de julho de 2011 enviadas para o TCU em 9 de novembro de 2011.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</si>
  <si>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</si>
  <si>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</si>
  <si>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</si>
  <si>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</si>
  <si>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a preços correntes  (R$ Bilhões)</t>
  </si>
  <si>
    <t>PIB a Preços de Mercado (R$ bilhões)</t>
  </si>
  <si>
    <t>Produto Interno Bruto (PIB) - Espírito Santo - 2002 a 2011</t>
  </si>
  <si>
    <t>Gráfico 1</t>
  </si>
  <si>
    <t>Fonte: IBGE, Diretoria de Pesquisas, Coordenação de Contas Regionais.</t>
  </si>
  <si>
    <t>Composição do Produto Interno Bruto, Espírito Santo,  2010 - 2013</t>
  </si>
  <si>
    <t>Relações entre o Produto Interno Bruto, a preços de mercado, no Espírito Santo e Brasil, 2010-2013</t>
  </si>
  <si>
    <t>Índice de Cresc.Real - BR (2010=100)</t>
  </si>
  <si>
    <t>Índice de Cresc.Real - ES  (2010=100)</t>
  </si>
  <si>
    <t>Crescimento Médio - BR      2010-2013 (%)</t>
  </si>
  <si>
    <t>Crescimento Médio - ES      2010-2013 (%)</t>
  </si>
  <si>
    <r>
      <t>Gráfico 1</t>
    </r>
    <r>
      <rPr>
        <sz val="12"/>
        <rFont val="Times New Roman"/>
        <family val="1"/>
      </rPr>
      <t xml:space="preserve"> – Índice de Volume do PIB real do Brasil e do Espírito Santo – 2010 a 2013</t>
    </r>
  </si>
  <si>
    <t>Produto Interno Bruto e Produto Interno Bruto per capita, Espírito Santo e Brasil, 2010-2013</t>
  </si>
  <si>
    <t>Participação das Atividades Econômicas no Valor Adicionado Bruto, a preços básicos, no Espírito Santo e Brasil,  2010 -2013</t>
  </si>
  <si>
    <t>AGRICULTURA, INCLUSIVE O APOIO E A PÓS COLHEITA</t>
  </si>
  <si>
    <t>PECUÁRIA, INCLUSIVE APOIO À PECUÁRIA</t>
  </si>
  <si>
    <t>PRODUÇÃO FLORESTAL E PESCA</t>
  </si>
  <si>
    <t>INDÚSTRIA EXTRATIVA</t>
  </si>
  <si>
    <t>INDÚSTRIA DE TRANSFORMAÇÃO</t>
  </si>
  <si>
    <t>GERAÇÃO E DISTRIBUIÇÃO DE ELETRICIDADE E GÁS, ÁGUA, ESGOTO E LIMPEZA URBANA</t>
  </si>
  <si>
    <t>CONSTRUÇÃO</t>
  </si>
  <si>
    <t>Taxa Média Anual de Crescimento Real do Valor Adicionado Bruto, a preços básicos, por Atividade econômica, 2010 - 2013</t>
  </si>
  <si>
    <t>2010 - 2013</t>
  </si>
  <si>
    <t>COMÉRCIO, MANUTENÇÃO E REPARAÇÃO DE VEÍCULOS AUTOMOTORES E MOTOCICLETAS</t>
  </si>
  <si>
    <t>TRANSPORTE, ARMAZENAGEM E CORREIOS</t>
  </si>
  <si>
    <t>SERVIÇOS DE ALOJAMENTO E ALIMENTAÇÃO</t>
  </si>
  <si>
    <t>INTERMEDIAÇÃO FINANCEIRA, DE SEGUROS E PREVIDÊNCIA COMPLEMENTAR E SERVIÇOS RELACIONADOS</t>
  </si>
  <si>
    <t>ATIVIDADES PROFISSIONAIS, CIENTÍFICAS E TÉCNICAS, ADMINISTRATIVAS E SERVIÇOS COMPLEMENTARES</t>
  </si>
  <si>
    <t>ADMINISTRAÇÃO, EDUCAÇÃO E SAÚDE PÚBLICA, DEFESA E SEGURIDADE SOCIAL</t>
  </si>
  <si>
    <t>EDUCAÇÃO E SAÚDE PRIVADA</t>
  </si>
  <si>
    <t>ARTES, CULTURA, ESPORTES E RECREAÇÃO E OUTROS SERVIÇOS</t>
  </si>
  <si>
    <t>SERVIÇOS DOMÉSTICOS</t>
  </si>
  <si>
    <t>ATIVIDADES IMOBILIÁRIAS</t>
  </si>
  <si>
    <t>Cresc. Acumulado 2010 - 2013</t>
  </si>
  <si>
    <t>Taxa anual média2010 - 2013  (%)</t>
  </si>
  <si>
    <t>Produto Interno Bruto do Brasil a preços correntes, segundo as Grandes Regiões e Unidades da Federação, 2010 - 2013</t>
  </si>
  <si>
    <t>Taxa  Anual de Crescimento Real do Valor Adicionado Bruto do Espírito Santo, por Atividade Econômica,  2011 - 2013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</si>
  <si>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</si>
  <si>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</si>
  <si>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</si>
  <si>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</si>
  <si>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</si>
  <si>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</si>
  <si>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</si>
  <si>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</si>
  <si>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</si>
  <si>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</si>
  <si>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</si>
  <si>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</si>
  <si>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</si>
  <si>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</si>
  <si>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</si>
  <si>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</si>
  <si>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</si>
  <si>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</si>
  <si>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</si>
  <si>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</si>
  <si>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</si>
  <si>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</si>
  <si>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</si>
  <si>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</si>
  <si>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</si>
  <si>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</si>
  <si>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</si>
  <si>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 xml:space="preserve"> Ranking dos Estados no Produto Interno Bruto do Brasil, 2010 - 2013</t>
  </si>
  <si>
    <t>Produto Interno Bruto per capita do Brasil, segundo as Grandes Regiões e Unidades da Federação, 2010 - 2013</t>
  </si>
  <si>
    <t>Ranking dos Estados no Produto Interno Bruto per capita do Brasil, 2010 - 2013</t>
  </si>
  <si>
    <t>Produto Interno Bruto per capita, Espírito Santo, 2010 - 2013</t>
  </si>
  <si>
    <t>Valor Adicionado Bruto Setorial e Produto Interno Bruto do Espírito Santo, 2010 - 2013</t>
  </si>
  <si>
    <t>Estrutura Setorial do Valor Adicionado Bruto do Espírito Santo, 2010 - 2013</t>
  </si>
  <si>
    <t>IMPOSTOS SOBRE PRODUTOS, LÍQUIDOS DE SUBSÍDIOS</t>
  </si>
  <si>
    <t>VALOR ADICIONADO BRUTO A PREÇOS BÁSICOS</t>
  </si>
  <si>
    <t>PRODUTO INTERNO BRUTO A PREÇOS DE MERCADO</t>
  </si>
  <si>
    <t>Produto Interno Bruto e Valor Adicionado Bruto por Atividade Econômica - Espírito Santo, 2010 - 2013</t>
  </si>
  <si>
    <t>Produto Interno Bruto per capita, Brasil, 2010 - 2013</t>
  </si>
  <si>
    <t>Participação das Grandes Regiões e Unidades da Federação no Produto Interno Bruto do Brasil, 2010 - 2013</t>
  </si>
  <si>
    <t>Participação das Atividades Econômicas do Espírito Santo no Valor Adicionado Bruto Setorial Nacional - 2010 - 2013</t>
  </si>
  <si>
    <t>Índice de Volume do PIB real do Brasil e do Espírito Santo – 2010 a 2013</t>
  </si>
  <si>
    <t>R$milhões</t>
  </si>
  <si>
    <t>R$bilhões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</si>
</sst>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0.0000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/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</borders>
  <cellStyleXfs count="2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22" fillId="0" borderId="0" xfId="0" applyFont="1"/>
    <xf numFmtId="0" fontId="22" fillId="0" borderId="0" xfId="0" applyFont="1" applyBorder="1"/>
    <xf numFmtId="0" fontId="19" fillId="0" borderId="0" xfId="12"/>
    <xf numFmtId="0" fontId="20" fillId="0" borderId="8" xfId="13"/>
    <xf numFmtId="0" fontId="17" fillId="4" borderId="1" xfId="2" applyBorder="1"/>
    <xf numFmtId="0" fontId="17" fillId="4" borderId="2" xfId="2" applyBorder="1"/>
    <xf numFmtId="0" fontId="22" fillId="0" borderId="0" xfId="0" applyFont="1" applyFill="1"/>
    <xf numFmtId="2" fontId="22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3" fontId="5" fillId="0" borderId="0" xfId="0" applyNumberFormat="1" applyFont="1"/>
    <xf numFmtId="167" fontId="22" fillId="0" borderId="0" xfId="0" applyNumberFormat="1" applyFont="1"/>
    <xf numFmtId="0" fontId="2" fillId="0" borderId="0" xfId="0" applyFont="1"/>
    <xf numFmtId="166" fontId="22" fillId="0" borderId="0" xfId="0" applyNumberFormat="1" applyFont="1"/>
    <xf numFmtId="3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168" fontId="9" fillId="0" borderId="0" xfId="6" applyNumberFormat="1" applyFont="1" applyFill="1" applyBorder="1" applyAlignment="1">
      <alignment horizontal="right"/>
    </xf>
    <xf numFmtId="169" fontId="10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center" wrapText="1"/>
    </xf>
    <xf numFmtId="164" fontId="22" fillId="0" borderId="0" xfId="10" applyFont="1"/>
    <xf numFmtId="0" fontId="25" fillId="0" borderId="0" xfId="0" applyFont="1" applyFill="1"/>
    <xf numFmtId="1" fontId="22" fillId="0" borderId="0" xfId="0" applyNumberFormat="1" applyFont="1"/>
    <xf numFmtId="0" fontId="22" fillId="0" borderId="0" xfId="0" applyFont="1" applyFill="1" applyBorder="1" applyAlignment="1">
      <alignment horizontal="left" wrapText="1"/>
    </xf>
    <xf numFmtId="169" fontId="22" fillId="0" borderId="0" xfId="0" applyNumberFormat="1" applyFont="1" applyFill="1" applyBorder="1" applyAlignment="1">
      <alignment horizontal="right" wrapText="1"/>
    </xf>
    <xf numFmtId="169" fontId="22" fillId="0" borderId="0" xfId="0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164" fontId="22" fillId="0" borderId="0" xfId="0" applyNumberFormat="1" applyFont="1" applyFill="1"/>
    <xf numFmtId="4" fontId="22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170" fontId="22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vertical="center"/>
    </xf>
    <xf numFmtId="165" fontId="13" fillId="0" borderId="0" xfId="1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2" fontId="2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22" fillId="0" borderId="0" xfId="0" applyNumberFormat="1" applyFont="1" applyFill="1"/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8" fillId="3" borderId="12" xfId="1" applyFont="1" applyBorder="1" applyAlignment="1" applyProtection="1">
      <alignment horizontal="center" vertical="center" wrapText="1"/>
      <protection hidden="1"/>
    </xf>
    <xf numFmtId="0" fontId="28" fillId="3" borderId="13" xfId="1" applyFont="1" applyBorder="1" applyAlignment="1" applyProtection="1">
      <alignment horizontal="center" vertical="center" wrapText="1"/>
      <protection hidden="1"/>
    </xf>
    <xf numFmtId="0" fontId="28" fillId="3" borderId="14" xfId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2" fontId="22" fillId="0" borderId="0" xfId="0" applyNumberFormat="1" applyFont="1" applyProtection="1">
      <protection hidden="1"/>
    </xf>
    <xf numFmtId="3" fontId="22" fillId="0" borderId="17" xfId="0" applyNumberFormat="1" applyFont="1" applyBorder="1" applyAlignment="1" applyProtection="1">
      <alignment horizontal="center" vertical="center" wrapText="1"/>
      <protection hidden="1"/>
    </xf>
    <xf numFmtId="167" fontId="22" fillId="0" borderId="17" xfId="0" applyNumberFormat="1" applyFont="1" applyBorder="1" applyAlignment="1" applyProtection="1">
      <alignment horizontal="center" vertical="center" wrapText="1"/>
      <protection hidden="1"/>
    </xf>
    <xf numFmtId="166" fontId="22" fillId="0" borderId="17" xfId="0" applyNumberFormat="1" applyFont="1" applyBorder="1" applyAlignment="1" applyProtection="1">
      <alignment horizontal="center" vertical="center" wrapText="1"/>
      <protection hidden="1"/>
    </xf>
    <xf numFmtId="1" fontId="23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19" xfId="0" applyNumberFormat="1" applyFont="1" applyBorder="1" applyAlignment="1" applyProtection="1">
      <alignment horizontal="center" vertical="center" wrapText="1"/>
      <protection hidden="1"/>
    </xf>
    <xf numFmtId="2" fontId="22" fillId="0" borderId="19" xfId="0" applyNumberFormat="1" applyFont="1" applyBorder="1" applyAlignment="1" applyProtection="1">
      <alignment horizontal="center" vertical="center" wrapText="1"/>
      <protection hidden="1"/>
    </xf>
    <xf numFmtId="166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9" xfId="0" applyNumberFormat="1" applyFont="1" applyBorder="1" applyAlignment="1" applyProtection="1">
      <alignment horizontal="center" vertical="center" wrapText="1"/>
      <protection hidden="1"/>
    </xf>
    <xf numFmtId="1" fontId="23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20" xfId="0" applyNumberFormat="1" applyFont="1" applyBorder="1" applyAlignment="1" applyProtection="1">
      <alignment horizontal="center" vertical="center" wrapText="1"/>
      <protection hidden="1"/>
    </xf>
    <xf numFmtId="2" fontId="22" fillId="0" borderId="20" xfId="0" applyNumberFormat="1" applyFont="1" applyBorder="1" applyAlignment="1" applyProtection="1">
      <alignment horizontal="center" vertical="center" wrapText="1"/>
      <protection hidden="1"/>
    </xf>
    <xf numFmtId="166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Protection="1">
      <protection hidden="1"/>
    </xf>
    <xf numFmtId="172" fontId="22" fillId="0" borderId="0" xfId="7" applyNumberFormat="1" applyFont="1" applyProtection="1">
      <protection hidden="1"/>
    </xf>
    <xf numFmtId="171" fontId="22" fillId="0" borderId="0" xfId="7" applyNumberFormat="1" applyFont="1" applyProtection="1">
      <protection hidden="1"/>
    </xf>
    <xf numFmtId="165" fontId="22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1" fillId="0" borderId="9" xfId="14" applyAlignment="1" applyProtection="1">
      <protection hidden="1"/>
    </xf>
    <xf numFmtId="0" fontId="29" fillId="0" borderId="0" xfId="0" applyFont="1" applyFill="1" applyBorder="1" applyAlignment="1" applyProtection="1">
      <alignment horizontal="centerContinuous" vertical="center"/>
      <protection hidden="1"/>
    </xf>
    <xf numFmtId="0" fontId="30" fillId="0" borderId="0" xfId="0" applyFont="1" applyFill="1" applyBorder="1" applyAlignment="1" applyProtection="1">
      <alignment horizontal="centerContinuous" vertical="center"/>
      <protection hidden="1"/>
    </xf>
    <xf numFmtId="0" fontId="28" fillId="3" borderId="15" xfId="1" applyFont="1" applyBorder="1" applyAlignment="1" applyProtection="1">
      <alignment horizontal="center" vertical="center" wrapText="1"/>
      <protection hidden="1"/>
    </xf>
    <xf numFmtId="0" fontId="28" fillId="3" borderId="16" xfId="1" applyFont="1" applyBorder="1" applyAlignment="1" applyProtection="1">
      <alignment horizontal="center" vertical="center" wrapText="1"/>
      <protection hidden="1"/>
    </xf>
    <xf numFmtId="0" fontId="28" fillId="3" borderId="21" xfId="1" applyFont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3" fontId="22" fillId="0" borderId="0" xfId="0" applyNumberFormat="1" applyFont="1" applyProtection="1">
      <protection hidden="1"/>
    </xf>
    <xf numFmtId="166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166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22" xfId="0" applyNumberFormat="1" applyFont="1" applyBorder="1" applyAlignment="1" applyProtection="1">
      <alignment horizontal="center" vertical="center" wrapText="1"/>
      <protection hidden="1"/>
    </xf>
    <xf numFmtId="3" fontId="22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5" fillId="0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7" fillId="3" borderId="15" xfId="1" applyFont="1" applyBorder="1" applyAlignment="1" applyProtection="1">
      <alignment horizontal="center" vertical="center" wrapText="1"/>
      <protection hidden="1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22" fillId="0" borderId="17" xfId="0" applyFont="1" applyBorder="1" applyProtection="1">
      <protection hidden="1"/>
    </xf>
    <xf numFmtId="0" fontId="25" fillId="0" borderId="1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0" fontId="22" fillId="0" borderId="10" xfId="0" applyFont="1" applyBorder="1" applyAlignment="1" applyProtection="1">
      <alignment wrapText="1"/>
      <protection hidden="1"/>
    </xf>
    <xf numFmtId="170" fontId="22" fillId="0" borderId="10" xfId="0" applyNumberFormat="1" applyFont="1" applyFill="1" applyBorder="1" applyAlignment="1" applyProtection="1">
      <alignment horizontal="left" wrapText="1"/>
      <protection hidden="1"/>
    </xf>
    <xf numFmtId="0" fontId="22" fillId="0" borderId="18" xfId="0" applyFont="1" applyFill="1" applyBorder="1" applyAlignment="1" applyProtection="1">
      <alignment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2" fontId="3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6" fillId="5" borderId="16" xfId="0" applyFont="1" applyFill="1" applyBorder="1" applyAlignment="1" applyProtection="1">
      <alignment horizontal="center" vertical="center" wrapText="1"/>
      <protection hidden="1"/>
    </xf>
    <xf numFmtId="2" fontId="26" fillId="5" borderId="21" xfId="0" applyNumberFormat="1" applyFont="1" applyFill="1" applyBorder="1" applyAlignment="1" applyProtection="1">
      <alignment horizontal="center" vertical="center" wrapText="1"/>
      <protection hidden="1"/>
    </xf>
    <xf numFmtId="166" fontId="26" fillId="5" borderId="17" xfId="0" applyNumberFormat="1" applyFont="1" applyFill="1" applyBorder="1" applyAlignment="1" applyProtection="1">
      <alignment horizontal="center" wrapText="1"/>
      <protection hidden="1"/>
    </xf>
    <xf numFmtId="166" fontId="26" fillId="5" borderId="22" xfId="0" applyNumberFormat="1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Fill="1" applyBorder="1" applyAlignment="1" applyProtection="1">
      <alignment horizontal="center" wrapText="1"/>
      <protection hidden="1"/>
    </xf>
    <xf numFmtId="166" fontId="22" fillId="0" borderId="22" xfId="0" applyNumberFormat="1" applyFont="1" applyFill="1" applyBorder="1" applyAlignment="1" applyProtection="1">
      <alignment horizontal="center" wrapText="1"/>
      <protection hidden="1"/>
    </xf>
    <xf numFmtId="0" fontId="22" fillId="0" borderId="10" xfId="0" applyFont="1" applyFill="1" applyBorder="1" applyAlignment="1" applyProtection="1">
      <alignment wrapText="1"/>
      <protection hidden="1"/>
    </xf>
    <xf numFmtId="0" fontId="26" fillId="5" borderId="11" xfId="0" applyFont="1" applyFill="1" applyBorder="1" applyAlignment="1" applyProtection="1">
      <alignment wrapText="1"/>
      <protection hidden="1"/>
    </xf>
    <xf numFmtId="166" fontId="26" fillId="5" borderId="20" xfId="0" applyNumberFormat="1" applyFont="1" applyFill="1" applyBorder="1" applyAlignment="1" applyProtection="1">
      <alignment horizontal="center" wrapText="1"/>
      <protection hidden="1"/>
    </xf>
    <xf numFmtId="166" fontId="26" fillId="5" borderId="23" xfId="0" applyNumberFormat="1" applyFont="1" applyFill="1" applyBorder="1" applyAlignment="1" applyProtection="1">
      <alignment horizontal="center" wrapText="1"/>
      <protection hidden="1"/>
    </xf>
    <xf numFmtId="0" fontId="26" fillId="5" borderId="2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0" fontId="26" fillId="5" borderId="30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30" xfId="0" applyFont="1" applyBorder="1" applyProtection="1">
      <protection hidden="1"/>
    </xf>
    <xf numFmtId="0" fontId="22" fillId="0" borderId="22" xfId="0" applyFont="1" applyBorder="1" applyProtection="1">
      <protection hidden="1"/>
    </xf>
    <xf numFmtId="0" fontId="26" fillId="5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3" fontId="22" fillId="0" borderId="17" xfId="0" applyNumberFormat="1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left" wrapText="1"/>
      <protection hidden="1"/>
    </xf>
    <xf numFmtId="3" fontId="22" fillId="0" borderId="2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protection hidden="1"/>
    </xf>
    <xf numFmtId="0" fontId="26" fillId="5" borderId="30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Fill="1" applyBorder="1" applyAlignment="1" applyProtection="1">
      <alignment horizontal="center" vertical="center" wrapText="1"/>
      <protection hidden="1"/>
    </xf>
    <xf numFmtId="0" fontId="23" fillId="0" borderId="22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center" wrapText="1"/>
      <protection hidden="1"/>
    </xf>
    <xf numFmtId="0" fontId="26" fillId="5" borderId="5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protection hidden="1"/>
    </xf>
    <xf numFmtId="0" fontId="22" fillId="0" borderId="17" xfId="0" applyFont="1" applyFill="1" applyBorder="1" applyAlignment="1" applyProtection="1">
      <protection hidden="1"/>
    </xf>
    <xf numFmtId="0" fontId="32" fillId="5" borderId="30" xfId="0" applyFont="1" applyFill="1" applyBorder="1" applyProtection="1">
      <protection hidden="1"/>
    </xf>
    <xf numFmtId="0" fontId="32" fillId="5" borderId="0" xfId="0" applyFont="1" applyFill="1" applyBorder="1" applyProtection="1">
      <protection hidden="1"/>
    </xf>
    <xf numFmtId="0" fontId="5" fillId="2" borderId="30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2" fillId="0" borderId="20" xfId="0" applyFont="1" applyFill="1" applyBorder="1" applyAlignment="1" applyProtection="1">
      <protection hidden="1"/>
    </xf>
    <xf numFmtId="0" fontId="5" fillId="2" borderId="31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30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33" fillId="5" borderId="15" xfId="0" applyFont="1" applyFill="1" applyBorder="1" applyAlignment="1" applyProtection="1">
      <alignment horizontal="center" wrapText="1"/>
      <protection hidden="1"/>
    </xf>
    <xf numFmtId="0" fontId="33" fillId="5" borderId="2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65" fontId="22" fillId="0" borderId="0" xfId="10" applyNumberFormat="1" applyFont="1" applyBorder="1" applyProtection="1"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170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Protection="1">
      <protection hidden="1"/>
    </xf>
    <xf numFmtId="164" fontId="22" fillId="0" borderId="0" xfId="10" applyFont="1" applyBorder="1" applyProtection="1"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166" fontId="22" fillId="0" borderId="20" xfId="0" applyNumberFormat="1" applyFont="1" applyFill="1" applyBorder="1" applyAlignment="1" applyProtection="1">
      <alignment horizontal="center" wrapText="1"/>
      <protection hidden="1"/>
    </xf>
    <xf numFmtId="166" fontId="22" fillId="0" borderId="23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Protection="1">
      <protection hidden="1"/>
    </xf>
    <xf numFmtId="3" fontId="26" fillId="5" borderId="30" xfId="0" applyNumberFormat="1" applyFont="1" applyFill="1" applyBorder="1" applyAlignment="1" applyProtection="1">
      <alignment horizontal="center" wrapText="1"/>
      <protection hidden="1"/>
    </xf>
    <xf numFmtId="3" fontId="26" fillId="5" borderId="22" xfId="0" applyNumberFormat="1" applyFont="1" applyFill="1" applyBorder="1" applyAlignment="1" applyProtection="1">
      <alignment horizontal="center" wrapText="1"/>
      <protection hidden="1"/>
    </xf>
    <xf numFmtId="3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3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3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1" xfId="0" applyNumberFormat="1" applyFont="1" applyFill="1" applyBorder="1" applyAlignment="1" applyProtection="1">
      <alignment horizontal="center" vertical="center" wrapText="1"/>
      <protection hidden="1"/>
    </xf>
    <xf numFmtId="10" fontId="22" fillId="0" borderId="0" xfId="7" applyNumberFormat="1" applyFont="1"/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34" fillId="0" borderId="3" xfId="3" applyFont="1" applyBorder="1" applyAlignment="1" applyProtection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5" borderId="2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166" fontId="22" fillId="0" borderId="0" xfId="0" applyNumberFormat="1" applyFont="1" applyAlignment="1" applyProtection="1">
      <alignment horizontal="center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4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7" xfId="10" applyNumberFormat="1" applyFont="1" applyBorder="1" applyAlignment="1" applyProtection="1">
      <alignment horizontal="center" vertical="center" wrapText="1"/>
      <protection hidden="1"/>
    </xf>
    <xf numFmtId="4" fontId="22" fillId="0" borderId="20" xfId="0" applyNumberFormat="1" applyFont="1" applyBorder="1" applyAlignment="1" applyProtection="1">
      <alignment horizontal="center" vertical="center" wrapText="1"/>
      <protection hidden="1"/>
    </xf>
    <xf numFmtId="4" fontId="22" fillId="0" borderId="19" xfId="0" applyNumberFormat="1" applyFont="1" applyBorder="1" applyAlignment="1" applyProtection="1">
      <alignment horizontal="center" vertical="center" wrapText="1"/>
      <protection hidden="1"/>
    </xf>
    <xf numFmtId="4" fontId="26" fillId="5" borderId="17" xfId="0" applyNumberFormat="1" applyFont="1" applyFill="1" applyBorder="1" applyAlignment="1" applyProtection="1">
      <alignment horizontal="center" wrapText="1"/>
      <protection hidden="1"/>
    </xf>
    <xf numFmtId="4" fontId="26" fillId="5" borderId="30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17" xfId="0" applyNumberFormat="1" applyFont="1" applyBorder="1" applyAlignment="1" applyProtection="1">
      <alignment horizontal="center" wrapText="1"/>
      <protection hidden="1"/>
    </xf>
    <xf numFmtId="4" fontId="22" fillId="0" borderId="30" xfId="0" applyNumberFormat="1" applyFont="1" applyBorder="1" applyAlignment="1" applyProtection="1">
      <alignment horizontal="center"/>
      <protection hidden="1"/>
    </xf>
    <xf numFmtId="4" fontId="28" fillId="5" borderId="30" xfId="0" applyNumberFormat="1" applyFont="1" applyFill="1" applyBorder="1" applyAlignment="1" applyProtection="1">
      <alignment horizontal="center"/>
      <protection hidden="1"/>
    </xf>
    <xf numFmtId="4" fontId="22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Border="1" applyAlignment="1" applyProtection="1">
      <alignment horizontal="center" wrapText="1"/>
      <protection hidden="1"/>
    </xf>
    <xf numFmtId="4" fontId="22" fillId="0" borderId="31" xfId="0" applyNumberFormat="1" applyFont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 wrapText="1"/>
      <protection hidden="1"/>
    </xf>
    <xf numFmtId="0" fontId="33" fillId="5" borderId="2" xfId="0" applyFont="1" applyFill="1" applyBorder="1" applyAlignment="1" applyProtection="1">
      <alignment horizontal="center" wrapText="1"/>
      <protection hidden="1"/>
    </xf>
    <xf numFmtId="0" fontId="32" fillId="5" borderId="22" xfId="0" applyFont="1" applyFill="1" applyBorder="1" applyProtection="1">
      <protection hidden="1"/>
    </xf>
    <xf numFmtId="167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/>
    <xf numFmtId="166" fontId="22" fillId="0" borderId="0" xfId="0" applyNumberFormat="1" applyFont="1" applyAlignment="1">
      <alignment horizontal="center"/>
    </xf>
    <xf numFmtId="10" fontId="22" fillId="0" borderId="0" xfId="7" applyNumberFormat="1" applyFont="1" applyAlignment="1" applyProtection="1">
      <alignment horizontal="center"/>
      <protection hidden="1"/>
    </xf>
    <xf numFmtId="170" fontId="2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4" fillId="0" borderId="39" xfId="3" applyFont="1" applyBorder="1" applyAlignment="1" applyProtection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18" fillId="0" borderId="39" xfId="3" applyBorder="1" applyAlignment="1" applyProtection="1">
      <alignment horizontal="left" vertical="center"/>
    </xf>
    <xf numFmtId="0" fontId="18" fillId="0" borderId="3" xfId="3" applyBorder="1" applyAlignment="1" applyProtection="1">
      <alignment horizontal="left" vertical="center"/>
    </xf>
    <xf numFmtId="0" fontId="18" fillId="0" borderId="3" xfId="3" applyBorder="1" applyAlignment="1" applyProtection="1"/>
    <xf numFmtId="0" fontId="18" fillId="0" borderId="6" xfId="3" applyBorder="1" applyAlignment="1" applyProtection="1"/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32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protection hidden="1"/>
    </xf>
    <xf numFmtId="0" fontId="32" fillId="5" borderId="4" xfId="0" applyFont="1" applyFill="1" applyBorder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3" xfId="0" applyFont="1" applyFill="1" applyBorder="1" applyAlignment="1" applyProtection="1">
      <protection hidden="1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166" fontId="26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70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35" fillId="0" borderId="9" xfId="14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3" fontId="22" fillId="0" borderId="24" xfId="0" applyNumberFormat="1" applyFont="1" applyBorder="1" applyAlignment="1" applyProtection="1">
      <alignment horizontal="center" vertical="center" wrapText="1"/>
      <protection hidden="1"/>
    </xf>
    <xf numFmtId="166" fontId="0" fillId="0" borderId="0" xfId="0" applyNumberFormat="1"/>
    <xf numFmtId="16" fontId="22" fillId="0" borderId="0" xfId="0" applyNumberFormat="1" applyFont="1"/>
    <xf numFmtId="0" fontId="27" fillId="3" borderId="30" xfId="1" applyFont="1" applyBorder="1" applyAlignment="1" applyProtection="1">
      <alignment horizontal="center" vertical="center" wrapText="1"/>
      <protection hidden="1"/>
    </xf>
    <xf numFmtId="0" fontId="25" fillId="0" borderId="30" xfId="0" applyFont="1" applyBorder="1" applyProtection="1">
      <protection hidden="1"/>
    </xf>
    <xf numFmtId="0" fontId="22" fillId="0" borderId="38" xfId="0" applyFont="1" applyBorder="1" applyProtection="1">
      <protection hidden="1"/>
    </xf>
    <xf numFmtId="0" fontId="22" fillId="0" borderId="38" xfId="0" applyFont="1" applyBorder="1"/>
    <xf numFmtId="0" fontId="22" fillId="0" borderId="38" xfId="0" applyFont="1" applyBorder="1" applyAlignment="1" applyProtection="1">
      <alignment horizontal="right"/>
      <protection hidden="1"/>
    </xf>
    <xf numFmtId="0" fontId="22" fillId="0" borderId="10" xfId="0" applyFont="1" applyBorder="1" applyAlignment="1" applyProtection="1">
      <protection hidden="1"/>
    </xf>
    <xf numFmtId="4" fontId="26" fillId="5" borderId="30" xfId="0" applyNumberFormat="1" applyFont="1" applyFill="1" applyBorder="1" applyAlignment="1" applyProtection="1">
      <alignment horizontal="right"/>
      <protection hidden="1"/>
    </xf>
    <xf numFmtId="4" fontId="26" fillId="5" borderId="22" xfId="0" applyNumberFormat="1" applyFont="1" applyFill="1" applyBorder="1" applyAlignment="1" applyProtection="1">
      <alignment horizontal="right"/>
      <protection hidden="1"/>
    </xf>
    <xf numFmtId="4" fontId="22" fillId="0" borderId="30" xfId="0" applyNumberFormat="1" applyFont="1" applyBorder="1" applyAlignment="1" applyProtection="1">
      <alignment horizontal="right"/>
      <protection hidden="1"/>
    </xf>
    <xf numFmtId="4" fontId="22" fillId="0" borderId="22" xfId="0" applyNumberFormat="1" applyFont="1" applyBorder="1" applyAlignment="1" applyProtection="1">
      <alignment horizontal="right"/>
      <protection hidden="1"/>
    </xf>
    <xf numFmtId="4" fontId="28" fillId="5" borderId="30" xfId="0" applyNumberFormat="1" applyFont="1" applyFill="1" applyBorder="1" applyAlignment="1" applyProtection="1">
      <alignment horizontal="right"/>
      <protection hidden="1"/>
    </xf>
    <xf numFmtId="4" fontId="28" fillId="5" borderId="22" xfId="0" applyNumberFormat="1" applyFont="1" applyFill="1" applyBorder="1" applyAlignment="1" applyProtection="1">
      <alignment horizontal="right"/>
      <protection hidden="1"/>
    </xf>
    <xf numFmtId="4" fontId="22" fillId="0" borderId="31" xfId="0" applyNumberFormat="1" applyFont="1" applyBorder="1" applyAlignment="1" applyProtection="1">
      <alignment horizontal="right"/>
      <protection hidden="1"/>
    </xf>
    <xf numFmtId="4" fontId="22" fillId="0" borderId="23" xfId="0" applyNumberFormat="1" applyFont="1" applyBorder="1" applyAlignment="1" applyProtection="1">
      <alignment horizontal="right"/>
      <protection hidden="1"/>
    </xf>
    <xf numFmtId="170" fontId="26" fillId="5" borderId="30" xfId="0" applyNumberFormat="1" applyFont="1" applyFill="1" applyBorder="1" applyAlignment="1" applyProtection="1">
      <alignment horizontal="right" wrapText="1"/>
      <protection hidden="1"/>
    </xf>
    <xf numFmtId="170" fontId="23" fillId="0" borderId="30" xfId="0" applyNumberFormat="1" applyFont="1" applyFill="1" applyBorder="1" applyAlignment="1" applyProtection="1">
      <alignment horizontal="right" vertical="center" wrapText="1"/>
      <protection hidden="1"/>
    </xf>
    <xf numFmtId="170" fontId="23" fillId="0" borderId="22" xfId="0" applyNumberFormat="1" applyFont="1" applyFill="1" applyBorder="1" applyAlignment="1" applyProtection="1">
      <alignment horizontal="right" vertical="center" wrapText="1"/>
      <protection hidden="1"/>
    </xf>
    <xf numFmtId="170" fontId="26" fillId="5" borderId="17" xfId="0" applyNumberFormat="1" applyFont="1" applyFill="1" applyBorder="1" applyAlignment="1" applyProtection="1">
      <alignment horizontal="right" wrapText="1"/>
      <protection hidden="1"/>
    </xf>
    <xf numFmtId="170" fontId="26" fillId="5" borderId="22" xfId="0" applyNumberFormat="1" applyFont="1" applyFill="1" applyBorder="1" applyAlignment="1" applyProtection="1">
      <alignment horizontal="right" wrapText="1"/>
      <protection hidden="1"/>
    </xf>
    <xf numFmtId="170" fontId="22" fillId="0" borderId="30" xfId="0" applyNumberFormat="1" applyFont="1" applyFill="1" applyBorder="1" applyAlignment="1" applyProtection="1">
      <alignment horizontal="right" wrapText="1"/>
      <protection hidden="1"/>
    </xf>
    <xf numFmtId="170" fontId="22" fillId="0" borderId="22" xfId="0" applyNumberFormat="1" applyFont="1" applyFill="1" applyBorder="1" applyAlignment="1" applyProtection="1">
      <alignment horizontal="right" wrapText="1"/>
      <protection hidden="1"/>
    </xf>
    <xf numFmtId="170" fontId="22" fillId="0" borderId="31" xfId="0" applyNumberFormat="1" applyFont="1" applyFill="1" applyBorder="1" applyAlignment="1" applyProtection="1">
      <alignment horizontal="right" wrapText="1"/>
      <protection hidden="1"/>
    </xf>
    <xf numFmtId="170" fontId="22" fillId="0" borderId="23" xfId="0" applyNumberFormat="1" applyFont="1" applyFill="1" applyBorder="1" applyAlignment="1" applyProtection="1">
      <alignment horizontal="right" wrapText="1"/>
      <protection hidden="1"/>
    </xf>
    <xf numFmtId="166" fontId="27" fillId="3" borderId="17" xfId="1" applyNumberFormat="1" applyFont="1" applyBorder="1" applyAlignment="1" applyProtection="1">
      <alignment horizontal="right" vertical="center" wrapText="1"/>
      <protection hidden="1"/>
    </xf>
    <xf numFmtId="166" fontId="27" fillId="3" borderId="30" xfId="1" applyNumberFormat="1" applyFont="1" applyBorder="1" applyAlignment="1" applyProtection="1">
      <alignment horizontal="right" vertical="center" wrapText="1"/>
      <protection hidden="1"/>
    </xf>
    <xf numFmtId="166" fontId="27" fillId="3" borderId="22" xfId="1" applyNumberFormat="1" applyFont="1" applyBorder="1" applyAlignment="1" applyProtection="1">
      <alignment horizontal="right" vertical="center" wrapText="1"/>
      <protection hidden="1"/>
    </xf>
    <xf numFmtId="166" fontId="22" fillId="0" borderId="17" xfId="0" applyNumberFormat="1" applyFont="1" applyBorder="1" applyAlignment="1" applyProtection="1">
      <alignment horizontal="right" wrapText="1"/>
      <protection hidden="1"/>
    </xf>
    <xf numFmtId="166" fontId="22" fillId="0" borderId="30" xfId="0" applyNumberFormat="1" applyFont="1" applyBorder="1" applyAlignment="1" applyProtection="1">
      <alignment horizontal="right" wrapText="1"/>
      <protection hidden="1"/>
    </xf>
    <xf numFmtId="166" fontId="22" fillId="0" borderId="22" xfId="0" applyNumberFormat="1" applyFont="1" applyBorder="1" applyAlignment="1" applyProtection="1">
      <alignment horizontal="right" wrapText="1"/>
      <protection hidden="1"/>
    </xf>
    <xf numFmtId="166" fontId="22" fillId="0" borderId="17" xfId="0" applyNumberFormat="1" applyFont="1" applyFill="1" applyBorder="1" applyAlignment="1" applyProtection="1">
      <alignment horizontal="right" wrapText="1"/>
      <protection hidden="1"/>
    </xf>
    <xf numFmtId="166" fontId="22" fillId="0" borderId="30" xfId="0" applyNumberFormat="1" applyFont="1" applyFill="1" applyBorder="1" applyAlignment="1" applyProtection="1">
      <alignment horizontal="right" wrapText="1"/>
      <protection hidden="1"/>
    </xf>
    <xf numFmtId="166" fontId="22" fillId="0" borderId="0" xfId="0" applyNumberFormat="1" applyFont="1" applyBorder="1" applyAlignment="1" applyProtection="1">
      <alignment horizontal="right"/>
      <protection hidden="1"/>
    </xf>
    <xf numFmtId="166" fontId="27" fillId="3" borderId="20" xfId="1" applyNumberFormat="1" applyFont="1" applyBorder="1" applyAlignment="1" applyProtection="1">
      <alignment horizontal="right" vertical="center" wrapText="1"/>
      <protection hidden="1"/>
    </xf>
    <xf numFmtId="2" fontId="27" fillId="3" borderId="31" xfId="1" applyNumberFormat="1" applyFont="1" applyBorder="1" applyAlignment="1" applyProtection="1">
      <alignment horizontal="right" vertical="center" wrapText="1"/>
      <protection hidden="1"/>
    </xf>
    <xf numFmtId="166" fontId="27" fillId="3" borderId="23" xfId="1" applyNumberFormat="1" applyFont="1" applyBorder="1" applyAlignment="1" applyProtection="1">
      <alignment horizontal="right" vertical="center" wrapText="1"/>
      <protection hidden="1"/>
    </xf>
    <xf numFmtId="0" fontId="22" fillId="6" borderId="30" xfId="0" applyFont="1" applyFill="1" applyBorder="1" applyAlignment="1" applyProtection="1">
      <protection hidden="1"/>
    </xf>
    <xf numFmtId="0" fontId="22" fillId="0" borderId="30" xfId="0" applyFont="1" applyFill="1" applyBorder="1" applyAlignment="1" applyProtection="1">
      <protection hidden="1"/>
    </xf>
    <xf numFmtId="0" fontId="22" fillId="0" borderId="31" xfId="0" applyFont="1" applyFill="1" applyBorder="1" applyAlignment="1" applyProtection="1">
      <protection hidden="1"/>
    </xf>
    <xf numFmtId="0" fontId="23" fillId="0" borderId="18" xfId="0" applyFont="1" applyBorder="1" applyAlignment="1" applyProtection="1">
      <alignment horizontal="center"/>
      <protection hidden="1"/>
    </xf>
    <xf numFmtId="0" fontId="22" fillId="0" borderId="5" xfId="0" applyFont="1" applyBorder="1" applyProtection="1">
      <protection hidden="1"/>
    </xf>
    <xf numFmtId="168" fontId="26" fillId="5" borderId="30" xfId="0" applyNumberFormat="1" applyFont="1" applyFill="1" applyBorder="1" applyAlignment="1" applyProtection="1">
      <alignment horizontal="right" wrapText="1"/>
      <protection hidden="1"/>
    </xf>
    <xf numFmtId="168" fontId="26" fillId="5" borderId="22" xfId="0" applyNumberFormat="1" applyFont="1" applyFill="1" applyBorder="1" applyAlignment="1" applyProtection="1">
      <alignment horizontal="right" wrapText="1"/>
      <protection hidden="1"/>
    </xf>
    <xf numFmtId="168" fontId="26" fillId="0" borderId="30" xfId="0" applyNumberFormat="1" applyFont="1" applyFill="1" applyBorder="1" applyAlignment="1" applyProtection="1">
      <alignment horizontal="right" wrapText="1"/>
      <protection hidden="1"/>
    </xf>
    <xf numFmtId="168" fontId="26" fillId="0" borderId="22" xfId="0" applyNumberFormat="1" applyFont="1" applyFill="1" applyBorder="1" applyAlignment="1" applyProtection="1">
      <alignment horizontal="right" wrapText="1"/>
      <protection hidden="1"/>
    </xf>
    <xf numFmtId="169" fontId="26" fillId="5" borderId="30" xfId="0" applyNumberFormat="1" applyFont="1" applyFill="1" applyBorder="1" applyAlignment="1" applyProtection="1">
      <alignment horizontal="right" wrapText="1"/>
      <protection hidden="1"/>
    </xf>
    <xf numFmtId="169" fontId="26" fillId="5" borderId="22" xfId="0" applyNumberFormat="1" applyFont="1" applyFill="1" applyBorder="1" applyAlignment="1" applyProtection="1">
      <alignment horizontal="right" wrapText="1"/>
      <protection hidden="1"/>
    </xf>
    <xf numFmtId="169" fontId="22" fillId="0" borderId="30" xfId="0" applyNumberFormat="1" applyFont="1" applyFill="1" applyBorder="1" applyAlignment="1" applyProtection="1">
      <alignment horizontal="right" wrapText="1"/>
      <protection hidden="1"/>
    </xf>
    <xf numFmtId="169" fontId="22" fillId="0" borderId="22" xfId="0" applyNumberFormat="1" applyFont="1" applyFill="1" applyBorder="1" applyAlignment="1" applyProtection="1">
      <alignment horizontal="right" wrapText="1"/>
      <protection hidden="1"/>
    </xf>
    <xf numFmtId="169" fontId="22" fillId="0" borderId="31" xfId="0" applyNumberFormat="1" applyFont="1" applyFill="1" applyBorder="1" applyAlignment="1" applyProtection="1">
      <alignment horizontal="right" wrapText="1"/>
      <protection hidden="1"/>
    </xf>
    <xf numFmtId="169" fontId="22" fillId="0" borderId="23" xfId="0" applyNumberFormat="1" applyFont="1" applyFill="1" applyBorder="1" applyAlignment="1" applyProtection="1">
      <alignment horizontal="right" wrapText="1"/>
      <protection hidden="1"/>
    </xf>
    <xf numFmtId="4" fontId="22" fillId="0" borderId="43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43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43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Fill="1" applyBorder="1" applyAlignment="1" applyProtection="1">
      <alignment horizont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wrapText="1"/>
      <protection hidden="1"/>
    </xf>
    <xf numFmtId="166" fontId="22" fillId="0" borderId="19" xfId="0" applyNumberFormat="1" applyFont="1" applyFill="1" applyBorder="1" applyAlignment="1" applyProtection="1">
      <alignment horizontal="center" wrapText="1"/>
      <protection hidden="1"/>
    </xf>
    <xf numFmtId="166" fontId="22" fillId="0" borderId="24" xfId="0" applyNumberFormat="1" applyFont="1" applyFill="1" applyBorder="1" applyAlignment="1" applyProtection="1">
      <alignment horizontal="center" wrapText="1"/>
      <protection hidden="1"/>
    </xf>
    <xf numFmtId="3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wrapText="1"/>
      <protection hidden="1"/>
    </xf>
    <xf numFmtId="0" fontId="26" fillId="5" borderId="11" xfId="0" applyFont="1" applyFill="1" applyBorder="1" applyAlignment="1" applyProtection="1">
      <alignment horizontal="center" wrapText="1"/>
      <protection hidden="1"/>
    </xf>
    <xf numFmtId="167" fontId="22" fillId="0" borderId="30" xfId="0" applyNumberFormat="1" applyFont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Border="1" applyAlignment="1" applyProtection="1">
      <alignment horizontal="center" vertical="center" wrapText="1"/>
      <protection hidden="1"/>
    </xf>
    <xf numFmtId="167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1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3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7" xfId="0" applyNumberFormat="1" applyFont="1" applyBorder="1" applyAlignment="1" applyProtection="1">
      <alignment horizontal="right"/>
      <protection hidden="1"/>
    </xf>
    <xf numFmtId="166" fontId="22" fillId="0" borderId="27" xfId="0" applyNumberFormat="1" applyFont="1" applyBorder="1" applyAlignment="1" applyProtection="1">
      <alignment horizontal="right"/>
      <protection hidden="1"/>
    </xf>
    <xf numFmtId="166" fontId="22" fillId="0" borderId="19" xfId="0" applyNumberFormat="1" applyFont="1" applyBorder="1" applyAlignment="1" applyProtection="1">
      <alignment horizontal="right"/>
      <protection hidden="1"/>
    </xf>
    <xf numFmtId="166" fontId="22" fillId="0" borderId="28" xfId="0" applyNumberFormat="1" applyFont="1" applyBorder="1" applyAlignment="1" applyProtection="1">
      <alignment horizontal="right"/>
      <protection hidden="1"/>
    </xf>
    <xf numFmtId="166" fontId="26" fillId="5" borderId="20" xfId="0" applyNumberFormat="1" applyFont="1" applyFill="1" applyBorder="1" applyAlignment="1" applyProtection="1">
      <alignment horizontal="right"/>
      <protection hidden="1"/>
    </xf>
    <xf numFmtId="166" fontId="26" fillId="5" borderId="29" xfId="0" applyNumberFormat="1" applyFont="1" applyFill="1" applyBorder="1" applyAlignment="1" applyProtection="1">
      <alignment horizontal="right"/>
      <protection hidden="1"/>
    </xf>
    <xf numFmtId="0" fontId="20" fillId="0" borderId="8" xfId="13" applyAlignment="1" applyProtection="1">
      <protection hidden="1"/>
    </xf>
    <xf numFmtId="0" fontId="21" fillId="0" borderId="9" xfId="14" applyAlignment="1" applyProtection="1">
      <alignment horizontal="left"/>
      <protection hidden="1"/>
    </xf>
    <xf numFmtId="166" fontId="22" fillId="0" borderId="41" xfId="0" applyNumberFormat="1" applyFont="1" applyBorder="1" applyAlignment="1" applyProtection="1">
      <alignment horizontal="center" vertical="center" wrapText="1"/>
      <protection hidden="1"/>
    </xf>
    <xf numFmtId="166" fontId="22" fillId="0" borderId="42" xfId="0" applyNumberFormat="1" applyFont="1" applyBorder="1" applyAlignment="1" applyProtection="1">
      <alignment horizontal="center" vertical="center" wrapText="1"/>
      <protection hidden="1"/>
    </xf>
    <xf numFmtId="166" fontId="22" fillId="0" borderId="34" xfId="0" applyNumberFormat="1" applyFont="1" applyBorder="1" applyAlignment="1" applyProtection="1">
      <alignment horizontal="center" vertical="center" wrapText="1"/>
      <protection hidden="1"/>
    </xf>
    <xf numFmtId="166" fontId="22" fillId="0" borderId="35" xfId="0" applyNumberFormat="1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7" fillId="3" borderId="25" xfId="1" applyFont="1" applyBorder="1" applyAlignment="1" applyProtection="1">
      <alignment horizontal="center" vertical="center" wrapText="1"/>
      <protection hidden="1"/>
    </xf>
    <xf numFmtId="0" fontId="27" fillId="3" borderId="36" xfId="1" applyFont="1" applyBorder="1" applyAlignment="1" applyProtection="1">
      <alignment horizontal="center" vertical="center" wrapText="1"/>
      <protection hidden="1"/>
    </xf>
    <xf numFmtId="0" fontId="27" fillId="3" borderId="32" xfId="1" applyFont="1" applyBorder="1" applyAlignment="1" applyProtection="1">
      <alignment horizontal="center" vertical="center" wrapText="1"/>
      <protection hidden="1"/>
    </xf>
    <xf numFmtId="0" fontId="27" fillId="3" borderId="12" xfId="1" applyFont="1" applyBorder="1" applyAlignment="1" applyProtection="1">
      <alignment horizontal="center" vertical="center" wrapText="1"/>
      <protection hidden="1"/>
    </xf>
    <xf numFmtId="0" fontId="27" fillId="3" borderId="37" xfId="1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30" xfId="1" applyFont="1" applyBorder="1" applyAlignment="1" applyProtection="1">
      <alignment horizontal="center" vertical="center" wrapText="1"/>
      <protection hidden="1"/>
    </xf>
    <xf numFmtId="0" fontId="27" fillId="3" borderId="44" xfId="1" applyFont="1" applyBorder="1" applyAlignment="1" applyProtection="1">
      <alignment horizontal="center" vertical="center" wrapText="1"/>
      <protection hidden="1"/>
    </xf>
    <xf numFmtId="0" fontId="27" fillId="3" borderId="0" xfId="1" applyFont="1" applyBorder="1" applyAlignment="1" applyProtection="1">
      <alignment horizontal="center" vertical="center" wrapText="1"/>
      <protection hidden="1"/>
    </xf>
    <xf numFmtId="0" fontId="27" fillId="3" borderId="4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5" borderId="36" xfId="0" applyFont="1" applyFill="1" applyBorder="1" applyAlignment="1" applyProtection="1">
      <alignment horizontal="center" vertical="center" wrapText="1"/>
      <protection hidden="1"/>
    </xf>
    <xf numFmtId="0" fontId="26" fillId="5" borderId="32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>
      <alignment horizontal="center"/>
    </xf>
    <xf numFmtId="0" fontId="22" fillId="0" borderId="38" xfId="0" applyFont="1" applyBorder="1" applyAlignment="1" applyProtection="1">
      <alignment horizontal="center"/>
      <protection hidden="1"/>
    </xf>
    <xf numFmtId="0" fontId="22" fillId="0" borderId="33" xfId="0" applyFont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'tab2'!$H$4</c:f>
              <c:strCache>
                <c:ptCount val="1"/>
                <c:pt idx="0">
                  <c:v>Índice de Cresc.Real - ES  (2010=100)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0805913204800737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402956602400334E-3"/>
                  <c:y val="-4.74074074074075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55555555555555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594023207226721E-2"/>
                  <c:y val="-6.2222222222222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537275469866973E-3"/>
                  <c:y val="-5.92592592592592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134318867466743E-3"/>
                  <c:y val="-6.222222222222219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540295660240147E-3"/>
                  <c:y val="-4.44444444444445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56715943373327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'tab2'!$B$5:$B$8</c:f>
              <c:numCache>
                <c:formatCode>0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'tab2'!$H$5:$H$8</c:f>
              <c:numCache>
                <c:formatCode>0.0</c:formatCode>
                <c:ptCount val="4"/>
                <c:pt idx="0">
                  <c:v>100</c:v>
                </c:pt>
                <c:pt idx="1">
                  <c:v>108.12313269578499</c:v>
                </c:pt>
                <c:pt idx="2">
                  <c:v>107.45294394803135</c:v>
                </c:pt>
                <c:pt idx="3">
                  <c:v>107.50996036941122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'tab2'!$I$4</c:f>
              <c:strCache>
                <c:ptCount val="1"/>
                <c:pt idx="0">
                  <c:v>Índice de Cresc.Real - BR (2010=100)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0"/>
              <c:layout>
                <c:manualLayout>
                  <c:x val="-2.8755205848186808E-2"/>
                  <c:y val="-2.370370370370360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13551054611777E-3"/>
                  <c:y val="1.48148148148149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402956602400334E-3"/>
                  <c:y val="5.33333333333335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8637734933491E-3"/>
                  <c:y val="-6.2222222222222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2592592592592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1098372293465292E-16"/>
                  <c:y val="1.77777777777777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40295660239912E-3"/>
                  <c:y val="2.962962962962969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'tab2'!$B$5:$B$8</c:f>
              <c:numCache>
                <c:formatCode>0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'tab2'!$I$5:$I$8</c:f>
              <c:numCache>
                <c:formatCode>0.0</c:formatCode>
                <c:ptCount val="4"/>
                <c:pt idx="0">
                  <c:v>100</c:v>
                </c:pt>
                <c:pt idx="1">
                  <c:v>103.90921207139654</c:v>
                </c:pt>
                <c:pt idx="2">
                  <c:v>105.90217269241931</c:v>
                </c:pt>
                <c:pt idx="3">
                  <c:v>109.09364069719088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789536"/>
        <c:axId val="281790096"/>
      </c:lineChart>
      <c:catAx>
        <c:axId val="281789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81790096"/>
        <c:crosses val="autoZero"/>
        <c:auto val="1"/>
        <c:lblAlgn val="ctr"/>
        <c:lblOffset val="100"/>
        <c:noMultiLvlLbl val="0"/>
      </c:catAx>
      <c:valAx>
        <c:axId val="281790096"/>
        <c:scaling>
          <c:orientation val="minMax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8178953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6.6590995081347013E-2"/>
          <c:y val="0.15012470107903178"/>
          <c:w val="0.34102919314427466"/>
          <c:h val="0.20197282006415865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85725</xdr:rowOff>
    </xdr:from>
    <xdr:to>
      <xdr:col>14</xdr:col>
      <xdr:colOff>476250</xdr:colOff>
      <xdr:row>29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topLeftCell="A4" workbookViewId="0">
      <selection activeCell="B27" sqref="B27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112</v>
      </c>
    </row>
    <row r="4" spans="2:3" ht="20.25" thickBot="1" x14ac:dyDescent="0.35">
      <c r="B4" s="4" t="s">
        <v>73</v>
      </c>
      <c r="C4" s="4"/>
    </row>
    <row r="5" spans="2:3" ht="14.25" thickTop="1" thickBot="1" x14ac:dyDescent="0.25"/>
    <row r="6" spans="2:3" ht="16.5" customHeight="1" x14ac:dyDescent="0.25">
      <c r="B6" s="5" t="s">
        <v>97</v>
      </c>
      <c r="C6" s="6" t="s">
        <v>95</v>
      </c>
    </row>
    <row r="7" spans="2:3" ht="16.5" customHeight="1" x14ac:dyDescent="0.2">
      <c r="B7" s="235" t="s">
        <v>96</v>
      </c>
      <c r="C7" s="236" t="s">
        <v>74</v>
      </c>
    </row>
    <row r="8" spans="2:3" ht="16.5" customHeight="1" x14ac:dyDescent="0.2">
      <c r="B8" s="200" t="s">
        <v>78</v>
      </c>
      <c r="C8" s="201" t="str">
        <f>'tab1'!$B$2</f>
        <v>Composição do Produto Interno Bruto, Espírito Santo,  2010 - 2013</v>
      </c>
    </row>
    <row r="9" spans="2:3" ht="16.5" customHeight="1" x14ac:dyDescent="0.2">
      <c r="B9" s="200" t="s">
        <v>79</v>
      </c>
      <c r="C9" s="201" t="str">
        <f>'tab2'!$B$2</f>
        <v>Relações entre o Produto Interno Bruto, a preços de mercado, no Espírito Santo e Brasil, 2010-2013</v>
      </c>
    </row>
    <row r="10" spans="2:3" ht="16.5" customHeight="1" x14ac:dyDescent="0.2">
      <c r="B10" s="200" t="s">
        <v>113</v>
      </c>
      <c r="C10" s="201" t="s">
        <v>187</v>
      </c>
    </row>
    <row r="11" spans="2:3" ht="16.5" customHeight="1" x14ac:dyDescent="0.2">
      <c r="B11" s="239" t="s">
        <v>80</v>
      </c>
      <c r="C11" s="240" t="str">
        <f>'tab3'!$B$2</f>
        <v>Produto Interno Bruto e Produto Interno Bruto per capita, Espírito Santo e Brasil, 2010-2013</v>
      </c>
    </row>
    <row r="12" spans="2:3" ht="16.5" customHeight="1" x14ac:dyDescent="0.2">
      <c r="B12" s="237" t="s">
        <v>96</v>
      </c>
      <c r="C12" s="238" t="s">
        <v>77</v>
      </c>
    </row>
    <row r="13" spans="2:3" ht="16.5" customHeight="1" x14ac:dyDescent="0.2">
      <c r="B13" s="200" t="s">
        <v>81</v>
      </c>
      <c r="C13" s="201" t="str">
        <f>'tab4'!$B$2</f>
        <v>Participação das Atividades Econômicas no Valor Adicionado Bruto, a preços básicos, no Espírito Santo e Brasil,  2010 -2013</v>
      </c>
    </row>
    <row r="14" spans="2:3" ht="16.5" customHeight="1" x14ac:dyDescent="0.2">
      <c r="B14" s="200" t="s">
        <v>82</v>
      </c>
      <c r="C14" s="201" t="str">
        <f>'tab5'!$B$2</f>
        <v>Taxa Média Anual de Crescimento Real do Valor Adicionado Bruto, a preços básicos, por Atividade econômica, 2010 - 2013</v>
      </c>
    </row>
    <row r="15" spans="2:3" ht="16.5" customHeight="1" x14ac:dyDescent="0.2">
      <c r="B15" s="200" t="s">
        <v>83</v>
      </c>
      <c r="C15" s="201" t="str">
        <f>'tab6'!$B$2</f>
        <v>Taxa  Anual de Crescimento Real do Valor Adicionado Bruto do Espírito Santo, por Atividade Econômica,  2011 - 2013</v>
      </c>
    </row>
    <row r="16" spans="2:3" ht="16.5" customHeight="1" x14ac:dyDescent="0.2">
      <c r="B16" s="241" t="s">
        <v>84</v>
      </c>
      <c r="C16" s="240" t="str">
        <f>'tab7'!B2</f>
        <v>Participação das Atividades Econômicas do Espírito Santo no Valor Adicionado Bruto Setorial Nacional - 2010 - 2013</v>
      </c>
    </row>
    <row r="17" spans="2:3" ht="16.5" customHeight="1" x14ac:dyDescent="0.2">
      <c r="B17" s="237" t="s">
        <v>96</v>
      </c>
      <c r="C17" s="238" t="s">
        <v>76</v>
      </c>
    </row>
    <row r="18" spans="2:3" ht="16.5" customHeight="1" x14ac:dyDescent="0.2">
      <c r="B18" s="242" t="s">
        <v>85</v>
      </c>
      <c r="C18" s="201" t="str">
        <f>'tab8'!B2</f>
        <v>Produto Interno Bruto do Brasil a preços correntes, segundo as Grandes Regiões e Unidades da Federação, 2010 - 2013</v>
      </c>
    </row>
    <row r="19" spans="2:3" ht="16.5" customHeight="1" x14ac:dyDescent="0.2">
      <c r="B19" s="242" t="s">
        <v>86</v>
      </c>
      <c r="C19" s="201" t="str">
        <f>'tab9'!B2</f>
        <v>Participação das Grandes Regiões e Unidades da Federação no Produto Interno Bruto do Brasil, 2010 - 2013</v>
      </c>
    </row>
    <row r="20" spans="2:3" ht="16.5" customHeight="1" x14ac:dyDescent="0.2">
      <c r="B20" s="242" t="s">
        <v>87</v>
      </c>
      <c r="C20" s="201" t="str">
        <f>'tab10'!B2</f>
        <v xml:space="preserve"> Ranking dos Estados no Produto Interno Bruto do Brasil, 2010 - 2013</v>
      </c>
    </row>
    <row r="21" spans="2:3" ht="16.5" customHeight="1" x14ac:dyDescent="0.2">
      <c r="B21" s="242" t="s">
        <v>88</v>
      </c>
      <c r="C21" s="201" t="str">
        <f>'tab11'!B2</f>
        <v>Produto Interno Bruto per capita do Brasil, segundo as Grandes Regiões e Unidades da Federação, 2010 - 2013</v>
      </c>
    </row>
    <row r="22" spans="2:3" ht="16.5" customHeight="1" x14ac:dyDescent="0.2">
      <c r="B22" s="241" t="s">
        <v>89</v>
      </c>
      <c r="C22" s="240" t="str">
        <f>'tab12'!B2</f>
        <v>Ranking dos Estados no Produto Interno Bruto per capita do Brasil, 2010 - 2013</v>
      </c>
    </row>
    <row r="23" spans="2:3" ht="16.5" customHeight="1" x14ac:dyDescent="0.2">
      <c r="B23" s="237" t="s">
        <v>96</v>
      </c>
      <c r="C23" s="238" t="s">
        <v>75</v>
      </c>
    </row>
    <row r="24" spans="2:3" ht="16.5" customHeight="1" x14ac:dyDescent="0.2">
      <c r="B24" s="243" t="s">
        <v>90</v>
      </c>
      <c r="C24" s="201" t="str">
        <f>'tab13'!$B$2</f>
        <v>Produto Interno Bruto per capita, Espírito Santo, 2010 - 2013</v>
      </c>
    </row>
    <row r="25" spans="2:3" ht="16.5" customHeight="1" x14ac:dyDescent="0.2">
      <c r="B25" s="243" t="s">
        <v>91</v>
      </c>
      <c r="C25" s="201" t="str">
        <f>'tab14'!$B$2</f>
        <v>Produto Interno Bruto per capita, Brasil, 2010 - 2013</v>
      </c>
    </row>
    <row r="26" spans="2:3" ht="16.5" customHeight="1" x14ac:dyDescent="0.2">
      <c r="B26" s="243" t="s">
        <v>92</v>
      </c>
      <c r="C26" s="201" t="str">
        <f>'tab15'!B2</f>
        <v>Valor Adicionado Bruto Setorial e Produto Interno Bruto do Espírito Santo, 2010 - 2013</v>
      </c>
    </row>
    <row r="27" spans="2:3" ht="16.5" customHeight="1" x14ac:dyDescent="0.2">
      <c r="B27" s="243" t="s">
        <v>93</v>
      </c>
      <c r="C27" s="201" t="str">
        <f>'tab16'!B2</f>
        <v>Estrutura Setorial do Valor Adicionado Bruto do Espírito Santo, 2010 - 2013</v>
      </c>
    </row>
    <row r="28" spans="2:3" ht="13.5" thickBot="1" x14ac:dyDescent="0.25">
      <c r="B28" s="244" t="s">
        <v>94</v>
      </c>
      <c r="C28" s="202" t="str">
        <f>'tab17'!B2</f>
        <v>Produto Interno Bruto e Valor Adicionado Bruto por Atividade Econômica - Espírito Santo, 2010 - 2013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showGridLines="0" zoomScale="90" zoomScaleNormal="90" workbookViewId="0">
      <selection activeCell="B3" sqref="B3"/>
    </sheetView>
  </sheetViews>
  <sheetFormatPr defaultRowHeight="12.75" x14ac:dyDescent="0.2"/>
  <cols>
    <col min="1" max="1" width="4.7109375" style="1" customWidth="1"/>
    <col min="2" max="2" width="100.28515625" style="1" customWidth="1"/>
    <col min="3" max="5" width="6.5703125" style="1" customWidth="1"/>
    <col min="6" max="6" width="15" style="1" bestFit="1" customWidth="1"/>
    <col min="7" max="7" width="13.28515625" style="1" customWidth="1"/>
    <col min="8" max="8" width="10.28515625" style="1" bestFit="1" customWidth="1"/>
    <col min="9" max="9" width="9.140625" style="1"/>
    <col min="10" max="10" width="15.28515625" style="1" customWidth="1"/>
    <col min="11" max="11" width="18.140625" style="1" customWidth="1"/>
    <col min="12" max="12" width="14.140625" style="1" customWidth="1"/>
    <col min="13" max="16384" width="9.140625" style="1"/>
  </cols>
  <sheetData>
    <row r="1" spans="2:23" x14ac:dyDescent="0.2">
      <c r="B1" s="58"/>
      <c r="C1" s="58"/>
      <c r="D1" s="58"/>
      <c r="E1" s="58"/>
      <c r="F1" s="58"/>
      <c r="G1" s="58"/>
    </row>
    <row r="2" spans="2:23" ht="18" thickBot="1" x14ac:dyDescent="0.35">
      <c r="B2" s="117" t="s">
        <v>146</v>
      </c>
      <c r="C2" s="247"/>
      <c r="D2" s="79"/>
      <c r="E2" s="79"/>
      <c r="F2" s="79"/>
      <c r="G2" s="58"/>
    </row>
    <row r="3" spans="2:23" ht="10.5" customHeight="1" thickTop="1" x14ac:dyDescent="0.2">
      <c r="B3" s="99"/>
      <c r="C3" s="79"/>
      <c r="D3" s="118"/>
      <c r="E3" s="118"/>
      <c r="G3" s="58"/>
    </row>
    <row r="4" spans="2:23" ht="13.5" thickBot="1" x14ac:dyDescent="0.25">
      <c r="B4" s="58"/>
      <c r="C4" s="58"/>
      <c r="D4" s="58"/>
      <c r="E4" s="58"/>
      <c r="F4" s="118" t="s">
        <v>9</v>
      </c>
      <c r="G4" s="58"/>
    </row>
    <row r="5" spans="2:23" ht="38.25" x14ac:dyDescent="0.2">
      <c r="B5" s="101" t="s">
        <v>4</v>
      </c>
      <c r="C5" s="119">
        <v>2011</v>
      </c>
      <c r="D5" s="119">
        <v>2012</v>
      </c>
      <c r="E5" s="119">
        <v>2013</v>
      </c>
      <c r="F5" s="119" t="s">
        <v>143</v>
      </c>
      <c r="G5" s="120" t="s">
        <v>144</v>
      </c>
      <c r="H5" s="198"/>
      <c r="I5" s="199"/>
      <c r="J5" s="198"/>
      <c r="K5" s="199"/>
      <c r="L5" s="198"/>
      <c r="M5" s="199"/>
      <c r="N5" s="198"/>
      <c r="O5" s="199"/>
      <c r="Q5" s="58"/>
      <c r="S5" s="58"/>
      <c r="U5" s="58"/>
      <c r="W5" s="58"/>
    </row>
    <row r="6" spans="2:23" x14ac:dyDescent="0.2">
      <c r="B6" s="259" t="s">
        <v>0</v>
      </c>
      <c r="C6" s="121">
        <v>3.166875277228498</v>
      </c>
      <c r="D6" s="121">
        <v>6.2499235089480853</v>
      </c>
      <c r="E6" s="121">
        <v>-2.187239884232195</v>
      </c>
      <c r="F6" s="121">
        <v>7.2171890610622711</v>
      </c>
      <c r="G6" s="122">
        <v>2.3500688186569807</v>
      </c>
    </row>
    <row r="7" spans="2:23" x14ac:dyDescent="0.2">
      <c r="B7" s="108" t="s">
        <v>124</v>
      </c>
      <c r="C7" s="123">
        <v>4.0610382809115109</v>
      </c>
      <c r="D7" s="123">
        <v>6.3045253121563727</v>
      </c>
      <c r="E7" s="123">
        <v>-6.2916753000198948</v>
      </c>
      <c r="F7" s="123">
        <v>3.6616413500326814</v>
      </c>
      <c r="G7" s="124">
        <v>1.2059456081624953</v>
      </c>
    </row>
    <row r="8" spans="2:23" x14ac:dyDescent="0.2">
      <c r="B8" s="108" t="s">
        <v>125</v>
      </c>
      <c r="C8" s="123">
        <v>-0.48834675616752365</v>
      </c>
      <c r="D8" s="123">
        <v>7.4651828530576614</v>
      </c>
      <c r="E8" s="123">
        <v>4.4418303840996209</v>
      </c>
      <c r="F8" s="123">
        <v>11.690490415564199</v>
      </c>
      <c r="G8" s="124">
        <v>3.754131478172873</v>
      </c>
    </row>
    <row r="9" spans="2:23" x14ac:dyDescent="0.2">
      <c r="B9" s="108" t="s">
        <v>126</v>
      </c>
      <c r="C9" s="123">
        <v>18.661624227562324</v>
      </c>
      <c r="D9" s="123">
        <v>-3.5998081466225296</v>
      </c>
      <c r="E9" s="123">
        <v>30.23058172271822</v>
      </c>
      <c r="F9" s="123">
        <v>48.970805944873746</v>
      </c>
      <c r="G9" s="124">
        <v>14.20901582928995</v>
      </c>
    </row>
    <row r="10" spans="2:23" x14ac:dyDescent="0.2">
      <c r="B10" s="259" t="s">
        <v>1</v>
      </c>
      <c r="C10" s="121">
        <v>12.262705946633856</v>
      </c>
      <c r="D10" s="121">
        <v>-5.352143765147666</v>
      </c>
      <c r="E10" s="121">
        <v>-1.7288429835287111</v>
      </c>
      <c r="F10" s="121">
        <v>4.4172754784714527</v>
      </c>
      <c r="G10" s="122">
        <v>1.4512616688457936</v>
      </c>
    </row>
    <row r="11" spans="2:23" x14ac:dyDescent="0.2">
      <c r="B11" s="108" t="s">
        <v>127</v>
      </c>
      <c r="C11" s="123">
        <v>25.487058467128556</v>
      </c>
      <c r="D11" s="123">
        <v>-4.6522295716676538</v>
      </c>
      <c r="E11" s="123">
        <v>-2.0711722944718014</v>
      </c>
      <c r="F11" s="123">
        <v>17.170973157387152</v>
      </c>
      <c r="G11" s="124">
        <v>5.4241267416532457</v>
      </c>
    </row>
    <row r="12" spans="2:23" x14ac:dyDescent="0.2">
      <c r="B12" s="108" t="s">
        <v>128</v>
      </c>
      <c r="C12" s="123">
        <v>-3.8545002758830438</v>
      </c>
      <c r="D12" s="123">
        <v>-12.977983007748506</v>
      </c>
      <c r="E12" s="123">
        <v>-2.4997770712909984</v>
      </c>
      <c r="F12" s="123">
        <v>-18.423754201032139</v>
      </c>
      <c r="G12" s="124">
        <v>-6.56249391388537</v>
      </c>
    </row>
    <row r="13" spans="2:23" x14ac:dyDescent="0.2">
      <c r="B13" s="108" t="s">
        <v>129</v>
      </c>
      <c r="C13" s="123">
        <v>6.5344646522171645</v>
      </c>
      <c r="D13" s="123">
        <v>0.12874229398036618</v>
      </c>
      <c r="E13" s="123">
        <v>2.8930880893496491</v>
      </c>
      <c r="F13" s="123">
        <v>9.757723486267281</v>
      </c>
      <c r="G13" s="124">
        <v>3.1521687981313606</v>
      </c>
    </row>
    <row r="14" spans="2:23" x14ac:dyDescent="0.2">
      <c r="B14" s="109" t="s">
        <v>130</v>
      </c>
      <c r="C14" s="123">
        <v>4.5375726017369944</v>
      </c>
      <c r="D14" s="123">
        <v>2.4365942051493672</v>
      </c>
      <c r="E14" s="123">
        <v>-0.50753951552960919</v>
      </c>
      <c r="F14" s="123">
        <v>6.5412317229892949</v>
      </c>
      <c r="G14" s="124">
        <v>2.1345244510470485</v>
      </c>
    </row>
    <row r="15" spans="2:23" x14ac:dyDescent="0.2">
      <c r="B15" s="259" t="s">
        <v>2</v>
      </c>
      <c r="C15" s="121">
        <v>5.6783627376021606</v>
      </c>
      <c r="D15" s="121">
        <v>2.601409213090955</v>
      </c>
      <c r="E15" s="121">
        <v>1.9033072642782978</v>
      </c>
      <c r="F15" s="121">
        <v>10.491197684366597</v>
      </c>
      <c r="G15" s="122">
        <v>3.3814360096001028</v>
      </c>
    </row>
    <row r="16" spans="2:23" x14ac:dyDescent="0.2">
      <c r="B16" s="108" t="s">
        <v>133</v>
      </c>
      <c r="C16" s="123">
        <v>9.3611251208039583</v>
      </c>
      <c r="D16" s="123">
        <v>-0.1259750071415211</v>
      </c>
      <c r="E16" s="123">
        <v>-3.232256501708175</v>
      </c>
      <c r="F16" s="123">
        <v>5.6929783635261089</v>
      </c>
      <c r="G16" s="124">
        <v>1.8627457892198995</v>
      </c>
    </row>
    <row r="17" spans="2:7" x14ac:dyDescent="0.2">
      <c r="B17" s="108" t="s">
        <v>134</v>
      </c>
      <c r="C17" s="123">
        <v>10.086953243591591</v>
      </c>
      <c r="D17" s="123">
        <v>-2.8730175374815037</v>
      </c>
      <c r="E17" s="123">
        <v>3.7605318670901777</v>
      </c>
      <c r="F17" s="123">
        <v>10.945051969681714</v>
      </c>
      <c r="G17" s="124">
        <v>3.5227927023723682</v>
      </c>
    </row>
    <row r="18" spans="2:7" x14ac:dyDescent="0.2">
      <c r="B18" s="108" t="s">
        <v>135</v>
      </c>
      <c r="C18" s="123">
        <v>3.6574953873364846</v>
      </c>
      <c r="D18" s="123">
        <v>4.5493424283538531</v>
      </c>
      <c r="E18" s="123">
        <v>-1.8438550727841507</v>
      </c>
      <c r="F18" s="123">
        <v>6.3749845098590185</v>
      </c>
      <c r="G18" s="124">
        <v>2.0813731370631805</v>
      </c>
    </row>
    <row r="19" spans="2:7" x14ac:dyDescent="0.2">
      <c r="B19" s="108" t="s">
        <v>65</v>
      </c>
      <c r="C19" s="123">
        <v>4.4817230028424415</v>
      </c>
      <c r="D19" s="123">
        <v>12.969573792516421</v>
      </c>
      <c r="E19" s="123">
        <v>3.9383659440381358</v>
      </c>
      <c r="F19" s="123">
        <v>22.681111201746489</v>
      </c>
      <c r="G19" s="124">
        <v>7.0514531707749351</v>
      </c>
    </row>
    <row r="20" spans="2:7" x14ac:dyDescent="0.2">
      <c r="B20" s="108" t="s">
        <v>136</v>
      </c>
      <c r="C20" s="123">
        <v>2.8726239194383663</v>
      </c>
      <c r="D20" s="123">
        <v>7.8783360832948013</v>
      </c>
      <c r="E20" s="123">
        <v>4.7718623315855524</v>
      </c>
      <c r="F20" s="123">
        <v>16.272957750406079</v>
      </c>
      <c r="G20" s="124">
        <v>5.1541071174006303</v>
      </c>
    </row>
    <row r="21" spans="2:7" x14ac:dyDescent="0.2">
      <c r="B21" s="108" t="s">
        <v>142</v>
      </c>
      <c r="C21" s="123">
        <v>2.9945729718632741</v>
      </c>
      <c r="D21" s="123">
        <v>2.3027930067459179</v>
      </c>
      <c r="E21" s="123">
        <v>12.723267057405785</v>
      </c>
      <c r="F21" s="123">
        <v>18.77236368790328</v>
      </c>
      <c r="G21" s="124">
        <v>5.9022368127343183</v>
      </c>
    </row>
    <row r="22" spans="2:7" x14ac:dyDescent="0.2">
      <c r="B22" s="108" t="s">
        <v>137</v>
      </c>
      <c r="C22" s="123">
        <v>9.5416448182673808</v>
      </c>
      <c r="D22" s="123">
        <v>8.353728746342636</v>
      </c>
      <c r="E22" s="123">
        <v>2.2716012370443295</v>
      </c>
      <c r="F22" s="123">
        <v>21.388676005131046</v>
      </c>
      <c r="G22" s="124">
        <v>6.6741992525407356</v>
      </c>
    </row>
    <row r="23" spans="2:7" x14ac:dyDescent="0.2">
      <c r="B23" s="108" t="s">
        <v>138</v>
      </c>
      <c r="C23" s="123">
        <v>2.8192268525174091</v>
      </c>
      <c r="D23" s="123">
        <v>2.0898976521716461</v>
      </c>
      <c r="E23" s="123">
        <v>2.7242792516487535</v>
      </c>
      <c r="F23" s="123">
        <v>7.8276660893449588</v>
      </c>
      <c r="G23" s="124">
        <v>2.5439561110628617</v>
      </c>
    </row>
    <row r="24" spans="2:7" x14ac:dyDescent="0.2">
      <c r="B24" s="108" t="s">
        <v>139</v>
      </c>
      <c r="C24" s="123">
        <v>4.598053074593822</v>
      </c>
      <c r="D24" s="123">
        <v>3.6781913047751802</v>
      </c>
      <c r="E24" s="123">
        <v>-0.30410106405043269</v>
      </c>
      <c r="F24" s="123">
        <v>8.1155860449787127</v>
      </c>
      <c r="G24" s="124">
        <v>2.635145483519219</v>
      </c>
    </row>
    <row r="25" spans="2:7" x14ac:dyDescent="0.2">
      <c r="B25" s="108" t="s">
        <v>140</v>
      </c>
      <c r="C25" s="123">
        <v>0.89156330107251769</v>
      </c>
      <c r="D25" s="123">
        <v>4.8156918337317389</v>
      </c>
      <c r="E25" s="123">
        <v>-4.4248135422690904</v>
      </c>
      <c r="F25" s="123">
        <v>1.0709413444334359</v>
      </c>
      <c r="G25" s="124">
        <v>0.355713625999865</v>
      </c>
    </row>
    <row r="26" spans="2:7" x14ac:dyDescent="0.2">
      <c r="B26" s="108" t="s">
        <v>141</v>
      </c>
      <c r="C26" s="123">
        <v>2.2052198573180082</v>
      </c>
      <c r="D26" s="123">
        <v>10.49407592488112</v>
      </c>
      <c r="E26" s="123">
        <v>-19.051451987204949</v>
      </c>
      <c r="F26" s="123">
        <v>-8.5842273811680201</v>
      </c>
      <c r="G26" s="124">
        <v>-2.9474289934033004</v>
      </c>
    </row>
    <row r="27" spans="2:7" ht="13.5" thickBot="1" x14ac:dyDescent="0.25">
      <c r="B27" s="260" t="s">
        <v>8</v>
      </c>
      <c r="C27" s="127">
        <v>8.1391239734003094</v>
      </c>
      <c r="D27" s="127">
        <v>-0.70267645158408332</v>
      </c>
      <c r="E27" s="127">
        <v>0.21804749735045981</v>
      </c>
      <c r="F27" s="127">
        <v>7.6133935942665119</v>
      </c>
      <c r="G27" s="128">
        <v>2.4759867901322341</v>
      </c>
    </row>
    <row r="28" spans="2:7" x14ac:dyDescent="0.2">
      <c r="B28" s="58" t="s">
        <v>114</v>
      </c>
    </row>
    <row r="29" spans="2:7" x14ac:dyDescent="0.2">
      <c r="B29" s="79" t="s">
        <v>103</v>
      </c>
    </row>
    <row r="30" spans="2:7" ht="28.5" customHeight="1" x14ac:dyDescent="0.2">
      <c r="B30" s="368"/>
      <c r="C30" s="368"/>
      <c r="D30" s="368"/>
      <c r="E30" s="368"/>
      <c r="F30" s="368"/>
    </row>
  </sheetData>
  <mergeCells count="1">
    <mergeCell ref="B30:F3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zoomScale="90" zoomScaleNormal="90" workbookViewId="0">
      <selection activeCell="B26" sqref="B26:C26"/>
    </sheetView>
  </sheetViews>
  <sheetFormatPr defaultRowHeight="12.75" x14ac:dyDescent="0.2"/>
  <cols>
    <col min="1" max="1" width="4.7109375" style="1" customWidth="1"/>
    <col min="2" max="2" width="90.28515625" style="1" customWidth="1"/>
    <col min="3" max="6" width="14.7109375" style="1" customWidth="1"/>
    <col min="7" max="16384" width="9.140625" style="1"/>
  </cols>
  <sheetData>
    <row r="1" spans="2:6" x14ac:dyDescent="0.2">
      <c r="B1" s="58"/>
      <c r="C1" s="58"/>
    </row>
    <row r="2" spans="2:6" ht="20.25" thickBot="1" x14ac:dyDescent="0.35">
      <c r="B2" s="353" t="s">
        <v>186</v>
      </c>
      <c r="C2" s="353"/>
      <c r="D2" s="353"/>
      <c r="E2" s="353"/>
      <c r="F2" s="353"/>
    </row>
    <row r="3" spans="2:6" ht="14.25" thickTop="1" thickBot="1" x14ac:dyDescent="0.25">
      <c r="B3" s="58"/>
      <c r="C3" s="118" t="s">
        <v>9</v>
      </c>
    </row>
    <row r="4" spans="2:6" ht="20.25" customHeight="1" x14ac:dyDescent="0.2">
      <c r="B4" s="248" t="s">
        <v>4</v>
      </c>
      <c r="C4" s="119">
        <v>2010</v>
      </c>
      <c r="D4" s="119">
        <v>2011</v>
      </c>
      <c r="E4" s="266">
        <v>2012</v>
      </c>
      <c r="F4" s="129">
        <v>2013</v>
      </c>
    </row>
    <row r="5" spans="2:6" x14ac:dyDescent="0.2">
      <c r="B5" s="108" t="s">
        <v>124</v>
      </c>
      <c r="C5" s="347">
        <v>1.5253848106242525</v>
      </c>
      <c r="D5" s="347">
        <v>1.7913463247476291</v>
      </c>
      <c r="E5" s="347">
        <v>1.7096692501258701</v>
      </c>
      <c r="F5" s="348">
        <v>1.2817065773051182</v>
      </c>
    </row>
    <row r="6" spans="2:6" x14ac:dyDescent="0.2">
      <c r="B6" s="108" t="s">
        <v>125</v>
      </c>
      <c r="C6" s="347">
        <v>1.4504922720848408</v>
      </c>
      <c r="D6" s="347">
        <v>1.3747164224434452</v>
      </c>
      <c r="E6" s="347">
        <v>1.6659102863882336</v>
      </c>
      <c r="F6" s="348">
        <v>1.6234427471022328</v>
      </c>
    </row>
    <row r="7" spans="2:6" x14ac:dyDescent="0.2">
      <c r="B7" s="108" t="s">
        <v>126</v>
      </c>
      <c r="C7" s="347">
        <v>0.4371229660273408</v>
      </c>
      <c r="D7" s="347">
        <v>0.54605254278032012</v>
      </c>
      <c r="E7" s="347">
        <v>0.54441961890701918</v>
      </c>
      <c r="F7" s="348">
        <v>0.81470161110006234</v>
      </c>
    </row>
    <row r="8" spans="2:6" x14ac:dyDescent="0.2">
      <c r="B8" s="108" t="s">
        <v>127</v>
      </c>
      <c r="C8" s="347">
        <v>11.800225700938745</v>
      </c>
      <c r="D8" s="347">
        <v>13.804073412308327</v>
      </c>
      <c r="E8" s="347">
        <v>13.675391879672649</v>
      </c>
      <c r="F8" s="348">
        <v>12.494853040866765</v>
      </c>
    </row>
    <row r="9" spans="2:6" x14ac:dyDescent="0.2">
      <c r="B9" s="108" t="s">
        <v>128</v>
      </c>
      <c r="C9" s="347">
        <v>1.6121804567908633</v>
      </c>
      <c r="D9" s="347">
        <v>1.5894701713545147</v>
      </c>
      <c r="E9" s="347">
        <v>1.5251424162305744</v>
      </c>
      <c r="F9" s="348">
        <v>1.4559602066795507</v>
      </c>
    </row>
    <row r="10" spans="2:6" x14ac:dyDescent="0.2">
      <c r="B10" s="108" t="s">
        <v>129</v>
      </c>
      <c r="C10" s="347">
        <v>1.740546743422746</v>
      </c>
      <c r="D10" s="347">
        <v>1.7503842962947662</v>
      </c>
      <c r="E10" s="347">
        <v>1.5573246102594938</v>
      </c>
      <c r="F10" s="348">
        <v>1.6839596854754821</v>
      </c>
    </row>
    <row r="11" spans="2:6" x14ac:dyDescent="0.2">
      <c r="B11" s="108" t="s">
        <v>130</v>
      </c>
      <c r="C11" s="347">
        <v>2.1197689388614607</v>
      </c>
      <c r="D11" s="347">
        <v>2.0503985108237299</v>
      </c>
      <c r="E11" s="347">
        <v>2.316805093825363</v>
      </c>
      <c r="F11" s="348">
        <v>2.1265425249653762</v>
      </c>
    </row>
    <row r="12" spans="2:6" x14ac:dyDescent="0.2">
      <c r="B12" s="108" t="s">
        <v>133</v>
      </c>
      <c r="C12" s="347">
        <v>2.1554956049562572</v>
      </c>
      <c r="D12" s="347">
        <v>2.2004111156732553</v>
      </c>
      <c r="E12" s="347">
        <v>2.1249945309594862</v>
      </c>
      <c r="F12" s="348">
        <v>1.8979934538791592</v>
      </c>
    </row>
    <row r="13" spans="2:6" x14ac:dyDescent="0.2">
      <c r="B13" s="108" t="s">
        <v>134</v>
      </c>
      <c r="C13" s="347">
        <v>2.5830377266433984</v>
      </c>
      <c r="D13" s="347">
        <v>2.9008642920195711</v>
      </c>
      <c r="E13" s="347">
        <v>2.7681557154850229</v>
      </c>
      <c r="F13" s="348">
        <v>2.6664849890675812</v>
      </c>
    </row>
    <row r="14" spans="2:6" x14ac:dyDescent="0.2">
      <c r="B14" s="108" t="s">
        <v>135</v>
      </c>
      <c r="C14" s="347">
        <v>2.4818528419395172</v>
      </c>
      <c r="D14" s="347">
        <v>2.3973914870536595</v>
      </c>
      <c r="E14" s="347">
        <v>2.0652882897255433</v>
      </c>
      <c r="F14" s="348">
        <v>1.7642349088146096</v>
      </c>
    </row>
    <row r="15" spans="2:6" x14ac:dyDescent="0.2">
      <c r="B15" s="109" t="s">
        <v>65</v>
      </c>
      <c r="C15" s="347">
        <v>0.92331593361097442</v>
      </c>
      <c r="D15" s="347">
        <v>0.91615666796789064</v>
      </c>
      <c r="E15" s="347">
        <v>0.95349772743022265</v>
      </c>
      <c r="F15" s="348">
        <v>0.93118449769381972</v>
      </c>
    </row>
    <row r="16" spans="2:6" x14ac:dyDescent="0.2">
      <c r="B16" s="108" t="s">
        <v>136</v>
      </c>
      <c r="C16" s="347">
        <v>0.8564449501469219</v>
      </c>
      <c r="D16" s="347">
        <v>0.82280041693425809</v>
      </c>
      <c r="E16" s="347">
        <v>0.86797797528667209</v>
      </c>
      <c r="F16" s="348">
        <v>0.89149078614916211</v>
      </c>
    </row>
    <row r="17" spans="2:6" x14ac:dyDescent="0.2">
      <c r="B17" s="108" t="s">
        <v>142</v>
      </c>
      <c r="C17" s="347">
        <v>1.8048239853955002</v>
      </c>
      <c r="D17" s="347">
        <v>1.7705084139324805</v>
      </c>
      <c r="E17" s="347">
        <v>1.7535415684649964</v>
      </c>
      <c r="F17" s="348">
        <v>1.774207976712018</v>
      </c>
    </row>
    <row r="18" spans="2:6" x14ac:dyDescent="0.2">
      <c r="B18" s="108" t="s">
        <v>137</v>
      </c>
      <c r="C18" s="347">
        <v>1.6121771128271776</v>
      </c>
      <c r="D18" s="347">
        <v>1.5714187626101206</v>
      </c>
      <c r="E18" s="347">
        <v>1.6800598705294532</v>
      </c>
      <c r="F18" s="348">
        <v>1.4946644349497031</v>
      </c>
    </row>
    <row r="19" spans="2:6" x14ac:dyDescent="0.2">
      <c r="B19" s="108" t="s">
        <v>138</v>
      </c>
      <c r="C19" s="347">
        <v>2.0697691194398335</v>
      </c>
      <c r="D19" s="347">
        <v>2.0111049414958186</v>
      </c>
      <c r="E19" s="347">
        <v>2.0552655706689524</v>
      </c>
      <c r="F19" s="348">
        <v>1.9677311895394376</v>
      </c>
    </row>
    <row r="20" spans="2:6" x14ac:dyDescent="0.2">
      <c r="B20" s="108" t="s">
        <v>139</v>
      </c>
      <c r="C20" s="347">
        <v>1.3589772366960524</v>
      </c>
      <c r="D20" s="347">
        <v>1.3577306330504568</v>
      </c>
      <c r="E20" s="347">
        <v>1.4733308578075108</v>
      </c>
      <c r="F20" s="348">
        <v>1.2947020528499062</v>
      </c>
    </row>
    <row r="21" spans="2:6" x14ac:dyDescent="0.2">
      <c r="B21" s="108" t="s">
        <v>140</v>
      </c>
      <c r="C21" s="347">
        <v>1.7578263403317838</v>
      </c>
      <c r="D21" s="347">
        <v>1.7704453066795873</v>
      </c>
      <c r="E21" s="347">
        <v>1.8729358650487964</v>
      </c>
      <c r="F21" s="348">
        <v>1.9915739518470921</v>
      </c>
    </row>
    <row r="22" spans="2:6" x14ac:dyDescent="0.2">
      <c r="B22" s="110" t="s">
        <v>141</v>
      </c>
      <c r="C22" s="349">
        <v>1.678559032082124</v>
      </c>
      <c r="D22" s="349">
        <v>1.6753387045955792</v>
      </c>
      <c r="E22" s="349">
        <v>2.0196769766705134</v>
      </c>
      <c r="F22" s="350">
        <v>1.4833755777545818</v>
      </c>
    </row>
    <row r="23" spans="2:6" ht="13.5" thickBot="1" x14ac:dyDescent="0.25">
      <c r="B23" s="126" t="s">
        <v>8</v>
      </c>
      <c r="C23" s="351">
        <v>2.1139503585386534</v>
      </c>
      <c r="D23" s="351">
        <v>2.3162642713895565</v>
      </c>
      <c r="E23" s="351">
        <v>2.3459060978701896</v>
      </c>
      <c r="F23" s="352">
        <v>2.1473879225421215</v>
      </c>
    </row>
    <row r="24" spans="2:6" x14ac:dyDescent="0.2">
      <c r="B24" s="58" t="s">
        <v>114</v>
      </c>
      <c r="C24" s="58"/>
    </row>
    <row r="25" spans="2:6" x14ac:dyDescent="0.2">
      <c r="B25" s="79" t="s">
        <v>103</v>
      </c>
      <c r="C25" s="58"/>
    </row>
    <row r="26" spans="2:6" ht="39.75" customHeight="1" x14ac:dyDescent="0.2">
      <c r="B26" s="376"/>
      <c r="C26" s="376"/>
    </row>
    <row r="27" spans="2:6" x14ac:dyDescent="0.2">
      <c r="B27" s="58"/>
      <c r="C27" s="58"/>
    </row>
    <row r="28" spans="2:6" x14ac:dyDescent="0.2">
      <c r="B28" s="58"/>
      <c r="C28" s="58"/>
    </row>
    <row r="29" spans="2:6" x14ac:dyDescent="0.2">
      <c r="B29" s="58"/>
      <c r="C29" s="58"/>
    </row>
  </sheetData>
  <mergeCells count="1">
    <mergeCell ref="B26:C2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4.7109375" style="1" customWidth="1"/>
    <col min="2" max="2" width="18.85546875" style="1" customWidth="1"/>
    <col min="3" max="3" width="9.7109375" style="1" hidden="1" customWidth="1"/>
    <col min="4" max="4" width="10" style="1" hidden="1" customWidth="1"/>
    <col min="5" max="5" width="9.7109375" style="1" hidden="1" customWidth="1"/>
    <col min="6" max="6" width="10" style="1" hidden="1" customWidth="1"/>
    <col min="7" max="7" width="9.5703125" style="1" hidden="1" customWidth="1"/>
    <col min="8" max="8" width="9.42578125" style="1" hidden="1" customWidth="1"/>
    <col min="9" max="9" width="9.7109375" style="1" hidden="1" customWidth="1"/>
    <col min="10" max="10" width="10" style="1" hidden="1" customWidth="1"/>
    <col min="11" max="11" width="13.140625" style="1" customWidth="1"/>
    <col min="12" max="12" width="15.140625" style="1" customWidth="1"/>
    <col min="13" max="13" width="14.42578125" style="1" customWidth="1"/>
    <col min="14" max="14" width="15.85546875" style="1" customWidth="1"/>
    <col min="15" max="16384" width="9.140625" style="1"/>
  </cols>
  <sheetData>
    <row r="1" spans="2:23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23" ht="156" customHeight="1" thickBot="1" x14ac:dyDescent="0.35">
      <c r="B2" s="265" t="s">
        <v>145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55"/>
    </row>
    <row r="3" spans="2:23" ht="14.25" thickTop="1" thickBot="1" x14ac:dyDescent="0.25">
      <c r="B3" s="99"/>
      <c r="C3" s="58"/>
      <c r="D3" s="130"/>
      <c r="E3" s="131"/>
      <c r="F3" s="130"/>
      <c r="G3" s="58"/>
      <c r="H3" s="79"/>
      <c r="I3" s="58"/>
      <c r="J3" s="58"/>
      <c r="K3" s="58"/>
      <c r="L3" s="58"/>
      <c r="M3" s="58"/>
    </row>
    <row r="4" spans="2:23" ht="12.75" customHeight="1" x14ac:dyDescent="0.2">
      <c r="B4" s="377" t="s">
        <v>32</v>
      </c>
      <c r="C4" s="379" t="s">
        <v>110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1"/>
    </row>
    <row r="5" spans="2:23" ht="24" customHeight="1" x14ac:dyDescent="0.2">
      <c r="B5" s="378"/>
      <c r="C5" s="132">
        <v>2002</v>
      </c>
      <c r="D5" s="132">
        <v>2003</v>
      </c>
      <c r="E5" s="132">
        <v>2004</v>
      </c>
      <c r="F5" s="132">
        <v>2005</v>
      </c>
      <c r="G5" s="132">
        <v>2006</v>
      </c>
      <c r="H5" s="132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4">
        <v>2013</v>
      </c>
      <c r="O5"/>
      <c r="P5"/>
      <c r="Q5"/>
      <c r="R5"/>
      <c r="S5"/>
      <c r="T5"/>
      <c r="U5"/>
      <c r="V5"/>
      <c r="W5"/>
    </row>
    <row r="6" spans="2:23" ht="3" customHeight="1" x14ac:dyDescent="0.2">
      <c r="B6" s="135"/>
      <c r="C6" s="136"/>
      <c r="D6" s="136"/>
      <c r="E6" s="136"/>
      <c r="F6" s="136"/>
      <c r="G6" s="136"/>
      <c r="H6" s="136"/>
      <c r="I6" s="137"/>
      <c r="J6" s="137"/>
      <c r="K6" s="137"/>
      <c r="L6" s="137"/>
      <c r="M6" s="137"/>
      <c r="N6" s="138"/>
      <c r="O6"/>
      <c r="P6"/>
      <c r="Q6"/>
      <c r="R6"/>
      <c r="S6"/>
      <c r="T6"/>
      <c r="U6"/>
      <c r="V6"/>
      <c r="W6"/>
    </row>
    <row r="7" spans="2:23" x14ac:dyDescent="0.2">
      <c r="B7" s="139" t="s">
        <v>33</v>
      </c>
      <c r="C7" s="214">
        <v>1477.8217690000001</v>
      </c>
      <c r="D7" s="214">
        <v>1699.9476939999997</v>
      </c>
      <c r="E7" s="214">
        <v>1941.4983580000003</v>
      </c>
      <c r="F7" s="214">
        <v>2147.2392920000002</v>
      </c>
      <c r="G7" s="214">
        <v>2369.4835461749994</v>
      </c>
      <c r="H7" s="214">
        <v>2661.344525</v>
      </c>
      <c r="I7" s="215">
        <v>3032.2034904109173</v>
      </c>
      <c r="J7" s="215">
        <v>3239.4040529999997</v>
      </c>
      <c r="K7" s="279">
        <v>3885.8469999999957</v>
      </c>
      <c r="L7" s="279">
        <v>4373.6580000000022</v>
      </c>
      <c r="M7" s="279">
        <v>4805.9129999999805</v>
      </c>
      <c r="N7" s="280">
        <v>5316.4539566463664</v>
      </c>
      <c r="O7"/>
      <c r="P7"/>
      <c r="Q7"/>
      <c r="R7"/>
      <c r="S7"/>
      <c r="T7"/>
      <c r="U7"/>
      <c r="V7"/>
      <c r="W7"/>
    </row>
    <row r="8" spans="2:23" ht="3.75" customHeight="1" x14ac:dyDescent="0.2">
      <c r="B8" s="140"/>
      <c r="C8" s="216"/>
      <c r="D8" s="216"/>
      <c r="E8" s="216"/>
      <c r="F8" s="216"/>
      <c r="G8" s="217"/>
      <c r="H8" s="217"/>
      <c r="I8" s="218"/>
      <c r="J8" s="218"/>
      <c r="K8" s="281"/>
      <c r="L8" s="281"/>
      <c r="M8" s="281"/>
      <c r="N8" s="282"/>
      <c r="O8"/>
      <c r="P8"/>
      <c r="Q8"/>
      <c r="R8"/>
      <c r="S8"/>
      <c r="T8"/>
      <c r="U8"/>
      <c r="V8"/>
      <c r="W8"/>
    </row>
    <row r="9" spans="2:23" x14ac:dyDescent="0.2">
      <c r="B9" s="139" t="s">
        <v>34</v>
      </c>
      <c r="C9" s="214">
        <v>69.309957194658722</v>
      </c>
      <c r="D9" s="214">
        <v>81.199580551715442</v>
      </c>
      <c r="E9" s="214">
        <v>96.012340522937023</v>
      </c>
      <c r="F9" s="214">
        <v>106.44170962748318</v>
      </c>
      <c r="G9" s="214">
        <v>119.99342905900617</v>
      </c>
      <c r="H9" s="214">
        <v>133.57839094214384</v>
      </c>
      <c r="I9" s="219">
        <v>154.70343293977444</v>
      </c>
      <c r="J9" s="219">
        <v>163.20795598764036</v>
      </c>
      <c r="K9" s="283">
        <v>207.11115370667048</v>
      </c>
      <c r="L9" s="283">
        <v>214.20063200038416</v>
      </c>
      <c r="M9" s="283">
        <v>209.2306432920235</v>
      </c>
      <c r="N9" s="284">
        <v>213.67531836902154</v>
      </c>
      <c r="O9"/>
      <c r="P9"/>
      <c r="Q9"/>
      <c r="R9"/>
      <c r="S9"/>
      <c r="T9"/>
      <c r="U9"/>
      <c r="V9"/>
      <c r="W9"/>
    </row>
    <row r="10" spans="2:23" x14ac:dyDescent="0.2">
      <c r="B10" s="141" t="s">
        <v>35</v>
      </c>
      <c r="C10" s="220">
        <v>7.7798799955214681</v>
      </c>
      <c r="D10" s="220">
        <v>9.7508184570243124</v>
      </c>
      <c r="E10" s="220">
        <v>11.260423599214082</v>
      </c>
      <c r="F10" s="220">
        <v>12.884046907659476</v>
      </c>
      <c r="G10" s="217">
        <v>13.107441309728395</v>
      </c>
      <c r="H10" s="217">
        <v>15.002734093723085</v>
      </c>
      <c r="I10" s="218">
        <v>17.887799179368983</v>
      </c>
      <c r="J10" s="218">
        <v>20.236193702255999</v>
      </c>
      <c r="K10" s="281">
        <v>23.909992844872814</v>
      </c>
      <c r="L10" s="281">
        <v>27.581301473776268</v>
      </c>
      <c r="M10" s="281">
        <v>30.088974539837835</v>
      </c>
      <c r="N10" s="282">
        <v>31.091758107643869</v>
      </c>
      <c r="O10"/>
      <c r="P10"/>
      <c r="Q10"/>
      <c r="R10"/>
      <c r="S10"/>
      <c r="T10"/>
      <c r="U10"/>
      <c r="V10"/>
      <c r="W10"/>
    </row>
    <row r="11" spans="2:23" x14ac:dyDescent="0.2">
      <c r="B11" s="141" t="s">
        <v>36</v>
      </c>
      <c r="C11" s="220">
        <v>2.8684513796630347</v>
      </c>
      <c r="D11" s="220">
        <v>3.3047705450150557</v>
      </c>
      <c r="E11" s="220">
        <v>3.940315407474646</v>
      </c>
      <c r="F11" s="220">
        <v>4.4829195777738402</v>
      </c>
      <c r="G11" s="217">
        <v>4.8346202756179784</v>
      </c>
      <c r="H11" s="217">
        <v>5.7605010304153641</v>
      </c>
      <c r="I11" s="218">
        <v>6.7301081022093507</v>
      </c>
      <c r="J11" s="218">
        <v>7.3864362816487477</v>
      </c>
      <c r="K11" s="281">
        <v>8.3430345210120151</v>
      </c>
      <c r="L11" s="281">
        <v>8.9552097910438651</v>
      </c>
      <c r="M11" s="281">
        <v>10.127473362144563</v>
      </c>
      <c r="N11" s="282">
        <v>11.440017918800731</v>
      </c>
      <c r="O11"/>
      <c r="P11"/>
      <c r="Q11"/>
      <c r="R11"/>
      <c r="S11"/>
      <c r="T11"/>
      <c r="U11"/>
      <c r="V11"/>
      <c r="W11"/>
    </row>
    <row r="12" spans="2:23" x14ac:dyDescent="0.2">
      <c r="B12" s="141" t="s">
        <v>37</v>
      </c>
      <c r="C12" s="220">
        <v>21.791161866053525</v>
      </c>
      <c r="D12" s="220">
        <v>24.977170312822643</v>
      </c>
      <c r="E12" s="220">
        <v>30.31373490101765</v>
      </c>
      <c r="F12" s="220">
        <v>33.352136781045722</v>
      </c>
      <c r="G12" s="217">
        <v>39.156902180545352</v>
      </c>
      <c r="H12" s="217">
        <v>42.02321841375997</v>
      </c>
      <c r="I12" s="218">
        <v>46.822568612306526</v>
      </c>
      <c r="J12" s="218">
        <v>49.614250548044353</v>
      </c>
      <c r="K12" s="281">
        <v>60.882388455146504</v>
      </c>
      <c r="L12" s="281">
        <v>70.735435423871749</v>
      </c>
      <c r="M12" s="281">
        <v>72.214370980059925</v>
      </c>
      <c r="N12" s="282">
        <v>83.293111166441449</v>
      </c>
      <c r="O12"/>
      <c r="P12"/>
      <c r="Q12"/>
      <c r="R12"/>
      <c r="S12"/>
      <c r="T12"/>
      <c r="U12"/>
      <c r="V12"/>
      <c r="W12"/>
    </row>
    <row r="13" spans="2:23" x14ac:dyDescent="0.2">
      <c r="B13" s="141" t="s">
        <v>38</v>
      </c>
      <c r="C13" s="220">
        <v>2.3126461467504678</v>
      </c>
      <c r="D13" s="220">
        <v>2.7370030864137305</v>
      </c>
      <c r="E13" s="220">
        <v>2.8110791991923341</v>
      </c>
      <c r="F13" s="220">
        <v>3.1792871365869724</v>
      </c>
      <c r="G13" s="217">
        <v>3.660083099731164</v>
      </c>
      <c r="H13" s="217">
        <v>4.1685985602744235</v>
      </c>
      <c r="I13" s="218">
        <v>4.889300532485243</v>
      </c>
      <c r="J13" s="218">
        <v>5.5934910594538163</v>
      </c>
      <c r="K13" s="281">
        <v>6.639539518823943</v>
      </c>
      <c r="L13" s="281">
        <v>7.3076730546724198</v>
      </c>
      <c r="M13" s="281">
        <v>7.7131075014108923</v>
      </c>
      <c r="N13" s="282">
        <v>9.0272818244667992</v>
      </c>
      <c r="O13"/>
      <c r="P13"/>
      <c r="Q13"/>
      <c r="R13"/>
      <c r="S13"/>
      <c r="T13"/>
      <c r="U13"/>
      <c r="V13"/>
      <c r="W13"/>
    </row>
    <row r="14" spans="2:23" x14ac:dyDescent="0.2">
      <c r="B14" s="141" t="s">
        <v>39</v>
      </c>
      <c r="C14" s="220">
        <v>25.659110881739498</v>
      </c>
      <c r="D14" s="220">
        <v>29.754564629297938</v>
      </c>
      <c r="E14" s="220">
        <v>35.562845855275597</v>
      </c>
      <c r="F14" s="220">
        <v>39.121138167951912</v>
      </c>
      <c r="G14" s="217">
        <v>44.369675078728136</v>
      </c>
      <c r="H14" s="217">
        <v>49.507143969354907</v>
      </c>
      <c r="I14" s="218">
        <v>58.51855688436661</v>
      </c>
      <c r="J14" s="218">
        <v>58.401829650421206</v>
      </c>
      <c r="K14" s="281">
        <v>82.691185265805359</v>
      </c>
      <c r="L14" s="281">
        <v>98.739615035946798</v>
      </c>
      <c r="M14" s="281">
        <v>106.81904460833888</v>
      </c>
      <c r="N14" s="282">
        <v>120.94888184002494</v>
      </c>
      <c r="O14"/>
      <c r="P14"/>
      <c r="Q14"/>
      <c r="R14"/>
      <c r="S14"/>
      <c r="T14"/>
      <c r="U14"/>
      <c r="V14"/>
      <c r="W14"/>
    </row>
    <row r="15" spans="2:23" x14ac:dyDescent="0.2">
      <c r="B15" s="141" t="s">
        <v>40</v>
      </c>
      <c r="C15" s="220">
        <v>3.2915341220750229</v>
      </c>
      <c r="D15" s="220">
        <v>3.4341066767398956</v>
      </c>
      <c r="E15" s="220">
        <v>3.8461260513133508</v>
      </c>
      <c r="F15" s="220">
        <v>4.3612553075045772</v>
      </c>
      <c r="G15" s="217">
        <v>5.2600169577284586</v>
      </c>
      <c r="H15" s="217">
        <v>6.0221315177227863</v>
      </c>
      <c r="I15" s="218">
        <v>6.7648338332133875</v>
      </c>
      <c r="J15" s="218">
        <v>7.4043891448517822</v>
      </c>
      <c r="K15" s="281">
        <v>8.2387030053446484</v>
      </c>
      <c r="L15" s="281">
        <v>9.4155630382891964</v>
      </c>
      <c r="M15" s="281">
        <v>11.132397495050002</v>
      </c>
      <c r="N15" s="282">
        <v>12.762335166635161</v>
      </c>
      <c r="O15"/>
      <c r="P15"/>
      <c r="Q15"/>
      <c r="R15"/>
      <c r="S15"/>
      <c r="T15"/>
      <c r="U15"/>
      <c r="V15"/>
      <c r="W15"/>
    </row>
    <row r="16" spans="2:23" x14ac:dyDescent="0.2">
      <c r="B16" s="141" t="s">
        <v>41</v>
      </c>
      <c r="C16" s="220">
        <v>5.6071728028557164</v>
      </c>
      <c r="D16" s="220">
        <v>7.2411468444018547</v>
      </c>
      <c r="E16" s="220">
        <v>8.2778155094493702</v>
      </c>
      <c r="F16" s="220">
        <v>9.060925748960674</v>
      </c>
      <c r="G16" s="217">
        <v>9.6046901569266936</v>
      </c>
      <c r="H16" s="217">
        <v>11.094063356893324</v>
      </c>
      <c r="I16" s="218">
        <v>13.09026579582434</v>
      </c>
      <c r="J16" s="218">
        <v>14.571365600964464</v>
      </c>
      <c r="K16" s="281">
        <v>16.406310095665187</v>
      </c>
      <c r="L16" s="281">
        <v>18.355576495525725</v>
      </c>
      <c r="M16" s="281">
        <v>20.675568350222086</v>
      </c>
      <c r="N16" s="282">
        <v>23.778281514790798</v>
      </c>
      <c r="O16"/>
      <c r="P16"/>
      <c r="Q16"/>
      <c r="R16"/>
      <c r="S16"/>
      <c r="T16"/>
      <c r="U16"/>
      <c r="V16"/>
      <c r="W16"/>
    </row>
    <row r="17" spans="2:23" x14ac:dyDescent="0.2">
      <c r="B17" s="139" t="s">
        <v>42</v>
      </c>
      <c r="C17" s="214">
        <v>191.59160299436607</v>
      </c>
      <c r="D17" s="214">
        <v>217.03742609742562</v>
      </c>
      <c r="E17" s="214">
        <v>247.04251184511509</v>
      </c>
      <c r="F17" s="214">
        <v>280.54505473869074</v>
      </c>
      <c r="G17" s="214">
        <v>311.10405380649655</v>
      </c>
      <c r="H17" s="214">
        <v>347.79704103903128</v>
      </c>
      <c r="I17" s="219">
        <v>397.49982723455986</v>
      </c>
      <c r="J17" s="219">
        <v>437.71972975317129</v>
      </c>
      <c r="K17" s="283">
        <v>522.7652092833348</v>
      </c>
      <c r="L17" s="283">
        <v>518.34389452550352</v>
      </c>
      <c r="M17" s="283">
        <v>527.38739712853328</v>
      </c>
      <c r="N17" s="284">
        <v>528.30812312441446</v>
      </c>
      <c r="O17"/>
      <c r="P17"/>
      <c r="Q17"/>
      <c r="R17"/>
      <c r="S17"/>
      <c r="T17"/>
      <c r="U17"/>
      <c r="V17"/>
      <c r="W17"/>
    </row>
    <row r="18" spans="2:23" x14ac:dyDescent="0.2">
      <c r="B18" s="141" t="s">
        <v>43</v>
      </c>
      <c r="C18" s="220">
        <v>15.448774487653456</v>
      </c>
      <c r="D18" s="220">
        <v>18.483299707142155</v>
      </c>
      <c r="E18" s="220">
        <v>21.60457700471639</v>
      </c>
      <c r="F18" s="220">
        <v>25.334590833443222</v>
      </c>
      <c r="G18" s="217">
        <v>28.620245888943369</v>
      </c>
      <c r="H18" s="217">
        <v>31.60602636873082</v>
      </c>
      <c r="I18" s="218">
        <v>38.48600972602771</v>
      </c>
      <c r="J18" s="218">
        <v>39.854676632198988</v>
      </c>
      <c r="K18" s="281">
        <v>46.313814788794524</v>
      </c>
      <c r="L18" s="281">
        <v>52.173102085534808</v>
      </c>
      <c r="M18" s="281">
        <v>60.465807196897565</v>
      </c>
      <c r="N18" s="282">
        <v>67.592877692002673</v>
      </c>
      <c r="O18"/>
      <c r="P18"/>
      <c r="Q18"/>
      <c r="R18"/>
      <c r="S18"/>
      <c r="T18"/>
      <c r="U18"/>
      <c r="V18"/>
      <c r="W18"/>
    </row>
    <row r="19" spans="2:23" x14ac:dyDescent="0.2">
      <c r="B19" s="141" t="s">
        <v>44</v>
      </c>
      <c r="C19" s="220">
        <v>7.4251093295305308</v>
      </c>
      <c r="D19" s="220">
        <v>8.7770441670246981</v>
      </c>
      <c r="E19" s="220">
        <v>9.8167349182850412</v>
      </c>
      <c r="F19" s="220">
        <v>11.129201027092508</v>
      </c>
      <c r="G19" s="217">
        <v>12.788464720484315</v>
      </c>
      <c r="H19" s="217">
        <v>14.135869660837047</v>
      </c>
      <c r="I19" s="218">
        <v>16.760272081974112</v>
      </c>
      <c r="J19" s="218">
        <v>19.032665022865512</v>
      </c>
      <c r="K19" s="281">
        <v>22.271222260496433</v>
      </c>
      <c r="L19" s="281">
        <v>25.948599006306548</v>
      </c>
      <c r="M19" s="281">
        <v>28.6265316546755</v>
      </c>
      <c r="N19" s="282">
        <v>31.239979850594654</v>
      </c>
      <c r="O19"/>
      <c r="P19"/>
      <c r="Q19"/>
      <c r="R19"/>
      <c r="S19"/>
      <c r="T19"/>
      <c r="U19"/>
      <c r="V19"/>
      <c r="W19"/>
    </row>
    <row r="20" spans="2:23" x14ac:dyDescent="0.2">
      <c r="B20" s="141" t="s">
        <v>45</v>
      </c>
      <c r="C20" s="220">
        <v>28.896188091630179</v>
      </c>
      <c r="D20" s="220">
        <v>32.565453554511521</v>
      </c>
      <c r="E20" s="220">
        <v>36.866273414688727</v>
      </c>
      <c r="F20" s="220">
        <v>40.935247566639895</v>
      </c>
      <c r="G20" s="217">
        <v>46.303057506169516</v>
      </c>
      <c r="H20" s="217">
        <v>50.331383303337134</v>
      </c>
      <c r="I20" s="218">
        <v>60.098877388634115</v>
      </c>
      <c r="J20" s="218">
        <v>65.703760570835783</v>
      </c>
      <c r="K20" s="281">
        <v>79.332508875544221</v>
      </c>
      <c r="L20" s="281">
        <v>89.659921926128291</v>
      </c>
      <c r="M20" s="281">
        <v>96.814503541258475</v>
      </c>
      <c r="N20" s="282">
        <v>108.79630472098317</v>
      </c>
      <c r="O20"/>
      <c r="P20"/>
      <c r="Q20"/>
      <c r="R20"/>
      <c r="S20"/>
      <c r="T20"/>
      <c r="U20"/>
      <c r="V20"/>
      <c r="W20"/>
    </row>
    <row r="21" spans="2:23" x14ac:dyDescent="0.2">
      <c r="B21" s="141" t="s">
        <v>46</v>
      </c>
      <c r="C21" s="220">
        <v>12.197553738627956</v>
      </c>
      <c r="D21" s="220">
        <v>13.515094978479517</v>
      </c>
      <c r="E21" s="220">
        <v>15.58045460046479</v>
      </c>
      <c r="F21" s="220">
        <v>17.869515909558462</v>
      </c>
      <c r="G21" s="217">
        <v>20.554621383080491</v>
      </c>
      <c r="H21" s="217">
        <v>22.925563054039625</v>
      </c>
      <c r="I21" s="218">
        <v>25.4814487404693</v>
      </c>
      <c r="J21" s="218">
        <v>27.9049886546</v>
      </c>
      <c r="K21" s="281">
        <v>36.184782253725977</v>
      </c>
      <c r="L21" s="281">
        <v>41.002009673637822</v>
      </c>
      <c r="M21" s="281">
        <v>46.384741930856968</v>
      </c>
      <c r="N21" s="282">
        <v>51.445690566277804</v>
      </c>
      <c r="O21"/>
      <c r="P21"/>
      <c r="Q21"/>
      <c r="R21"/>
      <c r="S21"/>
      <c r="T21"/>
      <c r="U21"/>
      <c r="V21"/>
      <c r="W21"/>
    </row>
    <row r="22" spans="2:23" x14ac:dyDescent="0.2">
      <c r="B22" s="141" t="s">
        <v>47</v>
      </c>
      <c r="C22" s="220">
        <v>12.433902136784226</v>
      </c>
      <c r="D22" s="220">
        <v>14.157834219249253</v>
      </c>
      <c r="E22" s="220">
        <v>15.022398848730546</v>
      </c>
      <c r="F22" s="220">
        <v>16.868638457138342</v>
      </c>
      <c r="G22" s="217">
        <v>19.951314803695361</v>
      </c>
      <c r="H22" s="217">
        <v>22.201750121044178</v>
      </c>
      <c r="I22" s="218">
        <v>25.696641027215165</v>
      </c>
      <c r="J22" s="218">
        <v>28.718598466364238</v>
      </c>
      <c r="K22" s="281">
        <v>33.524558374064753</v>
      </c>
      <c r="L22" s="281">
        <v>37.118004399867928</v>
      </c>
      <c r="M22" s="281">
        <v>42.473891260467965</v>
      </c>
      <c r="N22" s="282">
        <v>46.325345866609787</v>
      </c>
      <c r="O22"/>
      <c r="P22"/>
      <c r="Q22"/>
      <c r="R22"/>
      <c r="S22"/>
      <c r="T22"/>
      <c r="U22"/>
      <c r="V22"/>
      <c r="W22"/>
    </row>
    <row r="23" spans="2:23" x14ac:dyDescent="0.2">
      <c r="B23" s="141" t="s">
        <v>48</v>
      </c>
      <c r="C23" s="220">
        <v>35.251387496749132</v>
      </c>
      <c r="D23" s="220">
        <v>39.308429406872563</v>
      </c>
      <c r="E23" s="220">
        <v>44.010904691031683</v>
      </c>
      <c r="F23" s="220">
        <v>49.921744141675617</v>
      </c>
      <c r="G23" s="217">
        <v>55.49334231337842</v>
      </c>
      <c r="H23" s="217">
        <v>62.255687131330909</v>
      </c>
      <c r="I23" s="218">
        <v>70.440858790804</v>
      </c>
      <c r="J23" s="218">
        <v>78.428308142291272</v>
      </c>
      <c r="K23" s="281">
        <v>97.18799215916215</v>
      </c>
      <c r="L23" s="281">
        <v>110.13600260651674</v>
      </c>
      <c r="M23" s="281">
        <v>127.79395286562892</v>
      </c>
      <c r="N23" s="282">
        <v>140.72759672288097</v>
      </c>
      <c r="O23"/>
      <c r="P23"/>
      <c r="Q23"/>
      <c r="R23"/>
      <c r="S23"/>
      <c r="T23"/>
      <c r="U23"/>
      <c r="V23"/>
      <c r="W23"/>
    </row>
    <row r="24" spans="2:23" x14ac:dyDescent="0.2">
      <c r="B24" s="141" t="s">
        <v>49</v>
      </c>
      <c r="C24" s="220">
        <v>9.8124007984738206</v>
      </c>
      <c r="D24" s="220">
        <v>11.209510864300791</v>
      </c>
      <c r="E24" s="220">
        <v>12.890511364153104</v>
      </c>
      <c r="F24" s="220">
        <v>14.139345688260697</v>
      </c>
      <c r="G24" s="217">
        <v>15.748037077509251</v>
      </c>
      <c r="H24" s="217">
        <v>17.79322669007059</v>
      </c>
      <c r="I24" s="218">
        <v>19.476860672063282</v>
      </c>
      <c r="J24" s="218">
        <v>21.234950634015323</v>
      </c>
      <c r="K24" s="281">
        <v>27.13484954867716</v>
      </c>
      <c r="L24" s="281">
        <v>31.663689176864043</v>
      </c>
      <c r="M24" s="281">
        <v>34.630861076619603</v>
      </c>
      <c r="N24" s="282">
        <v>37.223269377346178</v>
      </c>
      <c r="O24"/>
      <c r="P24"/>
      <c r="Q24"/>
      <c r="R24"/>
      <c r="S24"/>
      <c r="T24"/>
      <c r="U24"/>
      <c r="V24"/>
      <c r="W24"/>
    </row>
    <row r="25" spans="2:23" x14ac:dyDescent="0.2">
      <c r="B25" s="141" t="s">
        <v>50</v>
      </c>
      <c r="C25" s="220">
        <v>9.4544442137728719</v>
      </c>
      <c r="D25" s="220">
        <v>10.87383490517678</v>
      </c>
      <c r="E25" s="220">
        <v>12.167429270744089</v>
      </c>
      <c r="F25" s="220">
        <v>13.42743659631928</v>
      </c>
      <c r="G25" s="217">
        <v>15.124269359430524</v>
      </c>
      <c r="H25" s="217">
        <v>16.895690702727272</v>
      </c>
      <c r="I25" s="218">
        <v>19.551802610905202</v>
      </c>
      <c r="J25" s="218">
        <v>19.767110931433518</v>
      </c>
      <c r="K25" s="281">
        <v>26.406762735051601</v>
      </c>
      <c r="L25" s="281">
        <v>29.111796823515292</v>
      </c>
      <c r="M25" s="281">
        <v>32.797410814257063</v>
      </c>
      <c r="N25" s="282">
        <v>35.192678321803221</v>
      </c>
      <c r="O25"/>
      <c r="P25"/>
      <c r="Q25"/>
      <c r="R25"/>
      <c r="S25"/>
      <c r="T25"/>
      <c r="U25"/>
      <c r="V25"/>
      <c r="W25"/>
    </row>
    <row r="26" spans="2:23" x14ac:dyDescent="0.2">
      <c r="B26" s="141" t="s">
        <v>51</v>
      </c>
      <c r="C26" s="220">
        <v>60.671842701143902</v>
      </c>
      <c r="D26" s="220">
        <v>68.146924294668338</v>
      </c>
      <c r="E26" s="220">
        <v>79.083227732300699</v>
      </c>
      <c r="F26" s="220">
        <v>90.919334518562749</v>
      </c>
      <c r="G26" s="217">
        <v>96.520700753805315</v>
      </c>
      <c r="H26" s="217">
        <v>109.65184400691373</v>
      </c>
      <c r="I26" s="218">
        <v>121.50705619646698</v>
      </c>
      <c r="J26" s="218">
        <v>137.07467069856665</v>
      </c>
      <c r="K26" s="281">
        <v>154.40871828781803</v>
      </c>
      <c r="L26" s="281">
        <v>166.6012292781956</v>
      </c>
      <c r="M26" s="281">
        <v>182.27111167539854</v>
      </c>
      <c r="N26" s="282">
        <v>204.26528235398885</v>
      </c>
      <c r="O26"/>
      <c r="P26"/>
      <c r="Q26"/>
      <c r="R26"/>
      <c r="S26"/>
      <c r="T26"/>
      <c r="U26"/>
      <c r="V26"/>
      <c r="W26"/>
    </row>
    <row r="27" spans="2:23" x14ac:dyDescent="0.2">
      <c r="B27" s="139" t="s">
        <v>52</v>
      </c>
      <c r="C27" s="214">
        <v>837.64586793375076</v>
      </c>
      <c r="D27" s="214">
        <v>947.74838103083493</v>
      </c>
      <c r="E27" s="214">
        <v>1083.9747461444781</v>
      </c>
      <c r="F27" s="214">
        <v>1213.8634080715105</v>
      </c>
      <c r="G27" s="214">
        <v>1345.5132640699735</v>
      </c>
      <c r="H27" s="214">
        <v>1501.1849224154544</v>
      </c>
      <c r="I27" s="219">
        <v>1698.5882258258318</v>
      </c>
      <c r="J27" s="219">
        <v>1792.0493853375726</v>
      </c>
      <c r="K27" s="283">
        <v>2180.9543056808134</v>
      </c>
      <c r="L27" s="283">
        <v>2179.5447352079796</v>
      </c>
      <c r="M27" s="283">
        <v>2172.5789937039713</v>
      </c>
      <c r="N27" s="284">
        <v>2147.8061061724757</v>
      </c>
      <c r="O27"/>
      <c r="P27"/>
      <c r="Q27"/>
      <c r="R27"/>
      <c r="S27"/>
      <c r="T27"/>
      <c r="U27"/>
      <c r="V27"/>
      <c r="W27"/>
    </row>
    <row r="28" spans="2:23" x14ac:dyDescent="0.2">
      <c r="B28" s="141" t="s">
        <v>53</v>
      </c>
      <c r="C28" s="220">
        <v>127.78190719729001</v>
      </c>
      <c r="D28" s="220">
        <v>148.82278791887126</v>
      </c>
      <c r="E28" s="220">
        <v>177.32481618007304</v>
      </c>
      <c r="F28" s="220">
        <v>192.63925612612871</v>
      </c>
      <c r="G28" s="217">
        <v>214.75397696263087</v>
      </c>
      <c r="H28" s="217">
        <v>241.29305367816161</v>
      </c>
      <c r="I28" s="218">
        <v>282.52074512785236</v>
      </c>
      <c r="J28" s="218">
        <v>287.05474763692911</v>
      </c>
      <c r="K28" s="281">
        <v>351.13391456939189</v>
      </c>
      <c r="L28" s="281">
        <v>400.04975605925932</v>
      </c>
      <c r="M28" s="281">
        <v>441.66210300243972</v>
      </c>
      <c r="N28" s="282">
        <v>486.95480047403493</v>
      </c>
      <c r="O28"/>
      <c r="P28"/>
      <c r="Q28"/>
      <c r="R28"/>
      <c r="S28"/>
      <c r="T28"/>
      <c r="U28"/>
      <c r="V28"/>
      <c r="W28"/>
    </row>
    <row r="29" spans="2:23" x14ac:dyDescent="0.2">
      <c r="B29" s="139" t="s">
        <v>28</v>
      </c>
      <c r="C29" s="214">
        <v>26.756050051030151</v>
      </c>
      <c r="D29" s="214">
        <v>31.063717122584688</v>
      </c>
      <c r="E29" s="214">
        <v>40.217397436721804</v>
      </c>
      <c r="F29" s="214">
        <v>47.222578871141259</v>
      </c>
      <c r="G29" s="214">
        <v>52.777543943335509</v>
      </c>
      <c r="H29" s="214">
        <v>60.339817272546853</v>
      </c>
      <c r="I29" s="219">
        <v>69.870221683225111</v>
      </c>
      <c r="J29" s="219">
        <v>66.763012315157042</v>
      </c>
      <c r="K29" s="283">
        <v>85.312492293679469</v>
      </c>
      <c r="L29" s="283">
        <v>105.96257074174247</v>
      </c>
      <c r="M29" s="283">
        <v>116.7281859541951</v>
      </c>
      <c r="N29" s="284">
        <v>117.04291201377337</v>
      </c>
      <c r="O29"/>
      <c r="P29"/>
      <c r="Q29"/>
      <c r="R29"/>
      <c r="S29"/>
      <c r="T29"/>
      <c r="U29"/>
      <c r="V29"/>
      <c r="W29"/>
    </row>
    <row r="30" spans="2:23" x14ac:dyDescent="0.2">
      <c r="B30" s="141" t="s">
        <v>54</v>
      </c>
      <c r="C30" s="220">
        <v>171.37199304958855</v>
      </c>
      <c r="D30" s="220">
        <v>188.01496011675079</v>
      </c>
      <c r="E30" s="220">
        <v>222.94504061540647</v>
      </c>
      <c r="F30" s="220">
        <v>247.01752824301914</v>
      </c>
      <c r="G30" s="217">
        <v>275.32712939191657</v>
      </c>
      <c r="H30" s="217">
        <v>296.76778377770256</v>
      </c>
      <c r="I30" s="218">
        <v>343.18206759049252</v>
      </c>
      <c r="J30" s="218">
        <v>353.87813575929533</v>
      </c>
      <c r="K30" s="281">
        <v>449.85876112822734</v>
      </c>
      <c r="L30" s="281">
        <v>512.38851179924234</v>
      </c>
      <c r="M30" s="281">
        <v>573.84978042038267</v>
      </c>
      <c r="N30" s="282">
        <v>626.31948950851051</v>
      </c>
      <c r="O30"/>
      <c r="P30"/>
      <c r="Q30"/>
      <c r="R30"/>
      <c r="S30"/>
      <c r="T30"/>
      <c r="U30"/>
      <c r="V30"/>
      <c r="W30"/>
    </row>
    <row r="31" spans="2:23" x14ac:dyDescent="0.2">
      <c r="B31" s="141" t="s">
        <v>55</v>
      </c>
      <c r="C31" s="220">
        <v>511.73591763584199</v>
      </c>
      <c r="D31" s="220">
        <v>579.84691587262819</v>
      </c>
      <c r="E31" s="220">
        <v>643.48749191227694</v>
      </c>
      <c r="F31" s="220">
        <v>726.98404483122135</v>
      </c>
      <c r="G31" s="217">
        <v>802.65461377209067</v>
      </c>
      <c r="H31" s="217">
        <v>902.78426768704355</v>
      </c>
      <c r="I31" s="218">
        <v>1003.0151914242618</v>
      </c>
      <c r="J31" s="218">
        <v>1084.353489626191</v>
      </c>
      <c r="K31" s="281">
        <v>1294.6491376895149</v>
      </c>
      <c r="L31" s="281">
        <v>1434.7537162497736</v>
      </c>
      <c r="M31" s="281">
        <v>1554.7482833215847</v>
      </c>
      <c r="N31" s="282">
        <v>1708.2220686724611</v>
      </c>
      <c r="O31"/>
      <c r="P31"/>
      <c r="Q31"/>
      <c r="R31"/>
      <c r="S31"/>
      <c r="T31"/>
      <c r="U31"/>
      <c r="V31"/>
      <c r="W31"/>
    </row>
    <row r="32" spans="2:23" x14ac:dyDescent="0.2">
      <c r="B32" s="139" t="s">
        <v>56</v>
      </c>
      <c r="C32" s="214">
        <v>249.62575511113118</v>
      </c>
      <c r="D32" s="214">
        <v>300.85867680837782</v>
      </c>
      <c r="E32" s="214">
        <v>337.65740447281382</v>
      </c>
      <c r="F32" s="214">
        <v>356.21130885615617</v>
      </c>
      <c r="G32" s="214">
        <v>386.58832455058979</v>
      </c>
      <c r="H32" s="214">
        <v>442.81986363034338</v>
      </c>
      <c r="I32" s="219">
        <v>502.03973045682062</v>
      </c>
      <c r="J32" s="219">
        <v>535.6620842948239</v>
      </c>
      <c r="K32" s="283">
        <v>620.19652434743864</v>
      </c>
      <c r="L32" s="283">
        <v>618.36310909552969</v>
      </c>
      <c r="M32" s="283">
        <v>617.65302485316295</v>
      </c>
      <c r="N32" s="284">
        <v>641.84795154647475</v>
      </c>
      <c r="O32"/>
      <c r="P32"/>
      <c r="Q32"/>
      <c r="R32"/>
      <c r="S32"/>
      <c r="T32"/>
      <c r="U32"/>
      <c r="V32"/>
      <c r="W32"/>
    </row>
    <row r="33" spans="2:23" x14ac:dyDescent="0.2">
      <c r="B33" s="141" t="s">
        <v>57</v>
      </c>
      <c r="C33" s="220">
        <v>88.407076014768492</v>
      </c>
      <c r="D33" s="220">
        <v>109.45887571065461</v>
      </c>
      <c r="E33" s="220">
        <v>122.43373073615263</v>
      </c>
      <c r="F33" s="220">
        <v>126.67683574812966</v>
      </c>
      <c r="G33" s="217">
        <v>136.61463794605865</v>
      </c>
      <c r="H33" s="217">
        <v>161.58184351345704</v>
      </c>
      <c r="I33" s="218">
        <v>179.26318908162816</v>
      </c>
      <c r="J33" s="218">
        <v>189.9919485750012</v>
      </c>
      <c r="K33" s="281">
        <v>225.21063274138771</v>
      </c>
      <c r="L33" s="281">
        <v>256.9740175509811</v>
      </c>
      <c r="M33" s="281">
        <v>285.20563159913473</v>
      </c>
      <c r="N33" s="282">
        <v>332.8371044118544</v>
      </c>
      <c r="O33"/>
      <c r="P33"/>
      <c r="Q33"/>
      <c r="R33"/>
      <c r="S33"/>
      <c r="T33"/>
      <c r="U33"/>
      <c r="V33"/>
      <c r="W33"/>
    </row>
    <row r="34" spans="2:23" x14ac:dyDescent="0.2">
      <c r="B34" s="141" t="s">
        <v>58</v>
      </c>
      <c r="C34" s="220">
        <v>55.731862648784265</v>
      </c>
      <c r="D34" s="220">
        <v>66.84853390399806</v>
      </c>
      <c r="E34" s="220">
        <v>77.39299127761069</v>
      </c>
      <c r="F34" s="220">
        <v>85.316275040777256</v>
      </c>
      <c r="G34" s="217">
        <v>93.146754361200777</v>
      </c>
      <c r="H34" s="217">
        <v>104.62294698736129</v>
      </c>
      <c r="I34" s="218">
        <v>123.28229540022595</v>
      </c>
      <c r="J34" s="218">
        <v>129.80625628883371</v>
      </c>
      <c r="K34" s="281">
        <v>153.73033642760652</v>
      </c>
      <c r="L34" s="281">
        <v>174.04678273856297</v>
      </c>
      <c r="M34" s="281">
        <v>191.63575093119698</v>
      </c>
      <c r="N34" s="282">
        <v>214.21723373365961</v>
      </c>
      <c r="O34"/>
      <c r="P34"/>
      <c r="Q34"/>
      <c r="R34"/>
      <c r="S34"/>
      <c r="T34"/>
      <c r="U34"/>
      <c r="V34"/>
      <c r="W34"/>
    </row>
    <row r="35" spans="2:23" x14ac:dyDescent="0.2">
      <c r="B35" s="141" t="s">
        <v>59</v>
      </c>
      <c r="C35" s="220">
        <v>105.48681644757843</v>
      </c>
      <c r="D35" s="220">
        <v>124.55126719372512</v>
      </c>
      <c r="E35" s="220">
        <v>137.83068245905048</v>
      </c>
      <c r="F35" s="220">
        <v>144.21819806724923</v>
      </c>
      <c r="G35" s="217">
        <v>156.82693224333036</v>
      </c>
      <c r="H35" s="217">
        <v>176.61507312952506</v>
      </c>
      <c r="I35" s="218">
        <v>199.4942459749665</v>
      </c>
      <c r="J35" s="218">
        <v>215.86387943098907</v>
      </c>
      <c r="K35" s="281">
        <v>241.25555517844438</v>
      </c>
      <c r="L35" s="281">
        <v>264.96871216437921</v>
      </c>
      <c r="M35" s="281">
        <v>287.0555752323209</v>
      </c>
      <c r="N35" s="282">
        <v>331.09512057398626</v>
      </c>
      <c r="O35"/>
      <c r="P35"/>
      <c r="Q35"/>
      <c r="R35"/>
      <c r="S35"/>
      <c r="T35"/>
      <c r="U35"/>
      <c r="V35"/>
      <c r="W35"/>
    </row>
    <row r="36" spans="2:23" x14ac:dyDescent="0.2">
      <c r="B36" s="139" t="s">
        <v>60</v>
      </c>
      <c r="C36" s="214">
        <v>129.64858576609333</v>
      </c>
      <c r="D36" s="214">
        <v>153.10362951164601</v>
      </c>
      <c r="E36" s="214">
        <v>176.81135501465599</v>
      </c>
      <c r="F36" s="214">
        <v>190.17781070615973</v>
      </c>
      <c r="G36" s="214">
        <v>206.28447468893347</v>
      </c>
      <c r="H36" s="214">
        <v>235.96430697302725</v>
      </c>
      <c r="I36" s="219">
        <v>279.37227395393069</v>
      </c>
      <c r="J36" s="219">
        <v>310.76489762679176</v>
      </c>
      <c r="K36" s="283">
        <v>354.81980698173828</v>
      </c>
      <c r="L36" s="283">
        <v>355.39462917059899</v>
      </c>
      <c r="M36" s="283">
        <v>358.99694102230461</v>
      </c>
      <c r="N36" s="284">
        <v>354.20946059628619</v>
      </c>
      <c r="O36"/>
      <c r="P36"/>
      <c r="Q36"/>
      <c r="R36"/>
      <c r="S36"/>
      <c r="T36"/>
      <c r="U36"/>
      <c r="V36"/>
      <c r="W36"/>
    </row>
    <row r="37" spans="2:23" x14ac:dyDescent="0.2">
      <c r="B37" s="141" t="s">
        <v>61</v>
      </c>
      <c r="C37" s="220">
        <v>15.153544468086848</v>
      </c>
      <c r="D37" s="220">
        <v>19.273681132009209</v>
      </c>
      <c r="E37" s="220">
        <v>21.105169622006304</v>
      </c>
      <c r="F37" s="220">
        <v>21.650853636968382</v>
      </c>
      <c r="G37" s="217">
        <v>24.341235556337793</v>
      </c>
      <c r="H37" s="217">
        <v>28.121420487688024</v>
      </c>
      <c r="I37" s="218">
        <v>33.142745804835137</v>
      </c>
      <c r="J37" s="218">
        <v>36.368093687720346</v>
      </c>
      <c r="K37" s="281">
        <v>47.273450421709732</v>
      </c>
      <c r="L37" s="281">
        <v>55.133303718684395</v>
      </c>
      <c r="M37" s="281">
        <v>61.972605708324274</v>
      </c>
      <c r="N37" s="282">
        <v>69.117760802364984</v>
      </c>
      <c r="O37"/>
      <c r="P37"/>
      <c r="Q37"/>
      <c r="R37"/>
      <c r="S37"/>
      <c r="T37"/>
      <c r="U37"/>
      <c r="V37"/>
      <c r="W37"/>
    </row>
    <row r="38" spans="2:23" x14ac:dyDescent="0.2">
      <c r="B38" s="141" t="s">
        <v>68</v>
      </c>
      <c r="C38" s="220">
        <v>20.941060273640048</v>
      </c>
      <c r="D38" s="220">
        <v>27.888658000795857</v>
      </c>
      <c r="E38" s="220">
        <v>36.961123134724787</v>
      </c>
      <c r="F38" s="220">
        <v>37.465936920650805</v>
      </c>
      <c r="G38" s="217">
        <v>35.257614186934134</v>
      </c>
      <c r="H38" s="217">
        <v>42.687119312336698</v>
      </c>
      <c r="I38" s="218">
        <v>53.386487672810127</v>
      </c>
      <c r="J38" s="218">
        <v>57.294192153468806</v>
      </c>
      <c r="K38" s="281">
        <v>56.606120128469271</v>
      </c>
      <c r="L38" s="281">
        <v>69.16132185868392</v>
      </c>
      <c r="M38" s="281">
        <v>79.599296081169769</v>
      </c>
      <c r="N38" s="282">
        <v>89.123822615020927</v>
      </c>
      <c r="O38"/>
      <c r="P38"/>
      <c r="Q38"/>
      <c r="R38"/>
      <c r="S38"/>
      <c r="T38"/>
      <c r="U38"/>
      <c r="V38"/>
      <c r="W38"/>
    </row>
    <row r="39" spans="2:23" x14ac:dyDescent="0.2">
      <c r="B39" s="141" t="s">
        <v>63</v>
      </c>
      <c r="C39" s="220">
        <v>37.415997218096685</v>
      </c>
      <c r="D39" s="220">
        <v>42.836390036796047</v>
      </c>
      <c r="E39" s="220">
        <v>48.020949119741054</v>
      </c>
      <c r="F39" s="220">
        <v>50.534408104521148</v>
      </c>
      <c r="G39" s="217">
        <v>57.057071699263965</v>
      </c>
      <c r="H39" s="217">
        <v>65.210146758004043</v>
      </c>
      <c r="I39" s="218">
        <v>75.271162811606416</v>
      </c>
      <c r="J39" s="218">
        <v>85.615343886621986</v>
      </c>
      <c r="K39" s="281">
        <v>106.77185012758197</v>
      </c>
      <c r="L39" s="281">
        <v>121.2462666593094</v>
      </c>
      <c r="M39" s="281">
        <v>138.54526988839652</v>
      </c>
      <c r="N39" s="282">
        <v>151.01019239901439</v>
      </c>
      <c r="O39"/>
      <c r="P39"/>
      <c r="Q39"/>
      <c r="R39"/>
      <c r="S39"/>
      <c r="T39"/>
      <c r="U39"/>
      <c r="V39"/>
      <c r="W39"/>
    </row>
    <row r="40" spans="2:23" ht="13.5" thickBot="1" x14ac:dyDescent="0.25">
      <c r="B40" s="143" t="s">
        <v>64</v>
      </c>
      <c r="C40" s="221">
        <v>56.137983806269766</v>
      </c>
      <c r="D40" s="221">
        <v>63.104900342044893</v>
      </c>
      <c r="E40" s="221">
        <v>70.724113138183853</v>
      </c>
      <c r="F40" s="221">
        <v>80.526612044019402</v>
      </c>
      <c r="G40" s="222">
        <v>89.628553246397587</v>
      </c>
      <c r="H40" s="222">
        <v>99.945620414998473</v>
      </c>
      <c r="I40" s="223">
        <v>117.57187766467905</v>
      </c>
      <c r="J40" s="223">
        <v>131.48726789898063</v>
      </c>
      <c r="K40" s="285">
        <v>144.16838630397731</v>
      </c>
      <c r="L40" s="285">
        <v>154.46831116969057</v>
      </c>
      <c r="M40" s="285">
        <v>163.88076900771071</v>
      </c>
      <c r="N40" s="286">
        <v>175.36275843039559</v>
      </c>
      <c r="O40"/>
      <c r="P40"/>
      <c r="Q40"/>
      <c r="R40"/>
      <c r="S40"/>
      <c r="T40"/>
      <c r="U40"/>
      <c r="V40"/>
      <c r="W40"/>
    </row>
    <row r="41" spans="2:23" x14ac:dyDescent="0.2">
      <c r="B41" s="58" t="s">
        <v>114</v>
      </c>
      <c r="C41" s="145"/>
      <c r="D41" s="145"/>
      <c r="E41" s="58"/>
      <c r="F41" s="145"/>
      <c r="G41" s="58"/>
      <c r="H41" s="58"/>
      <c r="I41" s="58"/>
      <c r="J41" s="58"/>
      <c r="K41" s="58"/>
      <c r="L41" s="58"/>
      <c r="M41" s="58"/>
      <c r="O41"/>
      <c r="P41"/>
    </row>
    <row r="42" spans="2:23" x14ac:dyDescent="0.2">
      <c r="B42" s="79" t="s">
        <v>103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O42"/>
      <c r="P42"/>
    </row>
    <row r="43" spans="2:23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O43"/>
      <c r="P43"/>
    </row>
    <row r="44" spans="2:23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2">
    <mergeCell ref="B4:B5"/>
    <mergeCell ref="C4:N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showGridLines="0" topLeftCell="A10" zoomScale="80" zoomScaleNormal="80" workbookViewId="0">
      <selection activeCell="J10" sqref="J10"/>
    </sheetView>
  </sheetViews>
  <sheetFormatPr defaultRowHeight="12.75" x14ac:dyDescent="0.2"/>
  <cols>
    <col min="1" max="1" width="4.7109375" style="1" customWidth="1"/>
    <col min="2" max="2" width="44.28515625" style="1" customWidth="1"/>
    <col min="3" max="6" width="16.7109375" style="1" customWidth="1"/>
    <col min="7" max="16384" width="9.140625" style="1"/>
  </cols>
  <sheetData>
    <row r="2" spans="2:6" ht="18" customHeight="1" thickBot="1" x14ac:dyDescent="0.35">
      <c r="B2" s="84" t="s">
        <v>185</v>
      </c>
      <c r="C2" s="84"/>
      <c r="D2" s="84"/>
      <c r="E2" s="84"/>
      <c r="F2" s="84"/>
    </row>
    <row r="3" spans="2:6" ht="14.25" thickTop="1" thickBot="1" x14ac:dyDescent="0.25">
      <c r="B3" s="10"/>
    </row>
    <row r="4" spans="2:6" ht="12.75" customHeight="1" x14ac:dyDescent="0.2">
      <c r="B4" s="377" t="s">
        <v>32</v>
      </c>
      <c r="C4" s="380"/>
      <c r="D4" s="380"/>
      <c r="E4" s="380"/>
      <c r="F4" s="381"/>
    </row>
    <row r="5" spans="2:6" ht="45" customHeight="1" x14ac:dyDescent="0.2">
      <c r="B5" s="378"/>
      <c r="C5" s="146">
        <v>2010</v>
      </c>
      <c r="D5" s="146">
        <v>2011</v>
      </c>
      <c r="E5" s="146">
        <v>2012</v>
      </c>
      <c r="F5" s="208">
        <v>2013</v>
      </c>
    </row>
    <row r="6" spans="2:6" ht="2.25" customHeight="1" x14ac:dyDescent="0.2">
      <c r="B6" s="135"/>
      <c r="C6" s="147"/>
      <c r="D6" s="147"/>
      <c r="E6" s="147"/>
      <c r="F6" s="148"/>
    </row>
    <row r="7" spans="2:6" x14ac:dyDescent="0.2">
      <c r="B7" s="139" t="s">
        <v>33</v>
      </c>
      <c r="C7" s="287">
        <f>('tab8'!K7/'tab8'!$K$7)*100</f>
        <v>100</v>
      </c>
      <c r="D7" s="287">
        <f>('tab8'!L7/'tab8'!$L$7)*100</f>
        <v>100</v>
      </c>
      <c r="E7" s="287">
        <v>100</v>
      </c>
      <c r="F7" s="291">
        <f>('tab8'!N7/'tab8'!$N$7)*100</f>
        <v>100</v>
      </c>
    </row>
    <row r="8" spans="2:6" ht="2.25" customHeight="1" x14ac:dyDescent="0.2">
      <c r="B8" s="149"/>
      <c r="C8" s="288"/>
      <c r="D8" s="288"/>
      <c r="E8" s="288"/>
      <c r="F8" s="289"/>
    </row>
    <row r="9" spans="2:6" x14ac:dyDescent="0.2">
      <c r="B9" s="139" t="s">
        <v>34</v>
      </c>
      <c r="C9" s="290">
        <f>('tab8'!K9/'tab8'!$K$7)*100</f>
        <v>5.3298844166193549</v>
      </c>
      <c r="D9" s="290">
        <f>('tab8'!L9/'tab8'!$K$7)*100</f>
        <v>5.5123279943956724</v>
      </c>
      <c r="E9" s="287">
        <f>('tab8'!M9/'tab8'!$K$7)*100</f>
        <v>5.3844282415654483</v>
      </c>
      <c r="F9" s="291">
        <f>('tab8'!N9/'tab8'!$K$7)*100</f>
        <v>5.4988093553097119</v>
      </c>
    </row>
    <row r="10" spans="2:6" x14ac:dyDescent="0.2">
      <c r="B10" s="141" t="s">
        <v>35</v>
      </c>
      <c r="C10" s="292">
        <v>0.61530968267337438</v>
      </c>
      <c r="D10" s="292">
        <v>0.63062318713022947</v>
      </c>
      <c r="E10" s="292">
        <v>0.6260823810135131</v>
      </c>
      <c r="F10" s="293">
        <v>0.58482135576053473</v>
      </c>
    </row>
    <row r="11" spans="2:6" x14ac:dyDescent="0.2">
      <c r="B11" s="141" t="s">
        <v>36</v>
      </c>
      <c r="C11" s="292">
        <v>0.21470311417335847</v>
      </c>
      <c r="D11" s="292">
        <v>0.20475331612677217</v>
      </c>
      <c r="E11" s="292">
        <v>0.2107294360539736</v>
      </c>
      <c r="F11" s="293">
        <v>0.21518135983288239</v>
      </c>
    </row>
    <row r="12" spans="2:6" x14ac:dyDescent="0.2">
      <c r="B12" s="141" t="s">
        <v>37</v>
      </c>
      <c r="C12" s="292">
        <v>1.5667726612794217</v>
      </c>
      <c r="D12" s="292">
        <v>1.6173060496241751</v>
      </c>
      <c r="E12" s="292">
        <v>1.5026150281967281</v>
      </c>
      <c r="F12" s="293">
        <v>1.5667042702836267</v>
      </c>
    </row>
    <row r="13" spans="2:6" x14ac:dyDescent="0.2">
      <c r="B13" s="141" t="s">
        <v>38</v>
      </c>
      <c r="C13" s="292">
        <v>0.17086466654049814</v>
      </c>
      <c r="D13" s="292">
        <v>0.16708377871960761</v>
      </c>
      <c r="E13" s="292">
        <v>0.16049203348897334</v>
      </c>
      <c r="F13" s="293">
        <v>0.16979892797117788</v>
      </c>
    </row>
    <row r="14" spans="2:6" x14ac:dyDescent="0.2">
      <c r="B14" s="141" t="s">
        <v>39</v>
      </c>
      <c r="C14" s="292">
        <v>2.1280092928467194</v>
      </c>
      <c r="D14" s="292">
        <v>2.2575979885932269</v>
      </c>
      <c r="E14" s="292">
        <v>2.2226587249569296</v>
      </c>
      <c r="F14" s="293">
        <v>2.2749916170875637</v>
      </c>
    </row>
    <row r="15" spans="2:6" x14ac:dyDescent="0.2">
      <c r="B15" s="141" t="s">
        <v>40</v>
      </c>
      <c r="C15" s="292">
        <v>0.21201820363345897</v>
      </c>
      <c r="D15" s="292">
        <v>0.21527890471292432</v>
      </c>
      <c r="E15" s="292">
        <v>0.23163959678525284</v>
      </c>
      <c r="F15" s="293">
        <v>0.24005352572799626</v>
      </c>
    </row>
    <row r="16" spans="2:6" x14ac:dyDescent="0.2">
      <c r="B16" s="141" t="s">
        <v>41</v>
      </c>
      <c r="C16" s="292">
        <v>0.42220679547252393</v>
      </c>
      <c r="D16" s="292">
        <v>0.41968476948873723</v>
      </c>
      <c r="E16" s="292">
        <v>0.43021104107007702</v>
      </c>
      <c r="F16" s="293">
        <v>0.44725829864593059</v>
      </c>
    </row>
    <row r="17" spans="2:13" x14ac:dyDescent="0.2">
      <c r="B17" s="139" t="s">
        <v>42</v>
      </c>
      <c r="C17" s="287">
        <f>('tab8'!K17/'tab8'!$K$7)*100</f>
        <v>13.453056934133933</v>
      </c>
      <c r="D17" s="287">
        <f>('tab8'!L17/'tab8'!$K$7)*100</f>
        <v>13.339276984541701</v>
      </c>
      <c r="E17" s="287">
        <f>('tab8'!M17/'tab8'!$K$7)*100</f>
        <v>13.572006235153722</v>
      </c>
      <c r="F17" s="291">
        <f>('tab8'!N17/'tab8'!$K$7)*100</f>
        <v>13.595700580193071</v>
      </c>
    </row>
    <row r="18" spans="2:13" x14ac:dyDescent="0.2">
      <c r="B18" s="141" t="s">
        <v>43</v>
      </c>
      <c r="C18" s="292">
        <v>1.1918589380589244</v>
      </c>
      <c r="D18" s="292">
        <v>1.1928939593707322</v>
      </c>
      <c r="E18" s="292">
        <v>1.2581544276165175</v>
      </c>
      <c r="F18" s="293">
        <v>1.2713902583036842</v>
      </c>
    </row>
    <row r="19" spans="2:13" x14ac:dyDescent="0.2">
      <c r="B19" s="141" t="s">
        <v>44</v>
      </c>
      <c r="C19" s="292">
        <v>0.57313688008036501</v>
      </c>
      <c r="D19" s="292">
        <v>0.59329282276544104</v>
      </c>
      <c r="E19" s="292">
        <v>0.59565230695344706</v>
      </c>
      <c r="F19" s="293">
        <v>0.58760933707589036</v>
      </c>
    </row>
    <row r="20" spans="2:13" x14ac:dyDescent="0.2">
      <c r="B20" s="141" t="s">
        <v>45</v>
      </c>
      <c r="C20" s="292">
        <v>2.0415757201851825</v>
      </c>
      <c r="D20" s="292">
        <v>2.0499984664125144</v>
      </c>
      <c r="E20" s="292">
        <v>2.0144872273230678</v>
      </c>
      <c r="F20" s="293">
        <v>2.0464073536265923</v>
      </c>
    </row>
    <row r="21" spans="2:13" x14ac:dyDescent="0.2">
      <c r="B21" s="141" t="s">
        <v>46</v>
      </c>
      <c r="C21" s="292">
        <v>0.93119420949219089</v>
      </c>
      <c r="D21" s="292">
        <v>0.93747635671645557</v>
      </c>
      <c r="E21" s="292">
        <v>0.96515983395573657</v>
      </c>
      <c r="F21" s="293">
        <v>0.96766925822733707</v>
      </c>
    </row>
    <row r="22" spans="2:13" x14ac:dyDescent="0.2">
      <c r="B22" s="141" t="s">
        <v>47</v>
      </c>
      <c r="C22" s="292">
        <v>0.86273490371763972</v>
      </c>
      <c r="D22" s="292">
        <v>0.84867185316885563</v>
      </c>
      <c r="E22" s="292">
        <v>0.88378402314956883</v>
      </c>
      <c r="F22" s="293">
        <v>0.87135798117269769</v>
      </c>
    </row>
    <row r="23" spans="2:13" x14ac:dyDescent="0.2">
      <c r="B23" s="141" t="s">
        <v>48</v>
      </c>
      <c r="C23" s="292">
        <v>2.5010761401352717</v>
      </c>
      <c r="D23" s="292">
        <v>2.5181667749631242</v>
      </c>
      <c r="E23" s="292">
        <v>2.659098341264801</v>
      </c>
      <c r="F23" s="293">
        <v>2.6470199473269269</v>
      </c>
    </row>
    <row r="24" spans="2:13" x14ac:dyDescent="0.2">
      <c r="B24" s="141" t="s">
        <v>49</v>
      </c>
      <c r="C24" s="292">
        <v>0.69829948396519959</v>
      </c>
      <c r="D24" s="292">
        <v>0.72396353754372256</v>
      </c>
      <c r="E24" s="292">
        <v>0.72058859735121594</v>
      </c>
      <c r="F24" s="293">
        <v>0.70015220071287365</v>
      </c>
    </row>
    <row r="25" spans="2:13" x14ac:dyDescent="0.2">
      <c r="B25" s="141" t="s">
        <v>50</v>
      </c>
      <c r="C25" s="292">
        <v>0.67956259562076504</v>
      </c>
      <c r="D25" s="292">
        <v>0.66561667198293228</v>
      </c>
      <c r="E25" s="292">
        <v>0.68243871277439272</v>
      </c>
      <c r="F25" s="293">
        <v>0.66195773740891861</v>
      </c>
    </row>
    <row r="26" spans="2:13" x14ac:dyDescent="0.2">
      <c r="B26" s="141" t="s">
        <v>51</v>
      </c>
      <c r="C26" s="292">
        <v>3.9736180628783946</v>
      </c>
      <c r="D26" s="292">
        <v>3.8091965416179208</v>
      </c>
      <c r="E26" s="292">
        <v>3.7926427647649739</v>
      </c>
      <c r="F26" s="293">
        <v>3.8421339490512576</v>
      </c>
    </row>
    <row r="27" spans="2:13" x14ac:dyDescent="0.2">
      <c r="B27" s="139" t="s">
        <v>52</v>
      </c>
      <c r="C27" s="287">
        <f>('tab8'!K27/'tab8'!$K$7)*100</f>
        <v>56.125583577552483</v>
      </c>
      <c r="D27" s="287">
        <f>('tab8'!L27/'tab8'!$K$7)*100</f>
        <v>56.089309105787798</v>
      </c>
      <c r="E27" s="287">
        <f>('tab8'!M27/'tab8'!$K$7)*100</f>
        <v>55.910049821930045</v>
      </c>
      <c r="F27" s="291">
        <f>('tab8'!N27/'tab8'!$K$7)*100</f>
        <v>55.272534049139821</v>
      </c>
    </row>
    <row r="28" spans="2:13" x14ac:dyDescent="0.2">
      <c r="B28" s="141" t="s">
        <v>53</v>
      </c>
      <c r="C28" s="292">
        <v>9.0362259391425415</v>
      </c>
      <c r="D28" s="292">
        <v>9.1468001398202414</v>
      </c>
      <c r="E28" s="292">
        <v>9.18997291466661</v>
      </c>
      <c r="F28" s="293">
        <v>9.1593909106514175</v>
      </c>
      <c r="G28" s="16"/>
      <c r="H28" s="16"/>
      <c r="I28" s="16"/>
      <c r="J28" s="16"/>
      <c r="K28" s="16"/>
      <c r="L28" s="16"/>
      <c r="M28" s="16"/>
    </row>
    <row r="29" spans="2:13" x14ac:dyDescent="0.2">
      <c r="B29" s="139" t="s">
        <v>28</v>
      </c>
      <c r="C29" s="287">
        <v>2.1954670962001219</v>
      </c>
      <c r="D29" s="287">
        <v>2.4227447766090173</v>
      </c>
      <c r="E29" s="287">
        <v>2.4288451737306849</v>
      </c>
      <c r="F29" s="291">
        <v>2.2015221606020332</v>
      </c>
      <c r="G29" s="16"/>
      <c r="H29" s="16"/>
      <c r="I29" s="16"/>
      <c r="J29" s="16"/>
      <c r="K29" s="16"/>
      <c r="L29" s="16"/>
      <c r="M29" s="16"/>
    </row>
    <row r="30" spans="2:13" x14ac:dyDescent="0.2">
      <c r="B30" s="141" t="s">
        <v>54</v>
      </c>
      <c r="C30" s="292">
        <v>11.576852128460741</v>
      </c>
      <c r="D30" s="292">
        <v>11.715331006659461</v>
      </c>
      <c r="E30" s="292">
        <v>11.940494562019433</v>
      </c>
      <c r="F30" s="293">
        <v>11.780775204975058</v>
      </c>
    </row>
    <row r="31" spans="2:13" x14ac:dyDescent="0.2">
      <c r="B31" s="141" t="s">
        <v>55</v>
      </c>
      <c r="C31" s="292">
        <v>33.317038413749081</v>
      </c>
      <c r="D31" s="292">
        <v>32.804433182699078</v>
      </c>
      <c r="E31" s="292">
        <v>32.350737171513323</v>
      </c>
      <c r="F31" s="293">
        <v>32.130854185935846</v>
      </c>
    </row>
    <row r="32" spans="2:13" x14ac:dyDescent="0.2">
      <c r="B32" s="139" t="s">
        <v>56</v>
      </c>
      <c r="C32" s="287">
        <f>('tab8'!K32/'tab8'!$K$7)*100</f>
        <v>15.960394846926276</v>
      </c>
      <c r="D32" s="287">
        <f>('tab8'!L32/'tab8'!$K$7)*100</f>
        <v>15.913212977647612</v>
      </c>
      <c r="E32" s="287">
        <f>('tab8'!M32/'tab8'!$K$7)*100</f>
        <v>15.894939374946148</v>
      </c>
      <c r="F32" s="291">
        <f>('tab8'!N32/'tab8'!$K$7)*100</f>
        <v>16.517581663572329</v>
      </c>
    </row>
    <row r="33" spans="2:6" x14ac:dyDescent="0.2">
      <c r="B33" s="141" t="s">
        <v>57</v>
      </c>
      <c r="C33" s="292">
        <v>5.7956639245288857</v>
      </c>
      <c r="D33" s="292">
        <v>5.8754940955827131</v>
      </c>
      <c r="E33" s="292">
        <v>5.934473462152476</v>
      </c>
      <c r="F33" s="293">
        <v>6.2605094885804098</v>
      </c>
    </row>
    <row r="34" spans="2:6" x14ac:dyDescent="0.2">
      <c r="B34" s="141" t="s">
        <v>58</v>
      </c>
      <c r="C34" s="292">
        <v>3.956160302441313</v>
      </c>
      <c r="D34" s="292">
        <v>3.9794328394804275</v>
      </c>
      <c r="E34" s="292">
        <v>3.9874993769383207</v>
      </c>
      <c r="F34" s="293">
        <v>4.029325476727883</v>
      </c>
    </row>
    <row r="35" spans="2:6" x14ac:dyDescent="0.2">
      <c r="B35" s="141" t="s">
        <v>59</v>
      </c>
      <c r="C35" s="292">
        <v>6.2085706199560775</v>
      </c>
      <c r="D35" s="292">
        <v>6.05828604258447</v>
      </c>
      <c r="E35" s="292">
        <v>5.9729665358553525</v>
      </c>
      <c r="F35" s="293">
        <v>6.2277435913851491</v>
      </c>
    </row>
    <row r="36" spans="2:6" ht="13.5" customHeight="1" x14ac:dyDescent="0.2">
      <c r="B36" s="139" t="s">
        <v>60</v>
      </c>
      <c r="C36" s="287">
        <f>('tab8'!K36/'tab8'!$K$7)*100</f>
        <v>9.1310802247679508</v>
      </c>
      <c r="D36" s="287">
        <f>('tab8'!L36/'tab8'!$K$7)*100</f>
        <v>9.1458729376272245</v>
      </c>
      <c r="E36" s="287">
        <f>('tab8'!M36/'tab8'!$K$7)*100</f>
        <v>9.2385763264046421</v>
      </c>
      <c r="F36" s="291">
        <f>('tab8'!N36/'tab8'!$K$7)*100</f>
        <v>9.1153733174848774</v>
      </c>
    </row>
    <row r="37" spans="2:6" x14ac:dyDescent="0.2">
      <c r="B37" s="141" t="s">
        <v>61</v>
      </c>
      <c r="C37" s="292">
        <v>1.21655459985197</v>
      </c>
      <c r="D37" s="292">
        <v>1.2605764721129171</v>
      </c>
      <c r="E37" s="292">
        <v>1.2895074402787676</v>
      </c>
      <c r="F37" s="293">
        <v>1.3000725928597086</v>
      </c>
    </row>
    <row r="38" spans="2:6" x14ac:dyDescent="0.2">
      <c r="B38" s="141" t="s">
        <v>62</v>
      </c>
      <c r="C38" s="292">
        <v>1.4567253967659903</v>
      </c>
      <c r="D38" s="292">
        <v>1.5813152710770682</v>
      </c>
      <c r="E38" s="292">
        <v>1.6562783404770349</v>
      </c>
      <c r="F38" s="293">
        <v>1.6763772119873768</v>
      </c>
    </row>
    <row r="39" spans="2:6" x14ac:dyDescent="0.2">
      <c r="B39" s="141" t="s">
        <v>63</v>
      </c>
      <c r="C39" s="292">
        <v>2.7477111200616515</v>
      </c>
      <c r="D39" s="292">
        <v>2.772193588508963</v>
      </c>
      <c r="E39" s="292">
        <v>2.8828085295842243</v>
      </c>
      <c r="F39" s="293">
        <v>2.8404307388053076</v>
      </c>
    </row>
    <row r="40" spans="2:6" ht="13.5" thickBot="1" x14ac:dyDescent="0.25">
      <c r="B40" s="143" t="s">
        <v>64</v>
      </c>
      <c r="C40" s="294">
        <v>3.7100891080883387</v>
      </c>
      <c r="D40" s="294">
        <v>3.5317876059282751</v>
      </c>
      <c r="E40" s="294">
        <v>3.4099820160646139</v>
      </c>
      <c r="F40" s="295">
        <v>3.2984910592739314</v>
      </c>
    </row>
    <row r="41" spans="2:6" x14ac:dyDescent="0.2">
      <c r="B41" s="58" t="s">
        <v>114</v>
      </c>
      <c r="C41" s="58"/>
    </row>
    <row r="42" spans="2:6" x14ac:dyDescent="0.2">
      <c r="B42" s="79" t="s">
        <v>103</v>
      </c>
      <c r="C42" s="58"/>
    </row>
    <row r="43" spans="2:6" x14ac:dyDescent="0.2">
      <c r="B43" s="58"/>
      <c r="C43" s="58"/>
    </row>
    <row r="44" spans="2:6" x14ac:dyDescent="0.2">
      <c r="B44" s="58"/>
      <c r="C44" s="58"/>
    </row>
  </sheetData>
  <mergeCells count="2">
    <mergeCell ref="B4:B5"/>
    <mergeCell ref="C4:F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zoomScale="80" zoomScaleNormal="80" workbookViewId="0">
      <selection activeCell="B5" sqref="B5:B31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3" width="26.140625" style="1" customWidth="1"/>
    <col min="4" max="4" width="23.7109375" style="1" customWidth="1"/>
    <col min="5" max="5" width="23" style="1" customWidth="1"/>
    <col min="6" max="6" width="23.28515625" style="1" customWidth="1"/>
    <col min="7" max="16384" width="11.28515625" style="1"/>
  </cols>
  <sheetData>
    <row r="1" spans="2:6" x14ac:dyDescent="0.2">
      <c r="B1" s="58"/>
      <c r="C1" s="58"/>
    </row>
    <row r="2" spans="2:6" ht="18" thickBot="1" x14ac:dyDescent="0.35">
      <c r="B2" s="262" t="s">
        <v>174</v>
      </c>
      <c r="C2" s="98"/>
    </row>
    <row r="3" spans="2:6" ht="14.25" thickTop="1" thickBot="1" x14ac:dyDescent="0.25">
      <c r="B3" s="58"/>
      <c r="C3" s="58"/>
    </row>
    <row r="4" spans="2:6" x14ac:dyDescent="0.2">
      <c r="B4" s="150" t="s">
        <v>67</v>
      </c>
      <c r="C4" s="151">
        <v>2010</v>
      </c>
      <c r="D4" s="151">
        <v>2011</v>
      </c>
      <c r="E4" s="151">
        <v>2012</v>
      </c>
      <c r="F4" s="250">
        <v>2013</v>
      </c>
    </row>
    <row r="5" spans="2:6" x14ac:dyDescent="0.2">
      <c r="B5" s="152" t="s">
        <v>147</v>
      </c>
      <c r="C5" s="153" t="s">
        <v>55</v>
      </c>
      <c r="D5" s="153" t="s">
        <v>55</v>
      </c>
      <c r="E5" s="308" t="s">
        <v>55</v>
      </c>
      <c r="F5" s="251" t="s">
        <v>55</v>
      </c>
    </row>
    <row r="6" spans="2:6" x14ac:dyDescent="0.2">
      <c r="B6" s="152" t="s">
        <v>148</v>
      </c>
      <c r="C6" s="153" t="s">
        <v>54</v>
      </c>
      <c r="D6" s="153" t="s">
        <v>54</v>
      </c>
      <c r="E6" s="308" t="s">
        <v>54</v>
      </c>
      <c r="F6" s="251" t="s">
        <v>54</v>
      </c>
    </row>
    <row r="7" spans="2:6" x14ac:dyDescent="0.2">
      <c r="B7" s="152" t="s">
        <v>149</v>
      </c>
      <c r="C7" s="153" t="s">
        <v>53</v>
      </c>
      <c r="D7" s="153" t="s">
        <v>53</v>
      </c>
      <c r="E7" s="308" t="s">
        <v>53</v>
      </c>
      <c r="F7" s="251" t="s">
        <v>53</v>
      </c>
    </row>
    <row r="8" spans="2:6" x14ac:dyDescent="0.2">
      <c r="B8" s="152" t="s">
        <v>150</v>
      </c>
      <c r="C8" s="153" t="s">
        <v>59</v>
      </c>
      <c r="D8" s="153" t="s">
        <v>59</v>
      </c>
      <c r="E8" s="308" t="s">
        <v>59</v>
      </c>
      <c r="F8" s="251" t="s">
        <v>57</v>
      </c>
    </row>
    <row r="9" spans="2:6" x14ac:dyDescent="0.2">
      <c r="B9" s="152" t="s">
        <v>151</v>
      </c>
      <c r="C9" s="153" t="s">
        <v>57</v>
      </c>
      <c r="D9" s="153" t="s">
        <v>57</v>
      </c>
      <c r="E9" s="308" t="s">
        <v>57</v>
      </c>
      <c r="F9" s="251" t="s">
        <v>59</v>
      </c>
    </row>
    <row r="10" spans="2:6" x14ac:dyDescent="0.2">
      <c r="B10" s="152" t="s">
        <v>152</v>
      </c>
      <c r="C10" s="153" t="s">
        <v>51</v>
      </c>
      <c r="D10" s="153" t="s">
        <v>58</v>
      </c>
      <c r="E10" s="308" t="s">
        <v>58</v>
      </c>
      <c r="F10" s="251" t="s">
        <v>58</v>
      </c>
    </row>
    <row r="11" spans="2:6" x14ac:dyDescent="0.2">
      <c r="B11" s="152" t="s">
        <v>153</v>
      </c>
      <c r="C11" s="153" t="s">
        <v>58</v>
      </c>
      <c r="D11" s="153" t="s">
        <v>51</v>
      </c>
      <c r="E11" s="308" t="s">
        <v>51</v>
      </c>
      <c r="F11" s="251" t="s">
        <v>51</v>
      </c>
    </row>
    <row r="12" spans="2:6" x14ac:dyDescent="0.2">
      <c r="B12" s="152" t="s">
        <v>154</v>
      </c>
      <c r="C12" s="153" t="s">
        <v>64</v>
      </c>
      <c r="D12" s="153" t="s">
        <v>64</v>
      </c>
      <c r="E12" s="308" t="s">
        <v>64</v>
      </c>
      <c r="F12" s="251" t="s">
        <v>64</v>
      </c>
    </row>
    <row r="13" spans="2:6" x14ac:dyDescent="0.2">
      <c r="B13" s="152" t="s">
        <v>155</v>
      </c>
      <c r="C13" s="153" t="s">
        <v>63</v>
      </c>
      <c r="D13" s="153" t="s">
        <v>63</v>
      </c>
      <c r="E13" s="308" t="s">
        <v>63</v>
      </c>
      <c r="F13" s="251" t="s">
        <v>63</v>
      </c>
    </row>
    <row r="14" spans="2:6" x14ac:dyDescent="0.2">
      <c r="B14" s="152" t="s">
        <v>156</v>
      </c>
      <c r="C14" s="153" t="s">
        <v>48</v>
      </c>
      <c r="D14" s="153" t="s">
        <v>48</v>
      </c>
      <c r="E14" s="308" t="s">
        <v>48</v>
      </c>
      <c r="F14" s="251" t="s">
        <v>48</v>
      </c>
    </row>
    <row r="15" spans="2:6" x14ac:dyDescent="0.2">
      <c r="B15" s="152" t="s">
        <v>157</v>
      </c>
      <c r="C15" s="156" t="s">
        <v>28</v>
      </c>
      <c r="D15" s="156" t="s">
        <v>28</v>
      </c>
      <c r="E15" s="156" t="s">
        <v>28</v>
      </c>
      <c r="F15" s="251" t="s">
        <v>39</v>
      </c>
    </row>
    <row r="16" spans="2:6" x14ac:dyDescent="0.2">
      <c r="B16" s="152" t="s">
        <v>158</v>
      </c>
      <c r="C16" s="154" t="s">
        <v>39</v>
      </c>
      <c r="D16" s="154" t="s">
        <v>39</v>
      </c>
      <c r="E16" s="309" t="s">
        <v>39</v>
      </c>
      <c r="F16" s="252" t="s">
        <v>28</v>
      </c>
    </row>
    <row r="17" spans="2:6" x14ac:dyDescent="0.2">
      <c r="B17" s="152" t="s">
        <v>159</v>
      </c>
      <c r="C17" s="154" t="s">
        <v>45</v>
      </c>
      <c r="D17" s="154" t="s">
        <v>45</v>
      </c>
      <c r="E17" s="309" t="s">
        <v>45</v>
      </c>
      <c r="F17" s="253" t="s">
        <v>45</v>
      </c>
    </row>
    <row r="18" spans="2:6" x14ac:dyDescent="0.2">
      <c r="B18" s="152" t="s">
        <v>160</v>
      </c>
      <c r="C18" s="154" t="s">
        <v>37</v>
      </c>
      <c r="D18" s="154" t="s">
        <v>37</v>
      </c>
      <c r="E18" s="309" t="s">
        <v>68</v>
      </c>
      <c r="F18" s="253" t="s">
        <v>68</v>
      </c>
    </row>
    <row r="19" spans="2:6" x14ac:dyDescent="0.2">
      <c r="B19" s="152" t="s">
        <v>161</v>
      </c>
      <c r="C19" s="154" t="s">
        <v>68</v>
      </c>
      <c r="D19" s="154" t="s">
        <v>68</v>
      </c>
      <c r="E19" s="309" t="s">
        <v>37</v>
      </c>
      <c r="F19" s="253" t="s">
        <v>37</v>
      </c>
    </row>
    <row r="20" spans="2:6" x14ac:dyDescent="0.2">
      <c r="B20" s="152" t="s">
        <v>162</v>
      </c>
      <c r="C20" s="154" t="s">
        <v>61</v>
      </c>
      <c r="D20" s="154" t="s">
        <v>61</v>
      </c>
      <c r="E20" s="309" t="s">
        <v>61</v>
      </c>
      <c r="F20" s="253" t="s">
        <v>61</v>
      </c>
    </row>
    <row r="21" spans="2:6" x14ac:dyDescent="0.2">
      <c r="B21" s="152" t="s">
        <v>163</v>
      </c>
      <c r="C21" s="154" t="s">
        <v>43</v>
      </c>
      <c r="D21" s="154" t="s">
        <v>43</v>
      </c>
      <c r="E21" s="309" t="s">
        <v>43</v>
      </c>
      <c r="F21" s="253" t="s">
        <v>43</v>
      </c>
    </row>
    <row r="22" spans="2:6" x14ac:dyDescent="0.2">
      <c r="B22" s="152" t="s">
        <v>164</v>
      </c>
      <c r="C22" s="154" t="s">
        <v>46</v>
      </c>
      <c r="D22" s="154" t="s">
        <v>46</v>
      </c>
      <c r="E22" s="309" t="s">
        <v>46</v>
      </c>
      <c r="F22" s="253" t="s">
        <v>46</v>
      </c>
    </row>
    <row r="23" spans="2:6" x14ac:dyDescent="0.2">
      <c r="B23" s="152" t="s">
        <v>165</v>
      </c>
      <c r="C23" s="154" t="s">
        <v>47</v>
      </c>
      <c r="D23" s="154" t="s">
        <v>47</v>
      </c>
      <c r="E23" s="309" t="s">
        <v>47</v>
      </c>
      <c r="F23" s="253" t="s">
        <v>47</v>
      </c>
    </row>
    <row r="24" spans="2:6" x14ac:dyDescent="0.2">
      <c r="B24" s="152" t="s">
        <v>166</v>
      </c>
      <c r="C24" s="154" t="s">
        <v>49</v>
      </c>
      <c r="D24" s="154" t="s">
        <v>49</v>
      </c>
      <c r="E24" s="309" t="s">
        <v>49</v>
      </c>
      <c r="F24" s="253" t="s">
        <v>49</v>
      </c>
    </row>
    <row r="25" spans="2:6" x14ac:dyDescent="0.2">
      <c r="B25" s="152" t="s">
        <v>167</v>
      </c>
      <c r="C25" s="154" t="s">
        <v>50</v>
      </c>
      <c r="D25" s="154" t="s">
        <v>50</v>
      </c>
      <c r="E25" s="309" t="s">
        <v>50</v>
      </c>
      <c r="F25" s="253" t="s">
        <v>50</v>
      </c>
    </row>
    <row r="26" spans="2:6" x14ac:dyDescent="0.2">
      <c r="B26" s="152" t="s">
        <v>168</v>
      </c>
      <c r="C26" s="154" t="s">
        <v>35</v>
      </c>
      <c r="D26" s="154" t="s">
        <v>35</v>
      </c>
      <c r="E26" s="154" t="s">
        <v>35</v>
      </c>
      <c r="F26" s="253" t="s">
        <v>44</v>
      </c>
    </row>
    <row r="27" spans="2:6" x14ac:dyDescent="0.2">
      <c r="B27" s="152" t="s">
        <v>169</v>
      </c>
      <c r="C27" s="154" t="s">
        <v>44</v>
      </c>
      <c r="D27" s="154" t="s">
        <v>44</v>
      </c>
      <c r="E27" s="154" t="s">
        <v>44</v>
      </c>
      <c r="F27" s="253" t="s">
        <v>35</v>
      </c>
    </row>
    <row r="28" spans="2:6" x14ac:dyDescent="0.2">
      <c r="B28" s="152" t="s">
        <v>170</v>
      </c>
      <c r="C28" s="154" t="s">
        <v>41</v>
      </c>
      <c r="D28" s="154" t="s">
        <v>41</v>
      </c>
      <c r="E28" s="309" t="s">
        <v>41</v>
      </c>
      <c r="F28" s="253" t="s">
        <v>41</v>
      </c>
    </row>
    <row r="29" spans="2:6" x14ac:dyDescent="0.2">
      <c r="B29" s="152" t="s">
        <v>171</v>
      </c>
      <c r="C29" s="154" t="s">
        <v>36</v>
      </c>
      <c r="D29" s="154" t="s">
        <v>40</v>
      </c>
      <c r="E29" s="309" t="s">
        <v>40</v>
      </c>
      <c r="F29" s="253" t="s">
        <v>40</v>
      </c>
    </row>
    <row r="30" spans="2:6" x14ac:dyDescent="0.2">
      <c r="B30" s="152" t="s">
        <v>172</v>
      </c>
      <c r="C30" s="154" t="s">
        <v>40</v>
      </c>
      <c r="D30" s="154" t="s">
        <v>36</v>
      </c>
      <c r="E30" s="309" t="s">
        <v>36</v>
      </c>
      <c r="F30" s="253" t="s">
        <v>36</v>
      </c>
    </row>
    <row r="31" spans="2:6" ht="13.5" thickBot="1" x14ac:dyDescent="0.25">
      <c r="B31" s="311" t="s">
        <v>173</v>
      </c>
      <c r="C31" s="159" t="s">
        <v>38</v>
      </c>
      <c r="D31" s="159" t="s">
        <v>38</v>
      </c>
      <c r="E31" s="310" t="s">
        <v>38</v>
      </c>
      <c r="F31" s="254" t="s">
        <v>38</v>
      </c>
    </row>
    <row r="32" spans="2:6" x14ac:dyDescent="0.2">
      <c r="B32" s="312" t="s">
        <v>114</v>
      </c>
      <c r="C32" s="58"/>
    </row>
    <row r="33" spans="2:3" x14ac:dyDescent="0.2">
      <c r="B33" s="79" t="s">
        <v>103</v>
      </c>
      <c r="C33" s="58"/>
    </row>
    <row r="34" spans="2:3" x14ac:dyDescent="0.2">
      <c r="B34" s="58"/>
      <c r="C34" s="5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2"/>
  <sheetViews>
    <sheetView showGridLines="0" topLeftCell="A4" zoomScale="90" zoomScaleNormal="90" workbookViewId="0">
      <selection activeCell="P14" sqref="P14"/>
    </sheetView>
  </sheetViews>
  <sheetFormatPr defaultRowHeight="12.75" x14ac:dyDescent="0.2"/>
  <cols>
    <col min="1" max="1" width="4.7109375" style="1" customWidth="1"/>
    <col min="2" max="2" width="32.140625" style="1" customWidth="1"/>
    <col min="3" max="3" width="13.140625" style="1" customWidth="1"/>
    <col min="4" max="4" width="13.5703125" style="1" customWidth="1"/>
    <col min="5" max="5" width="12.5703125" style="1" customWidth="1"/>
    <col min="6" max="6" width="15.42578125" style="1" customWidth="1"/>
    <col min="7" max="10" width="9.140625" style="1"/>
    <col min="11" max="14" width="11.42578125" style="1" bestFit="1" customWidth="1"/>
    <col min="15" max="16384" width="9.140625" style="1"/>
  </cols>
  <sheetData>
    <row r="2" spans="2:25" ht="18" thickBot="1" x14ac:dyDescent="0.35">
      <c r="B2" s="375" t="s">
        <v>175</v>
      </c>
      <c r="C2" s="375"/>
      <c r="D2" s="375"/>
      <c r="E2" s="375"/>
      <c r="F2" s="375"/>
    </row>
    <row r="3" spans="2:25" ht="14.25" thickTop="1" thickBot="1" x14ac:dyDescent="0.25">
      <c r="B3" s="99"/>
      <c r="C3" s="58"/>
      <c r="D3" s="58"/>
      <c r="E3" s="58"/>
      <c r="F3" s="58"/>
    </row>
    <row r="4" spans="2:25" ht="12.75" customHeight="1" x14ac:dyDescent="0.2">
      <c r="B4" s="377" t="s">
        <v>32</v>
      </c>
      <c r="C4" s="380"/>
      <c r="D4" s="380"/>
      <c r="E4" s="380"/>
      <c r="F4" s="381"/>
    </row>
    <row r="5" spans="2:25" ht="33.75" customHeight="1" x14ac:dyDescent="0.2">
      <c r="B5" s="378"/>
      <c r="C5" s="146">
        <v>2010</v>
      </c>
      <c r="D5" s="146">
        <v>2011</v>
      </c>
      <c r="E5" s="146">
        <v>2012</v>
      </c>
      <c r="F5" s="208">
        <v>2013</v>
      </c>
    </row>
    <row r="6" spans="2:25" ht="2.25" customHeight="1" x14ac:dyDescent="0.2">
      <c r="B6" s="162"/>
      <c r="C6" s="163"/>
      <c r="D6" s="163"/>
      <c r="E6" s="163"/>
      <c r="F6" s="164"/>
      <c r="J6" s="27"/>
      <c r="K6" s="27"/>
      <c r="L6" s="27"/>
      <c r="M6" s="27"/>
      <c r="N6" s="27"/>
    </row>
    <row r="7" spans="2:25" ht="12" customHeight="1" x14ac:dyDescent="0.2">
      <c r="B7" s="139" t="s">
        <v>33</v>
      </c>
      <c r="C7" s="313">
        <v>20371.641924885582</v>
      </c>
      <c r="D7" s="313">
        <v>22734.557696952073</v>
      </c>
      <c r="E7" s="313">
        <v>24779.531649711462</v>
      </c>
      <c r="F7" s="314">
        <v>26445.720454464772</v>
      </c>
      <c r="J7" s="27"/>
      <c r="K7" s="27"/>
      <c r="L7" s="27"/>
      <c r="M7" s="27"/>
      <c r="N7" s="27"/>
    </row>
    <row r="8" spans="2:25" ht="2.25" customHeight="1" x14ac:dyDescent="0.2">
      <c r="B8" s="165"/>
      <c r="C8" s="315"/>
      <c r="D8" s="315"/>
      <c r="E8" s="315"/>
      <c r="F8" s="316"/>
      <c r="G8" s="29"/>
      <c r="H8" s="29"/>
      <c r="I8" s="29"/>
      <c r="J8" s="27"/>
      <c r="K8" s="27"/>
      <c r="L8" s="27"/>
      <c r="M8" s="27"/>
      <c r="N8" s="27"/>
      <c r="O8" s="29"/>
      <c r="P8" s="29"/>
      <c r="Q8" s="29"/>
      <c r="R8" s="29"/>
      <c r="S8" s="29"/>
      <c r="T8" s="29"/>
      <c r="U8" s="29"/>
      <c r="V8" s="29"/>
      <c r="W8" s="29"/>
      <c r="X8" s="29"/>
      <c r="Y8" s="9"/>
    </row>
    <row r="9" spans="2:25" ht="12" customHeight="1" x14ac:dyDescent="0.2">
      <c r="B9" s="139" t="s">
        <v>34</v>
      </c>
      <c r="C9" s="317">
        <v>13041.575051964854</v>
      </c>
      <c r="D9" s="317">
        <v>14979.035304971976</v>
      </c>
      <c r="E9" s="317">
        <v>15857.847285694119</v>
      </c>
      <c r="F9" s="318">
        <v>17213.295135844757</v>
      </c>
      <c r="G9" s="27"/>
      <c r="H9" s="27"/>
      <c r="I9" s="27"/>
      <c r="J9" s="27"/>
      <c r="K9" s="27"/>
      <c r="L9" s="27"/>
      <c r="M9" s="27"/>
      <c r="N9" s="27"/>
      <c r="O9" s="27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ht="12" customHeight="1" x14ac:dyDescent="0.2">
      <c r="B10" s="141" t="s">
        <v>35</v>
      </c>
      <c r="C10" s="319">
        <v>15321.997771787916</v>
      </c>
      <c r="D10" s="319">
        <v>17495.7746803913</v>
      </c>
      <c r="E10" s="319">
        <v>18923.752439346543</v>
      </c>
      <c r="F10" s="320">
        <v>17990.690942127207</v>
      </c>
      <c r="G10" s="27"/>
      <c r="H10" s="27"/>
      <c r="I10" s="27"/>
      <c r="K10" s="27"/>
      <c r="L10" s="27"/>
      <c r="M10" s="27"/>
      <c r="N10" s="27"/>
      <c r="O10" s="27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ht="12" customHeight="1" x14ac:dyDescent="0.2">
      <c r="B11" s="141" t="s">
        <v>36</v>
      </c>
      <c r="C11" s="319">
        <v>11385.254118164361</v>
      </c>
      <c r="D11" s="319">
        <v>11998.094539613368</v>
      </c>
      <c r="E11" s="319">
        <v>13346.942829921169</v>
      </c>
      <c r="F11" s="320">
        <v>14733.503168360023</v>
      </c>
      <c r="G11" s="27"/>
      <c r="H11" s="27"/>
      <c r="I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ht="12" customHeight="1" x14ac:dyDescent="0.2">
      <c r="B12" s="141" t="s">
        <v>37</v>
      </c>
      <c r="C12" s="319">
        <v>17490.229916584671</v>
      </c>
      <c r="D12" s="319">
        <v>19990.870253556703</v>
      </c>
      <c r="E12" s="319">
        <v>20109.906050863465</v>
      </c>
      <c r="F12" s="320">
        <v>21873.648858126038</v>
      </c>
      <c r="G12" s="27"/>
      <c r="H12" s="27"/>
      <c r="I12" s="27"/>
      <c r="J12" s="28"/>
      <c r="K12" s="28"/>
      <c r="L12" s="28"/>
      <c r="M12" s="28"/>
      <c r="N12" s="28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ht="12" customHeight="1" x14ac:dyDescent="0.2">
      <c r="B13" s="141" t="s">
        <v>38</v>
      </c>
      <c r="C13" s="319">
        <v>14714.410970141289</v>
      </c>
      <c r="D13" s="319">
        <v>15880.549486971888</v>
      </c>
      <c r="E13" s="319">
        <v>16427.504241339935</v>
      </c>
      <c r="F13" s="320">
        <v>18495.802919356323</v>
      </c>
      <c r="G13" s="27"/>
      <c r="H13" s="27"/>
      <c r="I13" s="27"/>
      <c r="J13" s="28"/>
      <c r="K13" s="28"/>
      <c r="L13" s="28"/>
      <c r="M13" s="28"/>
      <c r="N13" s="28"/>
      <c r="O13" s="27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 ht="12" customHeight="1" x14ac:dyDescent="0.2">
      <c r="B14" s="141" t="s">
        <v>39</v>
      </c>
      <c r="C14" s="319">
        <v>10875.784026492574</v>
      </c>
      <c r="D14" s="319">
        <v>12842.351654710659</v>
      </c>
      <c r="E14" s="319">
        <v>13707.822705313298</v>
      </c>
      <c r="F14" s="320">
        <v>15176.180118978953</v>
      </c>
      <c r="G14" s="27"/>
      <c r="H14" s="27"/>
      <c r="I14" s="27"/>
      <c r="J14" s="28"/>
      <c r="K14" s="28"/>
      <c r="L14" s="28"/>
      <c r="M14" s="28"/>
      <c r="N14" s="28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 ht="12" customHeight="1" x14ac:dyDescent="0.2">
      <c r="B15" s="141" t="s">
        <v>40</v>
      </c>
      <c r="C15" s="319">
        <v>12320.679726067945</v>
      </c>
      <c r="D15" s="319">
        <v>13759.227247178096</v>
      </c>
      <c r="E15" s="319">
        <v>15935.249963570106</v>
      </c>
      <c r="F15" s="320">
        <v>17363.819078158813</v>
      </c>
      <c r="G15" s="27"/>
      <c r="H15" s="27"/>
      <c r="I15" s="27"/>
      <c r="J15" s="28"/>
      <c r="K15" s="28"/>
      <c r="L15" s="28"/>
      <c r="M15" s="28"/>
      <c r="N15" s="28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2:25" ht="12" customHeight="1" x14ac:dyDescent="0.2">
      <c r="B16" s="141" t="s">
        <v>41</v>
      </c>
      <c r="C16" s="319">
        <v>11858.957330437095</v>
      </c>
      <c r="D16" s="319">
        <v>13102.777726995177</v>
      </c>
      <c r="E16" s="319">
        <v>14583.942903209074</v>
      </c>
      <c r="F16" s="320">
        <v>16086.365239157349</v>
      </c>
      <c r="G16" s="27"/>
      <c r="H16" s="27"/>
      <c r="I16" s="27"/>
      <c r="J16" s="28"/>
      <c r="K16" s="28"/>
      <c r="L16" s="28"/>
      <c r="M16" s="28"/>
      <c r="N16" s="28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2:25" ht="12" customHeight="1" x14ac:dyDescent="0.2">
      <c r="B17" s="139" t="s">
        <v>42</v>
      </c>
      <c r="C17" s="317">
        <v>9848.9743391584161</v>
      </c>
      <c r="D17" s="317">
        <v>10904.562306453072</v>
      </c>
      <c r="E17" s="317">
        <v>12099.67294902621</v>
      </c>
      <c r="F17" s="318">
        <v>12954.798049740946</v>
      </c>
      <c r="G17" s="27"/>
      <c r="H17" s="27"/>
      <c r="I17" s="27"/>
      <c r="J17" s="9"/>
      <c r="K17" s="9"/>
      <c r="L17" s="9"/>
      <c r="M17" s="9"/>
      <c r="N17" s="9"/>
      <c r="O17" s="27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ht="12" customHeight="1" x14ac:dyDescent="0.2">
      <c r="B18" s="141" t="s">
        <v>43</v>
      </c>
      <c r="C18" s="319">
        <v>7049.6270198721195</v>
      </c>
      <c r="D18" s="319">
        <v>7850.5835653034765</v>
      </c>
      <c r="E18" s="319">
        <v>9005.5078146326723</v>
      </c>
      <c r="F18" s="320">
        <v>9948.468636568392</v>
      </c>
      <c r="G18" s="27"/>
      <c r="H18" s="27"/>
      <c r="I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ht="12" customHeight="1" x14ac:dyDescent="0.2">
      <c r="B19" s="141" t="s">
        <v>44</v>
      </c>
      <c r="C19" s="319">
        <v>7140.4665448856249</v>
      </c>
      <c r="D19" s="319">
        <v>8263.0218901676981</v>
      </c>
      <c r="E19" s="319">
        <v>9056.8851596759687</v>
      </c>
      <c r="F19" s="320">
        <v>9811.0418008005927</v>
      </c>
      <c r="G19" s="27"/>
      <c r="H19" s="27"/>
      <c r="I19" s="27"/>
      <c r="J19" s="9"/>
      <c r="K19" s="9"/>
      <c r="L19" s="9"/>
      <c r="M19" s="9"/>
      <c r="N19" s="9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2:25" ht="12" customHeight="1" x14ac:dyDescent="0.2">
      <c r="B20" s="141" t="s">
        <v>45</v>
      </c>
      <c r="C20" s="319">
        <v>9390.6240993393403</v>
      </c>
      <c r="D20" s="319">
        <v>10510.937014172459</v>
      </c>
      <c r="E20" s="319">
        <v>11249.645281551482</v>
      </c>
      <c r="F20" s="320">
        <v>12393.391044863847</v>
      </c>
      <c r="G20" s="27"/>
      <c r="H20" s="27"/>
      <c r="I20" s="27"/>
      <c r="J20" s="28"/>
      <c r="K20" s="28"/>
      <c r="L20" s="28"/>
      <c r="M20" s="28"/>
      <c r="N20" s="28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2:25" ht="12" customHeight="1" x14ac:dyDescent="0.2">
      <c r="B21" s="141" t="s">
        <v>46</v>
      </c>
      <c r="C21" s="319">
        <v>11421.484594783733</v>
      </c>
      <c r="D21" s="319">
        <v>12818.507790500144</v>
      </c>
      <c r="E21" s="319">
        <v>14368.617393002836</v>
      </c>
      <c r="F21" s="320">
        <v>15247.873564252081</v>
      </c>
      <c r="G21" s="27"/>
      <c r="H21" s="27"/>
      <c r="I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2:25" ht="12" customHeight="1" x14ac:dyDescent="0.2">
      <c r="B22" s="141" t="s">
        <v>47</v>
      </c>
      <c r="C22" s="319">
        <v>8899.9298546378086</v>
      </c>
      <c r="D22" s="319">
        <v>9790.2718185821886</v>
      </c>
      <c r="E22" s="319">
        <v>11132.893194162978</v>
      </c>
      <c r="F22" s="320">
        <v>11834.535575041516</v>
      </c>
      <c r="G22" s="27"/>
      <c r="H22" s="27"/>
      <c r="I22" s="27"/>
      <c r="J22" s="27"/>
      <c r="K22" s="27"/>
      <c r="L22" s="27"/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2:25" ht="12" customHeight="1" x14ac:dyDescent="0.2">
      <c r="B23" s="141" t="s">
        <v>48</v>
      </c>
      <c r="C23" s="319">
        <v>11049.072145162972</v>
      </c>
      <c r="D23" s="319">
        <v>12423.820693250074</v>
      </c>
      <c r="E23" s="319">
        <v>14308.985803832316</v>
      </c>
      <c r="F23" s="320">
        <v>15282.278229806043</v>
      </c>
      <c r="G23" s="27"/>
      <c r="H23" s="27"/>
      <c r="I23" s="27"/>
      <c r="J23" s="27"/>
      <c r="K23" s="27"/>
      <c r="L23" s="27"/>
      <c r="M23" s="27"/>
      <c r="N23" s="27"/>
      <c r="O23" s="27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2:25" ht="12" customHeight="1" x14ac:dyDescent="0.2">
      <c r="B24" s="141" t="s">
        <v>49</v>
      </c>
      <c r="C24" s="319">
        <v>8694.4978274616169</v>
      </c>
      <c r="D24" s="319">
        <v>10073.121571167901</v>
      </c>
      <c r="E24" s="319">
        <v>10940.188722762228</v>
      </c>
      <c r="F24" s="320">
        <v>11276.585688257475</v>
      </c>
      <c r="G24" s="27"/>
      <c r="H24" s="27"/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2:25" ht="12" customHeight="1" x14ac:dyDescent="0.2">
      <c r="B25" s="141" t="s">
        <v>50</v>
      </c>
      <c r="C25" s="319">
        <v>12769.03621611649</v>
      </c>
      <c r="D25" s="319">
        <v>13930.295792848705</v>
      </c>
      <c r="E25" s="319">
        <v>15537.412264371496</v>
      </c>
      <c r="F25" s="320">
        <v>16028.279826940847</v>
      </c>
      <c r="G25" s="28"/>
      <c r="H25" s="28"/>
      <c r="I25" s="28"/>
      <c r="J25" s="27"/>
      <c r="K25" s="27"/>
      <c r="L25" s="27"/>
      <c r="M25" s="27"/>
      <c r="N25" s="27"/>
      <c r="O25" s="28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" customHeight="1" x14ac:dyDescent="0.2">
      <c r="B26" s="141" t="s">
        <v>51</v>
      </c>
      <c r="C26" s="319">
        <v>11012.335850419418</v>
      </c>
      <c r="D26" s="319">
        <v>11817.756869974251</v>
      </c>
      <c r="E26" s="319">
        <v>12858.322891519754</v>
      </c>
      <c r="F26" s="320">
        <v>13577.736016052522</v>
      </c>
      <c r="G26" s="28"/>
      <c r="H26" s="28"/>
      <c r="I26" s="28"/>
      <c r="J26" s="27"/>
      <c r="K26" s="27"/>
      <c r="L26" s="27"/>
      <c r="M26" s="27"/>
      <c r="N26" s="27"/>
      <c r="O26" s="28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" customHeight="1" x14ac:dyDescent="0.2">
      <c r="B27" s="139" t="s">
        <v>52</v>
      </c>
      <c r="C27" s="317">
        <v>27141.919466990897</v>
      </c>
      <c r="D27" s="317">
        <v>30294.978612450661</v>
      </c>
      <c r="E27" s="317">
        <v>32942.511741673014</v>
      </c>
      <c r="F27" s="318">
        <v>34789.794509102394</v>
      </c>
      <c r="G27" s="28"/>
      <c r="H27" s="28"/>
      <c r="I27" s="28"/>
      <c r="J27" s="28"/>
      <c r="K27" s="28"/>
      <c r="L27" s="28"/>
      <c r="M27" s="28"/>
      <c r="N27" s="28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ht="12" customHeight="1" x14ac:dyDescent="0.2">
      <c r="B28" s="141" t="s">
        <v>53</v>
      </c>
      <c r="C28" s="319">
        <v>17919.284384308092</v>
      </c>
      <c r="D28" s="319">
        <v>20277.551778967067</v>
      </c>
      <c r="E28" s="319">
        <v>22244.004935421865</v>
      </c>
      <c r="F28" s="320">
        <v>23646.213471371251</v>
      </c>
      <c r="G28" s="28"/>
      <c r="H28" s="28"/>
      <c r="I28" s="28"/>
      <c r="J28" s="28"/>
      <c r="K28" s="28"/>
      <c r="L28" s="28"/>
      <c r="M28" s="28"/>
      <c r="N28" s="28"/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2:25" ht="12" customHeight="1" x14ac:dyDescent="0.2">
      <c r="B29" s="139" t="s">
        <v>28</v>
      </c>
      <c r="C29" s="317">
        <v>24287.064745492731</v>
      </c>
      <c r="D29" s="317">
        <v>29873.393770816201</v>
      </c>
      <c r="E29" s="317">
        <v>32623.253268928474</v>
      </c>
      <c r="F29" s="318">
        <v>30484.963931283182</v>
      </c>
      <c r="G29" s="28"/>
      <c r="H29" s="28"/>
      <c r="I29" s="28"/>
      <c r="J29" s="27"/>
      <c r="K29" s="27"/>
      <c r="L29" s="27"/>
      <c r="M29" s="27"/>
      <c r="N29" s="27"/>
      <c r="O29" s="28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5" ht="12" customHeight="1" x14ac:dyDescent="0.2">
      <c r="B30" s="141" t="s">
        <v>54</v>
      </c>
      <c r="C30" s="319">
        <v>28127.453437308413</v>
      </c>
      <c r="D30" s="319">
        <v>31800.332123514308</v>
      </c>
      <c r="E30" s="319">
        <v>35354.375951768845</v>
      </c>
      <c r="F30" s="320">
        <v>38262.127093622876</v>
      </c>
      <c r="G30" s="28"/>
      <c r="H30" s="28"/>
      <c r="I30" s="28"/>
      <c r="J30" s="27"/>
      <c r="K30" s="27"/>
      <c r="L30" s="27"/>
      <c r="M30" s="27"/>
      <c r="N30" s="27"/>
      <c r="O30" s="28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5" ht="12" customHeight="1" x14ac:dyDescent="0.2">
      <c r="B31" s="141" t="s">
        <v>55</v>
      </c>
      <c r="C31" s="319">
        <v>31383.79027157645</v>
      </c>
      <c r="D31" s="319">
        <v>34499.902307633478</v>
      </c>
      <c r="E31" s="319">
        <v>37105.0847785976</v>
      </c>
      <c r="F31" s="320">
        <v>39122.282417013615</v>
      </c>
      <c r="G31" s="28"/>
      <c r="H31" s="28"/>
      <c r="I31" s="28"/>
      <c r="J31" s="27"/>
      <c r="K31" s="27"/>
      <c r="L31" s="27"/>
      <c r="M31" s="27"/>
      <c r="N31" s="27"/>
      <c r="O31" s="28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5" ht="12" customHeight="1" x14ac:dyDescent="0.2">
      <c r="B32" s="139" t="s">
        <v>56</v>
      </c>
      <c r="C32" s="317">
        <v>22647.460804370545</v>
      </c>
      <c r="D32" s="317">
        <v>25251.381561777336</v>
      </c>
      <c r="E32" s="317">
        <v>27546.039382398412</v>
      </c>
      <c r="F32" s="318">
        <v>30495.793926039736</v>
      </c>
      <c r="G32" s="28"/>
      <c r="H32" s="28"/>
      <c r="I32" s="28"/>
      <c r="J32" s="28"/>
      <c r="K32" s="28"/>
      <c r="L32" s="28"/>
      <c r="M32" s="28"/>
      <c r="N32" s="28"/>
      <c r="O32" s="28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12" customHeight="1" x14ac:dyDescent="0.2">
      <c r="B33" s="141" t="s">
        <v>57</v>
      </c>
      <c r="C33" s="319">
        <v>21572.724162675157</v>
      </c>
      <c r="D33" s="319">
        <v>24444.966348718168</v>
      </c>
      <c r="E33" s="319">
        <v>26962.775333625592</v>
      </c>
      <c r="F33" s="320">
        <v>30264.898957800666</v>
      </c>
      <c r="G33" s="28"/>
      <c r="H33" s="28"/>
      <c r="I33" s="28"/>
      <c r="J33" s="49"/>
      <c r="K33" s="49"/>
      <c r="L33" s="49"/>
      <c r="M33" s="49"/>
      <c r="N33" s="49"/>
      <c r="O33" s="28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12" customHeight="1" x14ac:dyDescent="0.2">
      <c r="B34" s="141" t="s">
        <v>58</v>
      </c>
      <c r="C34" s="319">
        <v>24598.10538001878</v>
      </c>
      <c r="D34" s="319">
        <v>27551.890919178932</v>
      </c>
      <c r="E34" s="319">
        <v>30021.489078069972</v>
      </c>
      <c r="F34" s="320">
        <v>32289.579812125728</v>
      </c>
      <c r="G34" s="28"/>
      <c r="H34" s="28"/>
      <c r="I34" s="28"/>
      <c r="J34" s="9"/>
      <c r="K34" s="9"/>
      <c r="L34" s="9"/>
      <c r="M34" s="9"/>
      <c r="N34" s="9"/>
      <c r="O34" s="28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t="12" customHeight="1" x14ac:dyDescent="0.2">
      <c r="B35" s="141" t="s">
        <v>59</v>
      </c>
      <c r="C35" s="319">
        <v>22556.667137122713</v>
      </c>
      <c r="D35" s="319">
        <v>24687.223660455544</v>
      </c>
      <c r="E35" s="319">
        <v>26651.764551373853</v>
      </c>
      <c r="F35" s="320">
        <v>29657.283015787576</v>
      </c>
      <c r="G35" s="28"/>
      <c r="H35" s="28"/>
      <c r="I35" s="28"/>
      <c r="J35" s="9"/>
      <c r="K35" s="9"/>
      <c r="L35" s="9"/>
      <c r="M35" s="9"/>
      <c r="N35" s="9"/>
      <c r="O35" s="28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t="12" customHeight="1" x14ac:dyDescent="0.2">
      <c r="B36" s="139" t="s">
        <v>60</v>
      </c>
      <c r="C36" s="317">
        <v>25253.467672792136</v>
      </c>
      <c r="D36" s="317">
        <v>28082.267032511798</v>
      </c>
      <c r="E36" s="317">
        <v>30781.989615994378</v>
      </c>
      <c r="F36" s="318">
        <v>32322.313869043082</v>
      </c>
      <c r="G36" s="9"/>
      <c r="H36" s="9"/>
      <c r="I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2:25" ht="12" customHeight="1" x14ac:dyDescent="0.2">
      <c r="B37" s="141" t="s">
        <v>61</v>
      </c>
      <c r="C37" s="319">
        <v>19300.477320924168</v>
      </c>
      <c r="D37" s="319">
        <v>22253.226673325575</v>
      </c>
      <c r="E37" s="319">
        <v>24738.694093111411</v>
      </c>
      <c r="F37" s="320">
        <v>26714.568065048865</v>
      </c>
      <c r="G37" s="9"/>
      <c r="H37" s="9"/>
      <c r="I37" s="9"/>
      <c r="J37" s="27"/>
      <c r="K37" s="27"/>
      <c r="L37" s="27"/>
      <c r="M37" s="27"/>
      <c r="N37" s="2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2:25" ht="12" customHeight="1" x14ac:dyDescent="0.2">
      <c r="B38" s="141" t="s">
        <v>62</v>
      </c>
      <c r="C38" s="319">
        <v>18657.313132593099</v>
      </c>
      <c r="D38" s="319">
        <v>22484.642677443197</v>
      </c>
      <c r="E38" s="319">
        <v>25550.790053198041</v>
      </c>
      <c r="F38" s="320">
        <v>28007.754400548642</v>
      </c>
      <c r="G38" s="9"/>
      <c r="H38" s="9"/>
      <c r="I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2:25" ht="12" customHeight="1" x14ac:dyDescent="0.2">
      <c r="B39" s="141" t="s">
        <v>63</v>
      </c>
      <c r="C39" s="319">
        <v>17783.319433412304</v>
      </c>
      <c r="D39" s="319">
        <v>19939.472039034448</v>
      </c>
      <c r="E39" s="319">
        <v>22509.400475385606</v>
      </c>
      <c r="F39" s="320">
        <v>23470.484025503349</v>
      </c>
      <c r="G39" s="9"/>
      <c r="H39" s="9"/>
      <c r="I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2:25" ht="12" customHeight="1" thickBot="1" x14ac:dyDescent="0.25">
      <c r="B40" s="143" t="s">
        <v>64</v>
      </c>
      <c r="C40" s="321">
        <v>56250.670143883202</v>
      </c>
      <c r="D40" s="321">
        <v>59183.306335748362</v>
      </c>
      <c r="E40" s="321">
        <v>61876.076637061858</v>
      </c>
      <c r="F40" s="322">
        <v>62859.431834951509</v>
      </c>
    </row>
    <row r="41" spans="2:25" x14ac:dyDescent="0.2">
      <c r="B41" s="58" t="s">
        <v>114</v>
      </c>
      <c r="C41" s="58"/>
      <c r="D41" s="58"/>
      <c r="E41" s="58"/>
      <c r="F41" s="58"/>
    </row>
    <row r="42" spans="2:25" x14ac:dyDescent="0.2">
      <c r="B42" s="79" t="s">
        <v>103</v>
      </c>
      <c r="C42" s="58"/>
      <c r="D42" s="58"/>
      <c r="E42" s="58"/>
      <c r="F42" s="58"/>
    </row>
  </sheetData>
  <mergeCells count="3">
    <mergeCell ref="B4:B5"/>
    <mergeCell ref="B2:F2"/>
    <mergeCell ref="C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9"/>
  <sheetViews>
    <sheetView showGridLines="0" zoomScale="90" zoomScaleNormal="90" workbookViewId="0">
      <selection activeCell="G6" sqref="G6"/>
    </sheetView>
  </sheetViews>
  <sheetFormatPr defaultRowHeight="12.75" x14ac:dyDescent="0.2"/>
  <cols>
    <col min="1" max="1" width="4.7109375" style="15" customWidth="1"/>
    <col min="2" max="2" width="14.7109375" style="15" customWidth="1"/>
    <col min="3" max="6" width="16" style="15" bestFit="1" customWidth="1"/>
    <col min="7" max="16384" width="9.140625" style="15"/>
  </cols>
  <sheetData>
    <row r="2" spans="2:6" ht="17.25" thickBot="1" x14ac:dyDescent="0.3">
      <c r="B2" s="267" t="s">
        <v>176</v>
      </c>
      <c r="C2" s="166"/>
      <c r="D2" s="166"/>
      <c r="E2" s="166"/>
    </row>
    <row r="3" spans="2:6" ht="14.25" thickTop="1" thickBot="1" x14ac:dyDescent="0.25">
      <c r="B3" s="166"/>
      <c r="C3" s="166"/>
      <c r="D3" s="166"/>
      <c r="E3" s="166"/>
    </row>
    <row r="4" spans="2:6" x14ac:dyDescent="0.2">
      <c r="B4" s="167" t="s">
        <v>67</v>
      </c>
      <c r="C4" s="168">
        <v>2010</v>
      </c>
      <c r="D4" s="224">
        <v>2011</v>
      </c>
      <c r="E4" s="224">
        <v>2012</v>
      </c>
      <c r="F4" s="225">
        <v>2013</v>
      </c>
    </row>
    <row r="5" spans="2:6" x14ac:dyDescent="0.2">
      <c r="B5" s="169" t="s">
        <v>147</v>
      </c>
      <c r="C5" s="157" t="s">
        <v>64</v>
      </c>
      <c r="D5" s="157" t="s">
        <v>64</v>
      </c>
      <c r="E5" s="157" t="s">
        <v>64</v>
      </c>
      <c r="F5" s="158" t="s">
        <v>64</v>
      </c>
    </row>
    <row r="6" spans="2:6" x14ac:dyDescent="0.2">
      <c r="B6" s="169" t="s">
        <v>148</v>
      </c>
      <c r="C6" s="157" t="s">
        <v>55</v>
      </c>
      <c r="D6" s="157" t="s">
        <v>55</v>
      </c>
      <c r="E6" s="157" t="s">
        <v>55</v>
      </c>
      <c r="F6" s="158" t="s">
        <v>55</v>
      </c>
    </row>
    <row r="7" spans="2:6" x14ac:dyDescent="0.2">
      <c r="B7" s="169" t="s">
        <v>149</v>
      </c>
      <c r="C7" s="157" t="s">
        <v>54</v>
      </c>
      <c r="D7" s="157" t="s">
        <v>54</v>
      </c>
      <c r="E7" s="157" t="s">
        <v>54</v>
      </c>
      <c r="F7" s="158" t="s">
        <v>54</v>
      </c>
    </row>
    <row r="8" spans="2:6" x14ac:dyDescent="0.2">
      <c r="B8" s="169" t="s">
        <v>150</v>
      </c>
      <c r="C8" s="157" t="s">
        <v>58</v>
      </c>
      <c r="D8" s="155" t="s">
        <v>28</v>
      </c>
      <c r="E8" s="155" t="s">
        <v>28</v>
      </c>
      <c r="F8" s="158" t="s">
        <v>58</v>
      </c>
    </row>
    <row r="9" spans="2:6" x14ac:dyDescent="0.2">
      <c r="B9" s="169" t="s">
        <v>151</v>
      </c>
      <c r="C9" s="155" t="s">
        <v>28</v>
      </c>
      <c r="D9" s="157" t="s">
        <v>58</v>
      </c>
      <c r="E9" s="157" t="s">
        <v>58</v>
      </c>
      <c r="F9" s="226" t="s">
        <v>28</v>
      </c>
    </row>
    <row r="10" spans="2:6" x14ac:dyDescent="0.2">
      <c r="B10" s="169" t="s">
        <v>152</v>
      </c>
      <c r="C10" s="157" t="s">
        <v>59</v>
      </c>
      <c r="D10" s="157" t="s">
        <v>59</v>
      </c>
      <c r="E10" s="157" t="s">
        <v>57</v>
      </c>
      <c r="F10" s="158" t="s">
        <v>57</v>
      </c>
    </row>
    <row r="11" spans="2:6" x14ac:dyDescent="0.2">
      <c r="B11" s="169" t="s">
        <v>153</v>
      </c>
      <c r="C11" s="157" t="s">
        <v>57</v>
      </c>
      <c r="D11" s="157" t="s">
        <v>57</v>
      </c>
      <c r="E11" s="157" t="s">
        <v>59</v>
      </c>
      <c r="F11" s="158" t="s">
        <v>59</v>
      </c>
    </row>
    <row r="12" spans="2:6" x14ac:dyDescent="0.2">
      <c r="B12" s="169" t="s">
        <v>154</v>
      </c>
      <c r="C12" s="157" t="s">
        <v>61</v>
      </c>
      <c r="D12" s="157" t="s">
        <v>62</v>
      </c>
      <c r="E12" s="157" t="s">
        <v>62</v>
      </c>
      <c r="F12" s="158" t="s">
        <v>62</v>
      </c>
    </row>
    <row r="13" spans="2:6" x14ac:dyDescent="0.2">
      <c r="B13" s="169" t="s">
        <v>155</v>
      </c>
      <c r="C13" s="157" t="s">
        <v>62</v>
      </c>
      <c r="D13" s="157" t="s">
        <v>61</v>
      </c>
      <c r="E13" s="157" t="s">
        <v>61</v>
      </c>
      <c r="F13" s="158" t="s">
        <v>61</v>
      </c>
    </row>
    <row r="14" spans="2:6" x14ac:dyDescent="0.2">
      <c r="B14" s="169" t="s">
        <v>156</v>
      </c>
      <c r="C14" s="157" t="s">
        <v>53</v>
      </c>
      <c r="D14" s="157" t="s">
        <v>53</v>
      </c>
      <c r="E14" s="157" t="s">
        <v>63</v>
      </c>
      <c r="F14" s="158" t="s">
        <v>53</v>
      </c>
    </row>
    <row r="15" spans="2:6" x14ac:dyDescent="0.2">
      <c r="B15" s="169" t="s">
        <v>157</v>
      </c>
      <c r="C15" s="157" t="s">
        <v>63</v>
      </c>
      <c r="D15" s="157" t="s">
        <v>37</v>
      </c>
      <c r="E15" s="157" t="s">
        <v>53</v>
      </c>
      <c r="F15" s="158" t="s">
        <v>63</v>
      </c>
    </row>
    <row r="16" spans="2:6" x14ac:dyDescent="0.2">
      <c r="B16" s="169" t="s">
        <v>158</v>
      </c>
      <c r="C16" s="157" t="s">
        <v>37</v>
      </c>
      <c r="D16" s="157" t="s">
        <v>63</v>
      </c>
      <c r="E16" s="157" t="s">
        <v>37</v>
      </c>
      <c r="F16" s="158" t="s">
        <v>37</v>
      </c>
    </row>
    <row r="17" spans="2:6" x14ac:dyDescent="0.2">
      <c r="B17" s="169" t="s">
        <v>159</v>
      </c>
      <c r="C17" s="157" t="s">
        <v>35</v>
      </c>
      <c r="D17" s="157" t="s">
        <v>35</v>
      </c>
      <c r="E17" s="157" t="s">
        <v>35</v>
      </c>
      <c r="F17" s="158" t="s">
        <v>38</v>
      </c>
    </row>
    <row r="18" spans="2:6" x14ac:dyDescent="0.2">
      <c r="B18" s="169" t="s">
        <v>160</v>
      </c>
      <c r="C18" s="157" t="s">
        <v>38</v>
      </c>
      <c r="D18" s="157" t="s">
        <v>38</v>
      </c>
      <c r="E18" s="157" t="s">
        <v>38</v>
      </c>
      <c r="F18" s="158" t="s">
        <v>35</v>
      </c>
    </row>
    <row r="19" spans="2:6" x14ac:dyDescent="0.2">
      <c r="B19" s="169" t="s">
        <v>161</v>
      </c>
      <c r="C19" s="157" t="s">
        <v>50</v>
      </c>
      <c r="D19" s="157" t="s">
        <v>50</v>
      </c>
      <c r="E19" s="157" t="s">
        <v>40</v>
      </c>
      <c r="F19" s="158" t="s">
        <v>40</v>
      </c>
    </row>
    <row r="20" spans="2:6" x14ac:dyDescent="0.2">
      <c r="B20" s="169" t="s">
        <v>162</v>
      </c>
      <c r="C20" s="157" t="s">
        <v>40</v>
      </c>
      <c r="D20" s="157" t="s">
        <v>40</v>
      </c>
      <c r="E20" s="157" t="s">
        <v>50</v>
      </c>
      <c r="F20" s="158" t="s">
        <v>41</v>
      </c>
    </row>
    <row r="21" spans="2:6" x14ac:dyDescent="0.2">
      <c r="B21" s="169" t="s">
        <v>163</v>
      </c>
      <c r="C21" s="157" t="s">
        <v>41</v>
      </c>
      <c r="D21" s="157" t="s">
        <v>41</v>
      </c>
      <c r="E21" s="157" t="s">
        <v>41</v>
      </c>
      <c r="F21" s="158" t="s">
        <v>50</v>
      </c>
    </row>
    <row r="22" spans="2:6" x14ac:dyDescent="0.2">
      <c r="B22" s="169" t="s">
        <v>164</v>
      </c>
      <c r="C22" s="157" t="s">
        <v>46</v>
      </c>
      <c r="D22" s="157" t="s">
        <v>39</v>
      </c>
      <c r="E22" s="157" t="s">
        <v>46</v>
      </c>
      <c r="F22" s="158" t="s">
        <v>48</v>
      </c>
    </row>
    <row r="23" spans="2:6" x14ac:dyDescent="0.2">
      <c r="B23" s="169" t="s">
        <v>165</v>
      </c>
      <c r="C23" s="157" t="s">
        <v>36</v>
      </c>
      <c r="D23" s="157" t="s">
        <v>46</v>
      </c>
      <c r="E23" s="157" t="s">
        <v>48</v>
      </c>
      <c r="F23" s="158" t="s">
        <v>46</v>
      </c>
    </row>
    <row r="24" spans="2:6" x14ac:dyDescent="0.2">
      <c r="B24" s="169" t="s">
        <v>166</v>
      </c>
      <c r="C24" s="157" t="s">
        <v>48</v>
      </c>
      <c r="D24" s="157" t="s">
        <v>48</v>
      </c>
      <c r="E24" s="157" t="s">
        <v>39</v>
      </c>
      <c r="F24" s="158" t="s">
        <v>39</v>
      </c>
    </row>
    <row r="25" spans="2:6" x14ac:dyDescent="0.2">
      <c r="B25" s="169" t="s">
        <v>167</v>
      </c>
      <c r="C25" s="157" t="s">
        <v>51</v>
      </c>
      <c r="D25" s="157" t="s">
        <v>36</v>
      </c>
      <c r="E25" s="157" t="s">
        <v>36</v>
      </c>
      <c r="F25" s="158" t="s">
        <v>36</v>
      </c>
    </row>
    <row r="26" spans="2:6" x14ac:dyDescent="0.2">
      <c r="B26" s="169" t="s">
        <v>168</v>
      </c>
      <c r="C26" s="157" t="s">
        <v>39</v>
      </c>
      <c r="D26" s="157" t="s">
        <v>51</v>
      </c>
      <c r="E26" s="157" t="s">
        <v>51</v>
      </c>
      <c r="F26" s="158" t="s">
        <v>51</v>
      </c>
    </row>
    <row r="27" spans="2:6" x14ac:dyDescent="0.2">
      <c r="B27" s="169" t="s">
        <v>169</v>
      </c>
      <c r="C27" s="157" t="s">
        <v>45</v>
      </c>
      <c r="D27" s="157" t="s">
        <v>45</v>
      </c>
      <c r="E27" s="157" t="s">
        <v>45</v>
      </c>
      <c r="F27" s="158" t="s">
        <v>45</v>
      </c>
    </row>
    <row r="28" spans="2:6" x14ac:dyDescent="0.2">
      <c r="B28" s="169" t="s">
        <v>170</v>
      </c>
      <c r="C28" s="157" t="s">
        <v>47</v>
      </c>
      <c r="D28" s="157" t="s">
        <v>49</v>
      </c>
      <c r="E28" s="157" t="s">
        <v>47</v>
      </c>
      <c r="F28" s="158" t="s">
        <v>47</v>
      </c>
    </row>
    <row r="29" spans="2:6" x14ac:dyDescent="0.2">
      <c r="B29" s="169" t="s">
        <v>171</v>
      </c>
      <c r="C29" s="157" t="s">
        <v>49</v>
      </c>
      <c r="D29" s="157" t="s">
        <v>47</v>
      </c>
      <c r="E29" s="157" t="s">
        <v>49</v>
      </c>
      <c r="F29" s="158" t="s">
        <v>49</v>
      </c>
    </row>
    <row r="30" spans="2:6" x14ac:dyDescent="0.2">
      <c r="B30" s="169" t="s">
        <v>172</v>
      </c>
      <c r="C30" s="157" t="s">
        <v>44</v>
      </c>
      <c r="D30" s="157" t="s">
        <v>44</v>
      </c>
      <c r="E30" s="157" t="s">
        <v>44</v>
      </c>
      <c r="F30" s="158" t="s">
        <v>43</v>
      </c>
    </row>
    <row r="31" spans="2:6" ht="13.5" thickBot="1" x14ac:dyDescent="0.25">
      <c r="B31" s="170" t="s">
        <v>173</v>
      </c>
      <c r="C31" s="160" t="s">
        <v>43</v>
      </c>
      <c r="D31" s="160" t="s">
        <v>43</v>
      </c>
      <c r="E31" s="160" t="s">
        <v>43</v>
      </c>
      <c r="F31" s="161" t="s">
        <v>44</v>
      </c>
    </row>
    <row r="32" spans="2:6" x14ac:dyDescent="0.2">
      <c r="B32" s="58" t="s">
        <v>114</v>
      </c>
      <c r="C32" s="166"/>
      <c r="D32" s="166"/>
      <c r="E32" s="166"/>
    </row>
    <row r="33" spans="2:5" x14ac:dyDescent="0.2">
      <c r="B33" s="79" t="s">
        <v>103</v>
      </c>
      <c r="C33" s="166"/>
      <c r="D33" s="166"/>
      <c r="E33" s="166"/>
    </row>
    <row r="34" spans="2:5" x14ac:dyDescent="0.2">
      <c r="B34" s="166"/>
      <c r="C34" s="166"/>
      <c r="D34" s="166"/>
      <c r="E34" s="166"/>
    </row>
    <row r="38" spans="2:5" x14ac:dyDescent="0.2">
      <c r="B38"/>
    </row>
    <row r="39" spans="2:5" x14ac:dyDescent="0.2">
      <c r="B39"/>
    </row>
    <row r="40" spans="2:5" x14ac:dyDescent="0.2">
      <c r="B40"/>
    </row>
    <row r="41" spans="2:5" x14ac:dyDescent="0.2">
      <c r="B41"/>
    </row>
    <row r="42" spans="2:5" x14ac:dyDescent="0.2">
      <c r="B42"/>
    </row>
    <row r="43" spans="2:5" x14ac:dyDescent="0.2">
      <c r="B43"/>
    </row>
    <row r="44" spans="2:5" x14ac:dyDescent="0.2">
      <c r="B44"/>
    </row>
    <row r="45" spans="2:5" x14ac:dyDescent="0.2">
      <c r="B45"/>
    </row>
    <row r="46" spans="2:5" x14ac:dyDescent="0.2">
      <c r="B46"/>
    </row>
    <row r="47" spans="2:5" x14ac:dyDescent="0.2">
      <c r="B47"/>
    </row>
    <row r="48" spans="2:5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showGridLines="0" workbookViewId="0">
      <selection activeCell="J7" sqref="J7:J8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2:16" ht="18" thickBot="1" x14ac:dyDescent="0.35">
      <c r="B2" s="354" t="s">
        <v>177</v>
      </c>
      <c r="C2" s="354"/>
      <c r="D2" s="354"/>
      <c r="E2" s="354"/>
      <c r="F2" s="354"/>
      <c r="G2" s="59"/>
      <c r="H2" s="59"/>
      <c r="I2" s="59"/>
      <c r="J2" s="59"/>
      <c r="K2" s="59"/>
    </row>
    <row r="3" spans="2:16" ht="14.25" thickTop="1" thickBot="1" x14ac:dyDescent="0.25">
      <c r="B3" s="58"/>
      <c r="C3" s="383"/>
      <c r="D3" s="383"/>
      <c r="E3" s="383"/>
      <c r="F3" s="383"/>
      <c r="G3" s="383"/>
      <c r="H3" s="383"/>
      <c r="I3" s="383"/>
      <c r="J3" s="383"/>
      <c r="K3" s="383"/>
      <c r="L3" s="382"/>
      <c r="M3" s="382"/>
      <c r="N3" s="7"/>
      <c r="O3" s="7"/>
    </row>
    <row r="4" spans="2:16" ht="44.25" customHeight="1" x14ac:dyDescent="0.2">
      <c r="B4" s="172" t="s">
        <v>12</v>
      </c>
      <c r="C4" s="173" t="s">
        <v>111</v>
      </c>
      <c r="D4" s="173" t="s">
        <v>66</v>
      </c>
      <c r="E4" s="173" t="s">
        <v>100</v>
      </c>
      <c r="F4" s="173" t="s">
        <v>26</v>
      </c>
      <c r="G4" s="173" t="s">
        <v>101</v>
      </c>
      <c r="H4" s="173" t="s">
        <v>27</v>
      </c>
      <c r="I4" s="173" t="s">
        <v>70</v>
      </c>
      <c r="J4" s="173" t="s">
        <v>99</v>
      </c>
      <c r="K4" s="174" t="s">
        <v>71</v>
      </c>
      <c r="L4" s="31"/>
      <c r="M4" s="32"/>
      <c r="N4" s="31"/>
      <c r="O4" s="32"/>
    </row>
    <row r="5" spans="2:16" x14ac:dyDescent="0.2">
      <c r="B5" s="90">
        <v>2010</v>
      </c>
      <c r="C5" s="229">
        <f>'tab3'!F6</f>
        <v>85.312492293680023</v>
      </c>
      <c r="D5" s="195">
        <f>'tab3'!G6</f>
        <v>3512.672</v>
      </c>
      <c r="E5" s="195">
        <f t="shared" ref="E5:E8" si="0">C5/D5*1000000</f>
        <v>24287.064745492899</v>
      </c>
      <c r="F5" s="227">
        <f>'tab2'!H5</f>
        <v>100</v>
      </c>
      <c r="G5" s="227">
        <f>F5/H5*100</f>
        <v>100</v>
      </c>
      <c r="H5" s="227">
        <f>(D5/$D$5)*100</f>
        <v>100</v>
      </c>
      <c r="I5" s="227" t="s">
        <v>15</v>
      </c>
      <c r="J5" s="227" t="s">
        <v>15</v>
      </c>
      <c r="K5" s="228" t="s">
        <v>15</v>
      </c>
      <c r="L5" s="35"/>
      <c r="M5" s="33"/>
      <c r="O5" s="34"/>
      <c r="P5" s="16"/>
    </row>
    <row r="6" spans="2:16" x14ac:dyDescent="0.2">
      <c r="B6" s="90">
        <v>2011</v>
      </c>
      <c r="C6" s="229">
        <f>'tab3'!F7</f>
        <v>105.96257074174335</v>
      </c>
      <c r="D6" s="195">
        <f>'tab3'!G7</f>
        <v>3547.0549999999998</v>
      </c>
      <c r="E6" s="195">
        <f t="shared" si="0"/>
        <v>29873.393770816452</v>
      </c>
      <c r="F6" s="175">
        <f>'tab2'!H6</f>
        <v>108.12313269578499</v>
      </c>
      <c r="G6" s="175">
        <f t="shared" ref="G6:G8" si="1">F6/H6*100</f>
        <v>107.07505262048898</v>
      </c>
      <c r="H6" s="175">
        <f t="shared" ref="H6:H8" si="2">(D6/$D$5)*100</f>
        <v>100.97882751364202</v>
      </c>
      <c r="I6" s="175">
        <f>(F6/F5-1)*100</f>
        <v>8.1231326957849959</v>
      </c>
      <c r="J6" s="175">
        <f>((G6/G5)-1)*100</f>
        <v>7.0750526204889752</v>
      </c>
      <c r="K6" s="176">
        <f>(H6/H5-1)*100</f>
        <v>0.97882751364202214</v>
      </c>
      <c r="L6" s="35"/>
      <c r="O6" s="34"/>
      <c r="P6" s="16"/>
    </row>
    <row r="7" spans="2:16" x14ac:dyDescent="0.2">
      <c r="B7" s="269">
        <v>2012</v>
      </c>
      <c r="C7" s="323">
        <f>'tab3'!F8</f>
        <v>116.72818595419551</v>
      </c>
      <c r="D7" s="324">
        <f>'tab3'!G8</f>
        <v>3578.067</v>
      </c>
      <c r="E7" s="324">
        <f t="shared" si="0"/>
        <v>32623.253268928587</v>
      </c>
      <c r="F7" s="325">
        <f>'tab2'!H7</f>
        <v>107.45294394803135</v>
      </c>
      <c r="G7" s="325">
        <f t="shared" si="1"/>
        <v>105.48906644951568</v>
      </c>
      <c r="H7" s="325">
        <f t="shared" si="2"/>
        <v>101.861688196336</v>
      </c>
      <c r="I7" s="325">
        <f t="shared" ref="I7:I8" si="3">(F7/F6-1)*100</f>
        <v>-0.61983844811386302</v>
      </c>
      <c r="J7" s="325">
        <f t="shared" ref="J7" si="4">((G7/G6)-1)*100</f>
        <v>-1.4811911198349681</v>
      </c>
      <c r="K7" s="326">
        <f t="shared" ref="K7:K8" si="5">(H7/H6-1)*100</f>
        <v>0.8743027666613834</v>
      </c>
      <c r="L7" s="35"/>
      <c r="O7" s="34"/>
      <c r="P7" s="16"/>
    </row>
    <row r="8" spans="2:16" ht="13.5" thickBot="1" x14ac:dyDescent="0.25">
      <c r="B8" s="93">
        <v>2013</v>
      </c>
      <c r="C8" s="230">
        <f>'tab3'!F9</f>
        <v>117.04293402899438</v>
      </c>
      <c r="D8" s="196">
        <f>'tab3'!G9</f>
        <v>3839.366</v>
      </c>
      <c r="E8" s="196">
        <f t="shared" si="0"/>
        <v>30484.963931283022</v>
      </c>
      <c r="F8" s="234">
        <f>'tab2'!H8</f>
        <v>107.50996036941122</v>
      </c>
      <c r="G8" s="234">
        <f t="shared" si="1"/>
        <v>98.361872119183346</v>
      </c>
      <c r="H8" s="234">
        <f t="shared" si="2"/>
        <v>109.30044137340462</v>
      </c>
      <c r="I8" s="234">
        <f t="shared" si="3"/>
        <v>5.3061758277594961E-2</v>
      </c>
      <c r="J8" s="234">
        <f>((G8/G7)-1)*100</f>
        <v>-6.7563346327870093</v>
      </c>
      <c r="K8" s="261">
        <f t="shared" si="5"/>
        <v>7.3027978514656144</v>
      </c>
    </row>
    <row r="9" spans="2:16" x14ac:dyDescent="0.2">
      <c r="B9" s="58" t="s">
        <v>114</v>
      </c>
      <c r="C9" s="58"/>
      <c r="D9" s="58"/>
      <c r="E9" s="58"/>
      <c r="F9" s="65"/>
      <c r="G9" s="177"/>
      <c r="H9" s="58"/>
      <c r="I9" s="58"/>
      <c r="J9" s="58"/>
      <c r="K9" s="58"/>
    </row>
    <row r="10" spans="2:16" x14ac:dyDescent="0.2">
      <c r="B10" s="79" t="s">
        <v>103</v>
      </c>
      <c r="C10" s="58"/>
      <c r="D10" s="58"/>
      <c r="E10" s="58"/>
      <c r="F10" s="65"/>
      <c r="G10" s="177"/>
      <c r="H10" s="58"/>
      <c r="I10" s="58"/>
      <c r="J10" s="58"/>
      <c r="K10" s="58"/>
    </row>
    <row r="11" spans="2:16" x14ac:dyDescent="0.2">
      <c r="B11" s="58"/>
      <c r="F11" s="11"/>
      <c r="G11" s="14"/>
    </row>
    <row r="12" spans="2:16" x14ac:dyDescent="0.2">
      <c r="D12" s="13"/>
      <c r="E12" s="25"/>
      <c r="F12" s="22"/>
      <c r="G12" s="14"/>
      <c r="J12" s="22"/>
    </row>
    <row r="13" spans="2:16" x14ac:dyDescent="0.2">
      <c r="D13" s="13"/>
      <c r="E13" s="25"/>
      <c r="F13" s="22"/>
      <c r="G13" s="14"/>
      <c r="J13" s="22"/>
    </row>
    <row r="14" spans="2:16" x14ac:dyDescent="0.2">
      <c r="D14" s="13"/>
      <c r="E14" s="25"/>
      <c r="F14" s="22"/>
      <c r="G14" s="14"/>
      <c r="J14" s="22"/>
    </row>
    <row r="15" spans="2:16" x14ac:dyDescent="0.2">
      <c r="D15" s="13"/>
      <c r="E15" s="25"/>
      <c r="F15" s="22"/>
      <c r="G15" s="14"/>
      <c r="J15" s="22"/>
    </row>
    <row r="16" spans="2:16" x14ac:dyDescent="0.2">
      <c r="D16" s="13"/>
      <c r="E16" s="25"/>
      <c r="F16" s="22"/>
      <c r="G16" s="14"/>
      <c r="J16" s="22"/>
    </row>
    <row r="17" spans="3:10" x14ac:dyDescent="0.2">
      <c r="D17" s="13"/>
      <c r="E17" s="25"/>
      <c r="F17" s="22"/>
      <c r="G17" s="14"/>
      <c r="J17" s="22"/>
    </row>
    <row r="18" spans="3:10" x14ac:dyDescent="0.2">
      <c r="D18" s="13"/>
      <c r="E18" s="197"/>
      <c r="F18" s="22"/>
      <c r="G18" s="14"/>
      <c r="J18" s="22"/>
    </row>
    <row r="19" spans="3:10" x14ac:dyDescent="0.2">
      <c r="D19" s="30"/>
      <c r="E19" s="25"/>
      <c r="F19" s="22"/>
      <c r="G19" s="14"/>
      <c r="J19" s="22"/>
    </row>
    <row r="20" spans="3:10" x14ac:dyDescent="0.2">
      <c r="C20" s="25"/>
      <c r="D20" s="30"/>
      <c r="E20" s="25"/>
      <c r="F20" s="22"/>
      <c r="G20" s="14"/>
      <c r="J20" s="22"/>
    </row>
    <row r="23" spans="3:10" x14ac:dyDescent="0.2">
      <c r="G23" s="14"/>
    </row>
    <row r="24" spans="3:10" x14ac:dyDescent="0.2">
      <c r="G24" s="197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6 J7:J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workbookViewId="0">
      <selection activeCell="C5" sqref="C5:C8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16384" width="9.140625" style="1"/>
  </cols>
  <sheetData>
    <row r="2" spans="1:9" ht="22.5" customHeight="1" thickBot="1" x14ac:dyDescent="0.35">
      <c r="A2" s="58"/>
      <c r="B2" s="84" t="s">
        <v>115</v>
      </c>
      <c r="C2" s="84"/>
      <c r="D2" s="84"/>
      <c r="E2" s="84"/>
      <c r="F2" s="84"/>
      <c r="G2" s="79"/>
    </row>
    <row r="3" spans="1:9" ht="17.25" customHeight="1" thickTop="1" thickBot="1" x14ac:dyDescent="0.25">
      <c r="A3" s="58"/>
      <c r="B3" s="85"/>
      <c r="C3" s="86"/>
      <c r="D3" s="86"/>
      <c r="E3" s="86"/>
      <c r="F3" s="86" t="s">
        <v>106</v>
      </c>
      <c r="G3" s="79"/>
    </row>
    <row r="4" spans="1:9" ht="60.75" customHeight="1" x14ac:dyDescent="0.2">
      <c r="A4" s="58"/>
      <c r="B4" s="87" t="s">
        <v>16</v>
      </c>
      <c r="C4" s="88" t="s">
        <v>29</v>
      </c>
      <c r="D4" s="88" t="s">
        <v>30</v>
      </c>
      <c r="E4" s="88" t="s">
        <v>31</v>
      </c>
      <c r="F4" s="89" t="s">
        <v>102</v>
      </c>
      <c r="G4" s="58"/>
    </row>
    <row r="5" spans="1:9" ht="22.5" customHeight="1" x14ac:dyDescent="0.2">
      <c r="A5" s="58"/>
      <c r="B5" s="90">
        <v>2010</v>
      </c>
      <c r="C5" s="209">
        <v>69.820398021957999</v>
      </c>
      <c r="D5" s="209">
        <v>15.492094271722037</v>
      </c>
      <c r="E5" s="209">
        <v>85.312492293680023</v>
      </c>
      <c r="F5" s="92" t="s">
        <v>15</v>
      </c>
      <c r="G5" s="91"/>
      <c r="H5" s="23"/>
      <c r="I5" s="23"/>
    </row>
    <row r="6" spans="1:9" ht="22.5" customHeight="1" x14ac:dyDescent="0.2">
      <c r="A6" s="58"/>
      <c r="B6" s="90">
        <v>2011</v>
      </c>
      <c r="C6" s="209">
        <v>86.112613835230007</v>
      </c>
      <c r="D6" s="209">
        <v>19.849956906513341</v>
      </c>
      <c r="E6" s="209">
        <v>105.96257074174335</v>
      </c>
      <c r="F6" s="92">
        <v>8.1231326957849959</v>
      </c>
      <c r="G6" s="91"/>
      <c r="H6" s="23"/>
      <c r="I6" s="23"/>
    </row>
    <row r="7" spans="1:9" ht="22.5" customHeight="1" x14ac:dyDescent="0.2">
      <c r="A7" s="58"/>
      <c r="B7" s="90">
        <v>2012</v>
      </c>
      <c r="C7" s="209">
        <v>95.839929231119996</v>
      </c>
      <c r="D7" s="209">
        <v>20.888256723075511</v>
      </c>
      <c r="E7" s="209">
        <v>116.72818595419551</v>
      </c>
      <c r="F7" s="92">
        <v>-0.61983844811386302</v>
      </c>
      <c r="G7" s="91"/>
      <c r="H7" s="23"/>
      <c r="I7" s="23"/>
    </row>
    <row r="8" spans="1:9" ht="27" customHeight="1" thickBot="1" x14ac:dyDescent="0.25">
      <c r="A8" s="58"/>
      <c r="B8" s="93">
        <v>2013</v>
      </c>
      <c r="C8" s="210">
        <v>97.461262356980995</v>
      </c>
      <c r="D8" s="210">
        <v>19.581671672013389</v>
      </c>
      <c r="E8" s="210">
        <v>117.04293402899438</v>
      </c>
      <c r="F8" s="94">
        <v>5.3061758277594961E-2</v>
      </c>
      <c r="G8" s="58"/>
    </row>
    <row r="9" spans="1:9" x14ac:dyDescent="0.2">
      <c r="A9" s="58"/>
      <c r="B9" s="58" t="s">
        <v>114</v>
      </c>
      <c r="C9" s="58"/>
      <c r="D9" s="58"/>
      <c r="E9" s="58"/>
      <c r="F9" s="83"/>
      <c r="G9" s="58"/>
    </row>
    <row r="10" spans="1:9" x14ac:dyDescent="0.2">
      <c r="A10" s="58"/>
      <c r="B10" s="79" t="s">
        <v>103</v>
      </c>
      <c r="C10" s="58"/>
      <c r="D10" s="58"/>
      <c r="E10" s="58"/>
      <c r="F10" s="58"/>
      <c r="G10" s="58"/>
    </row>
    <row r="11" spans="1:9" x14ac:dyDescent="0.2">
      <c r="B11" s="58"/>
    </row>
    <row r="12" spans="1:9" x14ac:dyDescent="0.2">
      <c r="E12" s="256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showGridLines="0" workbookViewId="0">
      <selection activeCell="J6" sqref="J6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354" t="s">
        <v>184</v>
      </c>
      <c r="C2" s="354"/>
      <c r="D2" s="354"/>
      <c r="E2" s="354"/>
      <c r="F2" s="354"/>
      <c r="G2" s="59"/>
      <c r="H2" s="59"/>
      <c r="I2" s="59"/>
      <c r="J2" s="59"/>
      <c r="K2" s="59"/>
    </row>
    <row r="3" spans="2:11" ht="14.25" thickTop="1" thickBot="1" x14ac:dyDescent="0.25">
      <c r="B3" s="58"/>
      <c r="C3" s="383"/>
      <c r="D3" s="383"/>
      <c r="E3" s="383"/>
      <c r="F3" s="383"/>
      <c r="G3" s="383"/>
      <c r="H3" s="383"/>
      <c r="I3" s="383"/>
      <c r="J3" s="383"/>
      <c r="K3" s="384"/>
    </row>
    <row r="4" spans="2:11" ht="51" x14ac:dyDescent="0.2">
      <c r="B4" s="172" t="s">
        <v>12</v>
      </c>
      <c r="C4" s="173" t="s">
        <v>111</v>
      </c>
      <c r="D4" s="173" t="s">
        <v>66</v>
      </c>
      <c r="E4" s="173" t="s">
        <v>100</v>
      </c>
      <c r="F4" s="173" t="s">
        <v>26</v>
      </c>
      <c r="G4" s="173" t="s">
        <v>101</v>
      </c>
      <c r="H4" s="173" t="s">
        <v>27</v>
      </c>
      <c r="I4" s="173" t="s">
        <v>70</v>
      </c>
      <c r="J4" s="173" t="s">
        <v>99</v>
      </c>
      <c r="K4" s="174" t="s">
        <v>71</v>
      </c>
    </row>
    <row r="5" spans="2:11" x14ac:dyDescent="0.2">
      <c r="B5" s="90">
        <v>2010</v>
      </c>
      <c r="C5" s="229">
        <f>'tab3'!C6</f>
        <v>3885.8469999999957</v>
      </c>
      <c r="D5" s="195">
        <f>'tab3'!D6</f>
        <v>190732.69399999999</v>
      </c>
      <c r="E5" s="195">
        <f t="shared" ref="E5:E8" si="0">(C5*1000000)/D5</f>
        <v>20373.261230190539</v>
      </c>
      <c r="F5" s="175">
        <v>100</v>
      </c>
      <c r="G5" s="227">
        <f t="shared" ref="G5:G8" si="1">F5/H5*100</f>
        <v>100</v>
      </c>
      <c r="H5" s="227">
        <f>(D5/$D$5)*100</f>
        <v>100</v>
      </c>
      <c r="I5" s="175" t="str">
        <f>'tab2'!G5</f>
        <v>-</v>
      </c>
      <c r="J5" s="227" t="s">
        <v>15</v>
      </c>
      <c r="K5" s="228" t="s">
        <v>15</v>
      </c>
    </row>
    <row r="6" spans="2:11" x14ac:dyDescent="0.2">
      <c r="B6" s="90">
        <v>2011</v>
      </c>
      <c r="C6" s="229">
        <f>'tab3'!C7</f>
        <v>4373.6580000000022</v>
      </c>
      <c r="D6" s="195">
        <f>'tab3'!D7</f>
        <v>192379.28700000001</v>
      </c>
      <c r="E6" s="195">
        <f t="shared" si="0"/>
        <v>22734.557696952073</v>
      </c>
      <c r="F6" s="175">
        <f t="shared" ref="F6:F8" si="2">F5*(1+I6/100)</f>
        <v>103.90921207139654</v>
      </c>
      <c r="G6" s="175">
        <f t="shared" si="1"/>
        <v>103.01984303432199</v>
      </c>
      <c r="H6" s="175">
        <f t="shared" ref="H6:H8" si="3">(D6/$D$5)*100</f>
        <v>100.86329876932373</v>
      </c>
      <c r="I6" s="175">
        <f>'tab2'!G6</f>
        <v>3.9092120713965395</v>
      </c>
      <c r="J6" s="175">
        <f>(G6/G5-1)*100</f>
        <v>3.0198430343219895</v>
      </c>
      <c r="K6" s="176">
        <f>(H6/H5-1)*100</f>
        <v>0.86329876932373928</v>
      </c>
    </row>
    <row r="7" spans="2:11" x14ac:dyDescent="0.2">
      <c r="B7" s="269">
        <v>2012</v>
      </c>
      <c r="C7" s="323">
        <f>'tab3'!C8</f>
        <v>4805.9129999999805</v>
      </c>
      <c r="D7" s="324">
        <f>'tab3'!D8</f>
        <v>193946.886</v>
      </c>
      <c r="E7" s="324">
        <f t="shared" si="0"/>
        <v>24779.531649711462</v>
      </c>
      <c r="F7" s="325">
        <f>F6*(1+I7/100)</f>
        <v>105.90217269241931</v>
      </c>
      <c r="G7" s="325">
        <f t="shared" si="1"/>
        <v>104.14710498666302</v>
      </c>
      <c r="H7" s="325">
        <f t="shared" si="3"/>
        <v>101.68518146133879</v>
      </c>
      <c r="I7" s="325">
        <f>'tab2'!G7</f>
        <v>1.9179826131810129</v>
      </c>
      <c r="J7" s="325">
        <f t="shared" ref="J7:J8" si="4">(G7/G6-1)*100</f>
        <v>1.0942182778957088</v>
      </c>
      <c r="K7" s="326">
        <f t="shared" ref="K7:K8" si="5">(H7/H6-1)*100</f>
        <v>0.81484811823844261</v>
      </c>
    </row>
    <row r="8" spans="2:11" ht="13.5" thickBot="1" x14ac:dyDescent="0.25">
      <c r="B8" s="93">
        <v>2013</v>
      </c>
      <c r="C8" s="230">
        <f>'tab3'!C9</f>
        <v>5316.4539566463664</v>
      </c>
      <c r="D8" s="196">
        <f>'tab3'!D9</f>
        <v>201032.71400000001</v>
      </c>
      <c r="E8" s="196">
        <f t="shared" si="0"/>
        <v>26445.715480149993</v>
      </c>
      <c r="F8" s="234">
        <f t="shared" si="2"/>
        <v>109.09364069719088</v>
      </c>
      <c r="G8" s="234">
        <f t="shared" si="1"/>
        <v>103.50416892070238</v>
      </c>
      <c r="H8" s="234">
        <f t="shared" si="3"/>
        <v>105.40023830418923</v>
      </c>
      <c r="I8" s="234">
        <f>'tab2'!G8</f>
        <v>3.0136001213505015</v>
      </c>
      <c r="J8" s="234">
        <f t="shared" si="4"/>
        <v>-0.61733455389180181</v>
      </c>
      <c r="K8" s="261">
        <f t="shared" si="5"/>
        <v>3.6534889247976876</v>
      </c>
    </row>
    <row r="9" spans="2:11" x14ac:dyDescent="0.2">
      <c r="B9" s="58" t="s">
        <v>114</v>
      </c>
      <c r="C9" s="58"/>
      <c r="D9" s="58"/>
      <c r="E9" s="58"/>
      <c r="F9" s="65"/>
      <c r="G9" s="177"/>
      <c r="H9" s="58"/>
      <c r="I9" s="58"/>
      <c r="J9" s="58"/>
      <c r="K9" s="58"/>
    </row>
    <row r="10" spans="2:11" x14ac:dyDescent="0.2">
      <c r="B10" s="79" t="s">
        <v>103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C7" sqref="C7:C9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 x14ac:dyDescent="0.2">
      <c r="B1" s="58"/>
      <c r="C1" s="58"/>
      <c r="D1" s="58"/>
      <c r="E1" s="58"/>
      <c r="F1" s="58"/>
      <c r="G1" s="58"/>
      <c r="H1" s="58"/>
      <c r="I1" s="58"/>
    </row>
    <row r="2" spans="2:12" ht="18" thickBot="1" x14ac:dyDescent="0.35">
      <c r="B2" s="84" t="s">
        <v>178</v>
      </c>
      <c r="C2" s="84"/>
      <c r="D2" s="84"/>
      <c r="E2" s="84"/>
      <c r="F2" s="84"/>
      <c r="G2" s="84"/>
      <c r="H2" s="84"/>
      <c r="I2" s="59"/>
    </row>
    <row r="3" spans="2:12" ht="13.5" thickTop="1" x14ac:dyDescent="0.2">
      <c r="B3" s="59" t="s">
        <v>5</v>
      </c>
      <c r="C3" s="171"/>
      <c r="D3" s="171"/>
      <c r="E3" s="171"/>
      <c r="F3" s="171"/>
      <c r="G3" s="171"/>
      <c r="I3" s="171"/>
    </row>
    <row r="4" spans="2:12" ht="13.5" thickBot="1" x14ac:dyDescent="0.25">
      <c r="B4" s="58"/>
      <c r="C4" s="178"/>
      <c r="D4" s="59"/>
      <c r="E4" s="59"/>
      <c r="F4" s="59"/>
      <c r="G4" s="59"/>
      <c r="H4" s="59"/>
      <c r="I4" s="59"/>
    </row>
    <row r="5" spans="2:12" ht="53.25" customHeight="1" x14ac:dyDescent="0.2">
      <c r="B5" s="248" t="s">
        <v>16</v>
      </c>
      <c r="C5" s="119" t="s">
        <v>13</v>
      </c>
      <c r="D5" s="119" t="s">
        <v>18</v>
      </c>
      <c r="E5" s="119" t="s">
        <v>19</v>
      </c>
      <c r="F5" s="119" t="s">
        <v>20</v>
      </c>
      <c r="G5" s="119" t="s">
        <v>23</v>
      </c>
      <c r="H5" s="119" t="s">
        <v>21</v>
      </c>
      <c r="I5" s="205" t="s">
        <v>22</v>
      </c>
    </row>
    <row r="6" spans="2:12" x14ac:dyDescent="0.2">
      <c r="B6" s="179">
        <v>2010</v>
      </c>
      <c r="C6" s="142" t="s">
        <v>189</v>
      </c>
      <c r="D6" s="331">
        <v>2.2431971890478302</v>
      </c>
      <c r="E6" s="331">
        <v>26.949550397093521</v>
      </c>
      <c r="F6" s="331">
        <v>40.627649871638226</v>
      </c>
      <c r="G6" s="331">
        <v>69.820398021957999</v>
      </c>
      <c r="H6" s="331">
        <v>15.492094271722037</v>
      </c>
      <c r="I6" s="328">
        <v>85.312492293680023</v>
      </c>
      <c r="J6" s="57"/>
      <c r="K6" s="57"/>
      <c r="L6" s="7"/>
    </row>
    <row r="7" spans="2:12" x14ac:dyDescent="0.2">
      <c r="B7" s="179">
        <v>2011</v>
      </c>
      <c r="C7" s="142" t="s">
        <v>189</v>
      </c>
      <c r="D7" s="331">
        <v>2.9873939012833604</v>
      </c>
      <c r="E7" s="331">
        <v>37.143523985482517</v>
      </c>
      <c r="F7" s="331">
        <v>45.98169096679672</v>
      </c>
      <c r="G7" s="331">
        <v>86.112613835230007</v>
      </c>
      <c r="H7" s="331">
        <v>19.849956906513341</v>
      </c>
      <c r="I7" s="328">
        <v>105.96257074174335</v>
      </c>
      <c r="J7" s="57"/>
      <c r="K7" s="57"/>
      <c r="L7" s="7"/>
    </row>
    <row r="8" spans="2:12" x14ac:dyDescent="0.2">
      <c r="B8" s="327">
        <v>2012</v>
      </c>
      <c r="C8" s="142" t="s">
        <v>189</v>
      </c>
      <c r="D8" s="332">
        <v>3.1781902165657003</v>
      </c>
      <c r="E8" s="332">
        <v>40.888902787971098</v>
      </c>
      <c r="F8" s="332">
        <v>51.772835350319937</v>
      </c>
      <c r="G8" s="332">
        <v>95.839929231119996</v>
      </c>
      <c r="H8" s="332">
        <v>20.888256723075511</v>
      </c>
      <c r="I8" s="329">
        <v>116.72818595419551</v>
      </c>
      <c r="J8" s="57"/>
      <c r="K8" s="57"/>
      <c r="L8" s="7"/>
    </row>
    <row r="9" spans="2:12" ht="13.5" thickBot="1" x14ac:dyDescent="0.25">
      <c r="B9" s="180">
        <v>2013</v>
      </c>
      <c r="C9" s="144" t="s">
        <v>189</v>
      </c>
      <c r="D9" s="333">
        <v>3.1883110922940099</v>
      </c>
      <c r="E9" s="333">
        <v>39.477727946823869</v>
      </c>
      <c r="F9" s="333">
        <v>54.796490300891932</v>
      </c>
      <c r="G9" s="333">
        <v>97.461262356980995</v>
      </c>
      <c r="H9" s="333">
        <v>19.581671672013389</v>
      </c>
      <c r="I9" s="330">
        <v>117.04293402899438</v>
      </c>
      <c r="J9" s="9"/>
      <c r="K9" s="7"/>
      <c r="L9" s="7"/>
    </row>
    <row r="10" spans="2:12" x14ac:dyDescent="0.2">
      <c r="B10" s="58" t="s">
        <v>114</v>
      </c>
      <c r="C10" s="58"/>
      <c r="D10" s="58"/>
      <c r="E10" s="58"/>
      <c r="F10" s="58"/>
      <c r="G10" s="58"/>
      <c r="H10" s="58"/>
      <c r="I10" s="58"/>
      <c r="J10" s="7"/>
      <c r="K10" s="7"/>
      <c r="L10" s="7"/>
    </row>
    <row r="11" spans="2:12" x14ac:dyDescent="0.2">
      <c r="B11" s="79" t="s">
        <v>103</v>
      </c>
      <c r="C11" s="58"/>
      <c r="D11" s="58"/>
      <c r="E11" s="58"/>
      <c r="F11" s="58"/>
      <c r="G11" s="58"/>
      <c r="H11" s="58"/>
      <c r="I11" s="58"/>
      <c r="J11" s="7"/>
      <c r="K11" s="7"/>
      <c r="L11" s="7"/>
    </row>
    <row r="12" spans="2:12" x14ac:dyDescent="0.2">
      <c r="B12" s="58"/>
      <c r="J12" s="7"/>
      <c r="K12" s="7"/>
      <c r="L12" s="7"/>
    </row>
    <row r="15" spans="2:12" x14ac:dyDescent="0.2">
      <c r="C15" s="18"/>
      <c r="D15" s="19"/>
      <c r="E15" s="17"/>
      <c r="F15" s="17"/>
      <c r="G15" s="17"/>
      <c r="H15" s="17"/>
      <c r="I15" s="17"/>
      <c r="J15" s="17"/>
      <c r="K15" s="2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workbookViewId="0"/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84" t="s">
        <v>179</v>
      </c>
      <c r="C2" s="84"/>
      <c r="D2" s="84"/>
      <c r="E2" s="84"/>
      <c r="F2" s="84"/>
    </row>
    <row r="3" spans="2:18" ht="14.25" thickTop="1" thickBot="1" x14ac:dyDescent="0.25">
      <c r="B3" s="58"/>
      <c r="C3" s="59"/>
      <c r="D3" s="59"/>
      <c r="E3" s="59"/>
      <c r="F3" s="100" t="s">
        <v>69</v>
      </c>
      <c r="K3" s="9"/>
      <c r="L3" s="9"/>
      <c r="M3" s="9"/>
      <c r="N3" s="9"/>
      <c r="O3" s="9"/>
      <c r="P3" s="9"/>
      <c r="Q3" s="9"/>
    </row>
    <row r="4" spans="2:18" ht="25.5" x14ac:dyDescent="0.2">
      <c r="B4" s="248" t="s">
        <v>16</v>
      </c>
      <c r="C4" s="119" t="s">
        <v>18</v>
      </c>
      <c r="D4" s="119" t="s">
        <v>19</v>
      </c>
      <c r="E4" s="119" t="s">
        <v>20</v>
      </c>
      <c r="F4" s="205" t="s">
        <v>23</v>
      </c>
      <c r="K4" s="9"/>
      <c r="L4" s="9"/>
      <c r="M4" s="56"/>
      <c r="N4" s="56"/>
      <c r="O4" s="56"/>
      <c r="P4" s="9"/>
      <c r="Q4" s="9"/>
    </row>
    <row r="5" spans="2:18" x14ac:dyDescent="0.2">
      <c r="B5" s="179">
        <v>2010</v>
      </c>
      <c r="C5" s="123">
        <v>3.212810683875428</v>
      </c>
      <c r="D5" s="123">
        <v>38.598391556550396</v>
      </c>
      <c r="E5" s="123">
        <v>58.188797759574186</v>
      </c>
      <c r="F5" s="124">
        <f>SUM(C5:E5)</f>
        <v>100</v>
      </c>
      <c r="G5" s="16"/>
      <c r="H5" s="16"/>
      <c r="I5" s="16"/>
      <c r="J5" s="16"/>
      <c r="K5" s="54"/>
      <c r="L5" s="54"/>
      <c r="M5" s="55"/>
      <c r="N5" s="55"/>
      <c r="O5" s="55"/>
      <c r="P5" s="8"/>
      <c r="Q5" s="8"/>
      <c r="R5" s="11"/>
    </row>
    <row r="6" spans="2:18" x14ac:dyDescent="0.2">
      <c r="B6" s="179">
        <v>2011</v>
      </c>
      <c r="C6" s="123">
        <v>3.4691712875213483</v>
      </c>
      <c r="D6" s="123">
        <v>43.133664721093673</v>
      </c>
      <c r="E6" s="123">
        <v>53.397163991384978</v>
      </c>
      <c r="F6" s="124">
        <f>SUM(C6:E6)</f>
        <v>100</v>
      </c>
      <c r="G6" s="16"/>
      <c r="H6" s="16"/>
      <c r="I6" s="16"/>
      <c r="K6" s="9"/>
      <c r="L6" s="54"/>
      <c r="M6" s="55"/>
      <c r="N6" s="55"/>
      <c r="O6" s="55"/>
      <c r="P6" s="8"/>
      <c r="Q6" s="8"/>
      <c r="R6" s="11"/>
    </row>
    <row r="7" spans="2:18" x14ac:dyDescent="0.2">
      <c r="B7" s="327">
        <v>2012</v>
      </c>
      <c r="C7" s="334">
        <v>3.3161441907574654</v>
      </c>
      <c r="D7" s="334">
        <v>42.663745152830153</v>
      </c>
      <c r="E7" s="334">
        <v>54.020110656412342</v>
      </c>
      <c r="F7" s="335">
        <f>SUM(C7:E7)</f>
        <v>99.999999999999957</v>
      </c>
      <c r="G7" s="16"/>
      <c r="H7" s="16"/>
      <c r="K7" s="9"/>
      <c r="L7" s="54"/>
      <c r="M7" s="55"/>
      <c r="N7" s="55"/>
      <c r="O7" s="55"/>
      <c r="P7" s="8"/>
      <c r="Q7" s="8"/>
      <c r="R7" s="11"/>
    </row>
    <row r="8" spans="2:18" ht="13.5" thickBot="1" x14ac:dyDescent="0.25">
      <c r="B8" s="180">
        <v>2013</v>
      </c>
      <c r="C8" s="181">
        <v>3.271319874298769</v>
      </c>
      <c r="D8" s="181">
        <v>40.505544247780648</v>
      </c>
      <c r="E8" s="181">
        <v>56.223135877920583</v>
      </c>
      <c r="F8" s="182">
        <f>SUM(C8:E8)</f>
        <v>100</v>
      </c>
      <c r="L8" s="9"/>
      <c r="M8" s="9"/>
      <c r="N8" s="9"/>
      <c r="O8" s="9"/>
      <c r="P8" s="9"/>
      <c r="Q8" s="9"/>
    </row>
    <row r="9" spans="2:18" x14ac:dyDescent="0.2">
      <c r="B9" s="58" t="s">
        <v>114</v>
      </c>
      <c r="C9" s="58"/>
      <c r="D9" s="58"/>
      <c r="E9" s="58"/>
      <c r="F9" s="58" t="s">
        <v>72</v>
      </c>
      <c r="L9" s="9"/>
      <c r="M9" s="9"/>
      <c r="N9" s="9"/>
      <c r="O9" s="9"/>
      <c r="P9" s="9"/>
      <c r="Q9" s="9"/>
    </row>
    <row r="10" spans="2:18" x14ac:dyDescent="0.2">
      <c r="B10" s="79" t="s">
        <v>103</v>
      </c>
      <c r="C10" s="58"/>
      <c r="D10" s="58"/>
      <c r="E10" s="58"/>
      <c r="F10" s="58"/>
      <c r="L10" s="9"/>
      <c r="M10" s="9"/>
      <c r="N10" s="9"/>
      <c r="O10" s="9"/>
      <c r="P10" s="9"/>
      <c r="Q10" s="9"/>
    </row>
    <row r="11" spans="2:18" x14ac:dyDescent="0.2">
      <c r="B11" s="58"/>
      <c r="L11" s="9"/>
      <c r="M11" s="9"/>
      <c r="N11" s="9"/>
      <c r="O11" s="9"/>
      <c r="P11" s="9"/>
      <c r="Q11" s="9"/>
    </row>
  </sheetData>
  <pageMargins left="0.511811024" right="0.511811024" top="0.78740157499999996" bottom="0.78740157499999996" header="0.31496062000000002" footer="0.31496062000000002"/>
  <ignoredErrors>
    <ignoredError sqref="F5:F8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5"/>
  <sheetViews>
    <sheetView showGridLines="0" zoomScale="80" zoomScaleNormal="80" workbookViewId="0">
      <selection activeCell="C6" sqref="C6:E6"/>
    </sheetView>
  </sheetViews>
  <sheetFormatPr defaultRowHeight="16.5" customHeight="1" x14ac:dyDescent="0.2"/>
  <cols>
    <col min="1" max="1" width="4.7109375" style="1" customWidth="1"/>
    <col min="2" max="2" width="91" style="1" customWidth="1"/>
    <col min="3" max="3" width="12.28515625" style="1" customWidth="1"/>
    <col min="4" max="4" width="12" style="1" bestFit="1" customWidth="1"/>
    <col min="5" max="5" width="12" style="1" customWidth="1"/>
    <col min="6" max="6" width="13.5703125" style="1" customWidth="1"/>
    <col min="7" max="7" width="27.5703125" style="1" customWidth="1"/>
    <col min="8" max="8" width="15" style="1" customWidth="1"/>
    <col min="9" max="9" width="16.85546875" style="1" customWidth="1"/>
    <col min="10" max="10" width="13.28515625" style="1" customWidth="1"/>
    <col min="11" max="11" width="13" style="1" customWidth="1"/>
    <col min="12" max="12" width="21" style="1" customWidth="1"/>
    <col min="13" max="16384" width="9.140625" style="1"/>
  </cols>
  <sheetData>
    <row r="2" spans="2:14" ht="16.5" customHeight="1" thickBot="1" x14ac:dyDescent="0.35">
      <c r="B2" s="84" t="s">
        <v>183</v>
      </c>
      <c r="C2" s="58"/>
      <c r="D2" s="58"/>
      <c r="E2" s="58"/>
    </row>
    <row r="3" spans="2:14" ht="13.5" customHeight="1" thickTop="1" x14ac:dyDescent="0.2">
      <c r="C3" s="58"/>
      <c r="D3" s="58"/>
      <c r="E3" s="58"/>
    </row>
    <row r="4" spans="2:14" ht="16.5" customHeight="1" thickBot="1" x14ac:dyDescent="0.25">
      <c r="B4" s="59"/>
      <c r="C4" s="58"/>
      <c r="D4" s="204" t="s">
        <v>5</v>
      </c>
      <c r="E4" s="204"/>
    </row>
    <row r="5" spans="2:14" ht="16.5" customHeight="1" x14ac:dyDescent="0.2">
      <c r="B5" s="377" t="s">
        <v>4</v>
      </c>
      <c r="C5" s="184">
        <v>2010</v>
      </c>
      <c r="D5" s="184">
        <v>2011</v>
      </c>
      <c r="E5" s="184">
        <v>2012</v>
      </c>
      <c r="F5" s="249">
        <v>2013</v>
      </c>
    </row>
    <row r="6" spans="2:14" ht="16.5" customHeight="1" x14ac:dyDescent="0.2">
      <c r="B6" s="378"/>
      <c r="C6" s="185" t="s">
        <v>188</v>
      </c>
      <c r="D6" s="185" t="s">
        <v>188</v>
      </c>
      <c r="E6" s="185" t="s">
        <v>188</v>
      </c>
      <c r="F6" s="186" t="s">
        <v>188</v>
      </c>
      <c r="G6"/>
      <c r="H6"/>
    </row>
    <row r="7" spans="2:14" ht="2.25" customHeight="1" x14ac:dyDescent="0.2">
      <c r="B7" s="103"/>
      <c r="C7" s="59"/>
      <c r="D7" s="59"/>
      <c r="E7" s="59"/>
      <c r="F7" s="187"/>
      <c r="G7"/>
      <c r="H7"/>
    </row>
    <row r="8" spans="2:14" ht="16.5" customHeight="1" x14ac:dyDescent="0.2">
      <c r="B8" s="337" t="s">
        <v>0</v>
      </c>
      <c r="C8" s="188">
        <v>2243.1971890478303</v>
      </c>
      <c r="D8" s="188">
        <v>2987.3939012833603</v>
      </c>
      <c r="E8" s="188">
        <v>3178.1902165657002</v>
      </c>
      <c r="F8" s="189">
        <v>3188.31109229401</v>
      </c>
      <c r="G8"/>
      <c r="H8"/>
      <c r="I8" s="9"/>
      <c r="J8" s="9"/>
      <c r="K8" s="9"/>
      <c r="L8" s="9"/>
      <c r="M8" s="9"/>
      <c r="N8" s="9"/>
    </row>
    <row r="9" spans="2:14" ht="16.5" customHeight="1" x14ac:dyDescent="0.2">
      <c r="B9" s="108" t="s">
        <v>124</v>
      </c>
      <c r="C9" s="66">
        <v>1527.07798776403</v>
      </c>
      <c r="D9" s="66">
        <v>2228.4348279860606</v>
      </c>
      <c r="E9" s="192">
        <v>2221.8861574636198</v>
      </c>
      <c r="F9" s="95">
        <v>2013.7276548013899</v>
      </c>
      <c r="G9"/>
      <c r="H9"/>
      <c r="I9" s="9"/>
      <c r="J9" s="9"/>
      <c r="K9" s="9"/>
      <c r="L9" s="9"/>
      <c r="M9" s="9"/>
      <c r="N9" s="9"/>
    </row>
    <row r="10" spans="2:14" ht="16.5" customHeight="1" x14ac:dyDescent="0.2">
      <c r="B10" s="108" t="s">
        <v>125</v>
      </c>
      <c r="C10" s="66">
        <v>650.73434802543011</v>
      </c>
      <c r="D10" s="66">
        <v>664.60665443028995</v>
      </c>
      <c r="E10" s="192">
        <v>848.49808616611006</v>
      </c>
      <c r="F10" s="95">
        <v>997.54063038445986</v>
      </c>
      <c r="G10"/>
      <c r="H10"/>
      <c r="I10" s="9"/>
      <c r="J10" s="9"/>
      <c r="K10" s="9"/>
      <c r="L10" s="9"/>
      <c r="M10" s="9"/>
      <c r="N10" s="9"/>
    </row>
    <row r="11" spans="2:14" ht="16.5" customHeight="1" x14ac:dyDescent="0.2">
      <c r="B11" s="108" t="s">
        <v>126</v>
      </c>
      <c r="C11" s="66">
        <v>65.384853258369986</v>
      </c>
      <c r="D11" s="66">
        <v>94.352418867010044</v>
      </c>
      <c r="E11" s="192">
        <v>107.80597293597006</v>
      </c>
      <c r="F11" s="95">
        <v>177.04280710815999</v>
      </c>
      <c r="G11"/>
      <c r="H11"/>
      <c r="I11" s="9"/>
      <c r="J11" s="9"/>
      <c r="K11" s="9"/>
      <c r="L11" s="9"/>
      <c r="M11" s="9"/>
      <c r="N11" s="9"/>
    </row>
    <row r="12" spans="2:14" ht="16.5" customHeight="1" x14ac:dyDescent="0.2">
      <c r="B12" s="337" t="s">
        <v>1</v>
      </c>
      <c r="C12" s="188">
        <v>26949.550397093521</v>
      </c>
      <c r="D12" s="188">
        <v>37143.523985482519</v>
      </c>
      <c r="E12" s="188">
        <v>40888.902787971099</v>
      </c>
      <c r="F12" s="191">
        <v>39477.72794682387</v>
      </c>
      <c r="G12"/>
      <c r="H12"/>
      <c r="I12" s="9"/>
      <c r="J12" s="9"/>
      <c r="K12" s="9"/>
      <c r="L12" s="9"/>
      <c r="M12" s="9"/>
      <c r="N12" s="9"/>
    </row>
    <row r="13" spans="2:14" ht="16.5" customHeight="1" x14ac:dyDescent="0.2">
      <c r="B13" s="108" t="s">
        <v>127</v>
      </c>
      <c r="C13" s="66">
        <v>12976.118192037269</v>
      </c>
      <c r="D13" s="66">
        <v>22421.266239941804</v>
      </c>
      <c r="E13" s="192">
        <v>25343.3729853279</v>
      </c>
      <c r="F13" s="95">
        <v>23580.036761662399</v>
      </c>
      <c r="G13"/>
      <c r="H13"/>
      <c r="I13" s="9"/>
      <c r="J13" s="9"/>
      <c r="K13" s="9"/>
      <c r="L13" s="9"/>
      <c r="M13" s="9"/>
      <c r="N13" s="9"/>
    </row>
    <row r="14" spans="2:14" ht="16.5" customHeight="1" x14ac:dyDescent="0.2">
      <c r="B14" s="108" t="s">
        <v>128</v>
      </c>
      <c r="C14" s="66">
        <v>7969.8463317546411</v>
      </c>
      <c r="D14" s="66">
        <v>8196.9612524819131</v>
      </c>
      <c r="E14" s="192">
        <v>7839.5522993323393</v>
      </c>
      <c r="F14" s="95">
        <v>8134.9301415874434</v>
      </c>
      <c r="G14"/>
      <c r="H14"/>
      <c r="I14" s="9"/>
      <c r="J14" s="9"/>
      <c r="K14" s="9"/>
      <c r="L14" s="9"/>
      <c r="M14" s="9"/>
      <c r="N14" s="9"/>
    </row>
    <row r="15" spans="2:14" ht="16.5" customHeight="1" x14ac:dyDescent="0.2">
      <c r="B15" s="278" t="s">
        <v>129</v>
      </c>
      <c r="C15" s="66">
        <v>1617.2116011837998</v>
      </c>
      <c r="D15" s="66">
        <v>1736.7137949407097</v>
      </c>
      <c r="E15" s="192">
        <v>1560.9531766013802</v>
      </c>
      <c r="F15" s="95">
        <v>1563.0177008646201</v>
      </c>
      <c r="G15"/>
      <c r="H15"/>
      <c r="I15" s="9"/>
      <c r="J15" s="9"/>
      <c r="K15" s="9"/>
      <c r="L15" s="9"/>
      <c r="M15" s="9"/>
      <c r="N15" s="9"/>
    </row>
    <row r="16" spans="2:14" ht="16.5" customHeight="1" x14ac:dyDescent="0.2">
      <c r="B16" s="109" t="s">
        <v>130</v>
      </c>
      <c r="C16" s="66">
        <v>4386.3742721178105</v>
      </c>
      <c r="D16" s="66">
        <v>4788.5826981180908</v>
      </c>
      <c r="E16" s="192">
        <v>6145.0243267094784</v>
      </c>
      <c r="F16" s="95">
        <v>6199.7433427094093</v>
      </c>
      <c r="G16"/>
      <c r="H16"/>
      <c r="I16" s="9"/>
      <c r="J16" s="9"/>
      <c r="K16" s="9"/>
      <c r="L16" s="9"/>
      <c r="M16" s="9"/>
      <c r="N16" s="9"/>
    </row>
    <row r="17" spans="2:14" ht="16.5" customHeight="1" x14ac:dyDescent="0.2">
      <c r="B17" s="337" t="s">
        <v>2</v>
      </c>
      <c r="C17" s="190">
        <v>40627.649871638227</v>
      </c>
      <c r="D17" s="190">
        <v>45981.690966796719</v>
      </c>
      <c r="E17" s="336">
        <v>51772.83535031994</v>
      </c>
      <c r="F17" s="191">
        <v>54796.490300891935</v>
      </c>
      <c r="G17"/>
      <c r="H17"/>
      <c r="I17" s="9"/>
      <c r="J17" s="9"/>
      <c r="K17" s="39"/>
      <c r="L17" s="40"/>
      <c r="M17" s="9"/>
      <c r="N17" s="9"/>
    </row>
    <row r="18" spans="2:14" ht="16.5" customHeight="1" x14ac:dyDescent="0.2">
      <c r="B18" s="193" t="s">
        <v>133</v>
      </c>
      <c r="C18" s="66">
        <v>8971.79780155349</v>
      </c>
      <c r="D18" s="66">
        <v>10521.74984003717</v>
      </c>
      <c r="E18" s="192">
        <v>11650.15501631338</v>
      </c>
      <c r="F18" s="95">
        <v>11653.300208127432</v>
      </c>
      <c r="H18"/>
      <c r="I18" s="42"/>
      <c r="J18" s="9"/>
      <c r="K18" s="26"/>
      <c r="L18" s="40"/>
      <c r="M18" s="9"/>
      <c r="N18" s="9"/>
    </row>
    <row r="19" spans="2:14" ht="16.5" customHeight="1" x14ac:dyDescent="0.2">
      <c r="B19" s="193" t="s">
        <v>134</v>
      </c>
      <c r="C19" s="66">
        <v>3659.1312435629798</v>
      </c>
      <c r="D19" s="66">
        <v>4802.5838959389193</v>
      </c>
      <c r="E19" s="192">
        <v>5067.4688974384517</v>
      </c>
      <c r="F19" s="95">
        <v>5424.1904296112389</v>
      </c>
      <c r="H19"/>
      <c r="I19" s="42"/>
      <c r="J19" s="9"/>
      <c r="K19" s="36"/>
      <c r="L19" s="40"/>
      <c r="M19" s="9"/>
      <c r="N19" s="9"/>
    </row>
    <row r="20" spans="2:14" ht="16.5" customHeight="1" x14ac:dyDescent="0.2">
      <c r="B20" s="193" t="s">
        <v>135</v>
      </c>
      <c r="C20" s="66">
        <v>1742.3599691552204</v>
      </c>
      <c r="D20" s="66">
        <v>1974.3477852481701</v>
      </c>
      <c r="E20" s="192">
        <v>1946.1624611741699</v>
      </c>
      <c r="F20" s="95">
        <v>1906.5557389087003</v>
      </c>
      <c r="H20"/>
      <c r="I20" s="42"/>
      <c r="J20" s="9"/>
      <c r="K20" s="36"/>
      <c r="L20" s="40"/>
      <c r="M20" s="9"/>
      <c r="N20" s="9"/>
    </row>
    <row r="21" spans="2:14" ht="16.5" customHeight="1" x14ac:dyDescent="0.2">
      <c r="B21" s="193" t="s">
        <v>65</v>
      </c>
      <c r="C21" s="66">
        <v>1168.3824487100101</v>
      </c>
      <c r="D21" s="66">
        <v>1255.1896045160904</v>
      </c>
      <c r="E21" s="192">
        <v>1415.4769113474299</v>
      </c>
      <c r="F21" s="95">
        <v>1466.6993904725296</v>
      </c>
      <c r="H21"/>
      <c r="I21" s="42"/>
      <c r="J21" s="9"/>
      <c r="K21" s="36"/>
      <c r="L21" s="40"/>
      <c r="M21" s="9"/>
      <c r="N21" s="9"/>
    </row>
    <row r="22" spans="2:14" ht="16.5" customHeight="1" x14ac:dyDescent="0.2">
      <c r="B22" s="193" t="s">
        <v>136</v>
      </c>
      <c r="C22" s="66">
        <v>1923.2413444994604</v>
      </c>
      <c r="D22" s="66">
        <v>1926.4719841932199</v>
      </c>
      <c r="E22" s="192">
        <v>2204.4036638355301</v>
      </c>
      <c r="F22" s="95">
        <v>2377.7663950013102</v>
      </c>
      <c r="H22"/>
      <c r="I22" s="42"/>
      <c r="J22" s="9"/>
      <c r="K22" s="36"/>
      <c r="L22" s="40"/>
      <c r="M22" s="9"/>
      <c r="N22" s="9"/>
    </row>
    <row r="23" spans="2:14" ht="13.5" customHeight="1" x14ac:dyDescent="0.2">
      <c r="B23" s="193" t="s">
        <v>142</v>
      </c>
      <c r="C23" s="66">
        <v>4952.7979807223101</v>
      </c>
      <c r="D23" s="66">
        <v>5563.2561280904001</v>
      </c>
      <c r="E23" s="192">
        <v>6356.3952961131099</v>
      </c>
      <c r="F23" s="95">
        <v>7483.71569824994</v>
      </c>
      <c r="H23"/>
      <c r="I23" s="42"/>
      <c r="J23" s="9"/>
      <c r="K23" s="36"/>
      <c r="L23" s="40"/>
      <c r="M23" s="9"/>
      <c r="N23" s="9"/>
    </row>
    <row r="24" spans="2:14" ht="16.5" customHeight="1" x14ac:dyDescent="0.2">
      <c r="B24" s="193" t="s">
        <v>137</v>
      </c>
      <c r="C24" s="66">
        <v>3961.4093580966701</v>
      </c>
      <c r="D24" s="66">
        <v>4457.5493187703505</v>
      </c>
      <c r="E24" s="192">
        <v>5408.3983334123495</v>
      </c>
      <c r="F24" s="95">
        <v>5443.7322851747194</v>
      </c>
      <c r="H24"/>
      <c r="I24" s="42"/>
      <c r="J24" s="9"/>
      <c r="K24" s="36"/>
      <c r="L24" s="40"/>
      <c r="M24" s="9"/>
      <c r="N24" s="9"/>
    </row>
    <row r="25" spans="2:14" ht="16.5" customHeight="1" x14ac:dyDescent="0.2">
      <c r="B25" s="193" t="s">
        <v>138</v>
      </c>
      <c r="C25" s="66">
        <v>11132.1497204512</v>
      </c>
      <c r="D25" s="66">
        <v>12027.594102060601</v>
      </c>
      <c r="E25" s="192">
        <v>13402.407338988</v>
      </c>
      <c r="F25" s="95">
        <v>14682.954331288602</v>
      </c>
      <c r="H25"/>
      <c r="I25" s="42"/>
      <c r="J25" s="9"/>
      <c r="K25" s="36"/>
      <c r="L25" s="40"/>
      <c r="M25" s="9"/>
      <c r="N25" s="9"/>
    </row>
    <row r="26" spans="2:14" ht="16.5" customHeight="1" x14ac:dyDescent="0.2">
      <c r="B26" s="193" t="s">
        <v>139</v>
      </c>
      <c r="C26" s="66">
        <v>1345.5777211422399</v>
      </c>
      <c r="D26" s="66">
        <v>1528.0307863539801</v>
      </c>
      <c r="E26" s="192">
        <v>1960.4582393244198</v>
      </c>
      <c r="F26" s="95">
        <v>1927.92787987827</v>
      </c>
      <c r="G26"/>
      <c r="H26"/>
      <c r="I26" s="42"/>
      <c r="J26" s="9"/>
      <c r="K26" s="36"/>
      <c r="L26" s="40"/>
      <c r="M26" s="9"/>
      <c r="N26" s="9"/>
    </row>
    <row r="27" spans="2:14" ht="16.5" customHeight="1" x14ac:dyDescent="0.2">
      <c r="B27" s="193" t="s">
        <v>140</v>
      </c>
      <c r="C27" s="66">
        <v>1093.7722837446502</v>
      </c>
      <c r="D27" s="66">
        <v>1180.4975215878198</v>
      </c>
      <c r="E27" s="192">
        <v>1404.8891923731003</v>
      </c>
      <c r="F27" s="95">
        <v>1633.7279441791998</v>
      </c>
      <c r="G27"/>
      <c r="H27"/>
      <c r="I27" s="42"/>
      <c r="J27" s="9"/>
      <c r="K27" s="36"/>
      <c r="L27" s="40"/>
      <c r="M27" s="9"/>
      <c r="N27" s="9"/>
    </row>
    <row r="28" spans="2:14" ht="16.5" customHeight="1" x14ac:dyDescent="0.2">
      <c r="B28" s="125" t="s">
        <v>141</v>
      </c>
      <c r="C28" s="66">
        <v>677.03</v>
      </c>
      <c r="D28" s="66">
        <v>744.42</v>
      </c>
      <c r="E28" s="192">
        <v>956.62</v>
      </c>
      <c r="F28" s="95">
        <v>795.92</v>
      </c>
      <c r="G28"/>
      <c r="H28"/>
      <c r="I28" s="42"/>
      <c r="J28" s="9"/>
      <c r="K28" s="36"/>
      <c r="L28" s="40"/>
      <c r="M28" s="9"/>
      <c r="N28" s="9"/>
    </row>
    <row r="29" spans="2:14" ht="16.5" customHeight="1" x14ac:dyDescent="0.2">
      <c r="B29" s="337" t="s">
        <v>181</v>
      </c>
      <c r="C29" s="341">
        <v>69820.398021957997</v>
      </c>
      <c r="D29" s="341">
        <v>86112.613835230004</v>
      </c>
      <c r="E29" s="342">
        <v>95839.929231119997</v>
      </c>
      <c r="F29" s="343">
        <v>97461.262356980995</v>
      </c>
      <c r="G29"/>
      <c r="H29"/>
      <c r="I29"/>
      <c r="J29"/>
      <c r="K29"/>
      <c r="L29"/>
      <c r="M29" s="9"/>
      <c r="N29" s="9"/>
    </row>
    <row r="30" spans="2:14" ht="16.5" customHeight="1" x14ac:dyDescent="0.2">
      <c r="B30" s="125" t="s">
        <v>180</v>
      </c>
      <c r="C30" s="67">
        <v>15492.094271722037</v>
      </c>
      <c r="D30" s="67">
        <v>19849.95690651334</v>
      </c>
      <c r="E30" s="339">
        <v>20888.256723075512</v>
      </c>
      <c r="F30" s="340">
        <v>19581.671672013388</v>
      </c>
      <c r="G30" s="41"/>
      <c r="H30"/>
      <c r="I30"/>
      <c r="J30"/>
      <c r="K30"/>
      <c r="L30" s="9"/>
      <c r="M30" s="9"/>
      <c r="N30" s="9"/>
    </row>
    <row r="31" spans="2:14" ht="16.5" customHeight="1" thickBot="1" x14ac:dyDescent="0.25">
      <c r="B31" s="338" t="s">
        <v>182</v>
      </c>
      <c r="C31" s="344">
        <v>85312.492293680029</v>
      </c>
      <c r="D31" s="344">
        <v>105962.57074174334</v>
      </c>
      <c r="E31" s="345">
        <v>116728.18595419551</v>
      </c>
      <c r="F31" s="346">
        <v>117042.93402899438</v>
      </c>
      <c r="G31" s="41"/>
      <c r="H31"/>
      <c r="I31"/>
      <c r="J31"/>
      <c r="K31"/>
      <c r="L31" s="9"/>
      <c r="M31" s="9"/>
      <c r="N31" s="9"/>
    </row>
    <row r="32" spans="2:14" ht="16.5" customHeight="1" x14ac:dyDescent="0.2">
      <c r="B32" s="58" t="s">
        <v>114</v>
      </c>
      <c r="C32" s="91"/>
      <c r="D32" s="91"/>
      <c r="E32" s="91"/>
      <c r="G32" s="41"/>
      <c r="H32" s="42"/>
      <c r="I32" s="42"/>
      <c r="J32" s="9"/>
      <c r="K32" s="9"/>
      <c r="L32" s="9"/>
      <c r="M32" s="9"/>
      <c r="N32" s="9"/>
    </row>
    <row r="33" spans="2:14" ht="16.5" customHeight="1" x14ac:dyDescent="0.2">
      <c r="B33" s="79" t="s">
        <v>103</v>
      </c>
      <c r="C33" s="83"/>
      <c r="D33" s="58"/>
      <c r="E33" s="58"/>
      <c r="G33" s="41"/>
      <c r="H33" s="42"/>
      <c r="I33" s="42"/>
      <c r="J33" s="9"/>
      <c r="K33" s="9"/>
      <c r="L33" s="9"/>
      <c r="M33" s="9"/>
      <c r="N33" s="9"/>
    </row>
    <row r="34" spans="2:14" ht="16.5" customHeight="1" x14ac:dyDescent="0.2">
      <c r="B34" s="58"/>
      <c r="C34" s="194"/>
      <c r="D34" s="194"/>
      <c r="E34" s="194"/>
      <c r="G34" s="41"/>
      <c r="H34" s="42"/>
      <c r="I34" s="42"/>
      <c r="J34" s="9"/>
      <c r="K34" s="9"/>
      <c r="L34" s="9"/>
      <c r="M34" s="9"/>
      <c r="N34" s="9"/>
    </row>
    <row r="35" spans="2:14" ht="16.5" customHeight="1" x14ac:dyDescent="0.2">
      <c r="B35"/>
      <c r="C35" s="47"/>
      <c r="D35" s="47"/>
      <c r="E35" s="47"/>
      <c r="G35" s="41"/>
      <c r="H35" s="42"/>
      <c r="I35" s="42"/>
      <c r="J35" s="9"/>
      <c r="K35" s="9"/>
      <c r="L35" s="9"/>
      <c r="M35" s="9"/>
      <c r="N35" s="9"/>
    </row>
    <row r="36" spans="2:14" ht="16.5" customHeight="1" x14ac:dyDescent="0.2">
      <c r="B36"/>
      <c r="C36" s="46"/>
      <c r="D36" s="46"/>
      <c r="E36" s="46"/>
      <c r="G36" s="41"/>
      <c r="H36" s="42"/>
      <c r="I36" s="42"/>
      <c r="J36" s="9"/>
      <c r="K36" s="9"/>
      <c r="L36" s="9"/>
      <c r="M36" s="9"/>
      <c r="N36" s="9"/>
    </row>
    <row r="37" spans="2:14" ht="16.5" customHeight="1" x14ac:dyDescent="0.2">
      <c r="B37"/>
      <c r="C37" s="48"/>
      <c r="D37" s="48"/>
      <c r="E37" s="48"/>
      <c r="G37" s="41"/>
      <c r="H37" s="42"/>
      <c r="I37" s="42"/>
      <c r="J37" s="9"/>
      <c r="K37" s="9"/>
      <c r="L37" s="9"/>
      <c r="M37" s="9"/>
      <c r="N37" s="9"/>
    </row>
    <row r="38" spans="2:14" ht="16.5" customHeight="1" x14ac:dyDescent="0.2">
      <c r="B38"/>
      <c r="C38" s="46"/>
      <c r="D38" s="46"/>
      <c r="E38" s="46"/>
      <c r="G38" s="41"/>
      <c r="H38" s="43"/>
      <c r="I38" s="43"/>
      <c r="J38" s="9"/>
      <c r="K38" s="9"/>
      <c r="L38" s="9"/>
      <c r="M38" s="9"/>
      <c r="N38" s="9"/>
    </row>
    <row r="39" spans="2:14" ht="16.5" customHeight="1" x14ac:dyDescent="0.2">
      <c r="B39"/>
      <c r="C39" s="48"/>
      <c r="D39" s="48"/>
      <c r="E39" s="48"/>
      <c r="G39" s="41"/>
      <c r="H39" s="42"/>
      <c r="I39" s="41"/>
      <c r="J39" s="9"/>
      <c r="K39" s="9"/>
      <c r="L39" s="9"/>
      <c r="M39" s="9"/>
      <c r="N39" s="9"/>
    </row>
    <row r="40" spans="2:14" ht="16.5" customHeight="1" x14ac:dyDescent="0.2">
      <c r="B40"/>
      <c r="C40" s="9"/>
      <c r="D40" s="9"/>
      <c r="E40" s="9"/>
      <c r="G40" s="9"/>
      <c r="H40" s="9"/>
      <c r="I40" s="9"/>
      <c r="J40" s="9"/>
      <c r="K40" s="9"/>
      <c r="L40" s="9"/>
      <c r="M40" s="9"/>
      <c r="N40" s="9"/>
    </row>
    <row r="41" spans="2:14" ht="16.5" customHeight="1" x14ac:dyDescent="0.2">
      <c r="B41"/>
      <c r="C41" s="9"/>
      <c r="D41" s="9"/>
      <c r="E41" s="9"/>
      <c r="G41" s="9"/>
      <c r="H41" s="9"/>
      <c r="I41" s="9"/>
      <c r="J41" s="9"/>
      <c r="K41" s="9"/>
      <c r="L41" s="9"/>
      <c r="M41" s="9"/>
      <c r="N41" s="9"/>
    </row>
    <row r="42" spans="2:14" ht="16.5" customHeight="1" x14ac:dyDescent="0.2">
      <c r="B42"/>
      <c r="C42" s="9"/>
      <c r="D42" s="9"/>
      <c r="E42" s="9"/>
      <c r="G42" s="9"/>
      <c r="H42" s="9"/>
      <c r="I42" s="9"/>
      <c r="J42" s="9"/>
      <c r="K42" s="9"/>
      <c r="L42" s="9"/>
      <c r="M42" s="9"/>
      <c r="N42" s="9"/>
    </row>
    <row r="43" spans="2:14" ht="16.5" customHeight="1" x14ac:dyDescent="0.2">
      <c r="B43"/>
      <c r="C43" s="9"/>
      <c r="D43" s="9"/>
      <c r="E43" s="9"/>
      <c r="G43" s="9"/>
      <c r="H43" s="9"/>
      <c r="I43" s="9"/>
      <c r="J43" s="9"/>
      <c r="K43" s="9"/>
      <c r="L43" s="9"/>
      <c r="M43" s="9"/>
      <c r="N43" s="9"/>
    </row>
    <row r="44" spans="2:14" ht="16.5" customHeight="1" x14ac:dyDescent="0.2">
      <c r="B44"/>
      <c r="C44" s="9"/>
      <c r="D44" s="9"/>
      <c r="E44" s="9"/>
      <c r="G44" s="9"/>
      <c r="H44" s="40"/>
      <c r="I44" s="9"/>
      <c r="J44" s="9"/>
      <c r="K44" s="9"/>
      <c r="L44" s="9"/>
      <c r="M44" s="9"/>
      <c r="N44" s="9"/>
    </row>
    <row r="45" spans="2:14" ht="16.5" customHeight="1" x14ac:dyDescent="0.2">
      <c r="B45"/>
      <c r="C45" s="9"/>
      <c r="D45" s="9"/>
      <c r="E45" s="9"/>
      <c r="G45" s="9"/>
      <c r="H45" s="9"/>
      <c r="I45" s="9"/>
      <c r="J45" s="9"/>
      <c r="K45" s="9"/>
      <c r="L45" s="9"/>
      <c r="M45" s="9"/>
      <c r="N45" s="9"/>
    </row>
    <row r="46" spans="2:14" ht="16.5" customHeight="1" x14ac:dyDescent="0.2">
      <c r="C46" s="9"/>
      <c r="D46" s="9"/>
      <c r="E46" s="9"/>
      <c r="G46" s="44"/>
      <c r="H46" s="40"/>
      <c r="I46" s="9"/>
      <c r="J46" s="9"/>
      <c r="K46" s="9"/>
      <c r="L46" s="9"/>
      <c r="M46" s="9"/>
      <c r="N46" s="9"/>
    </row>
    <row r="47" spans="2:14" ht="16.5" customHeight="1" x14ac:dyDescent="0.2">
      <c r="C47" s="9"/>
      <c r="D47" s="9"/>
      <c r="E47" s="9"/>
      <c r="G47" s="26"/>
      <c r="H47" s="9"/>
      <c r="I47" s="9"/>
      <c r="J47" s="9"/>
      <c r="K47" s="9"/>
      <c r="L47" s="9"/>
      <c r="M47" s="9"/>
      <c r="N47" s="9"/>
    </row>
    <row r="48" spans="2:14" ht="16.5" customHeight="1" x14ac:dyDescent="0.2">
      <c r="C48" s="9"/>
      <c r="D48" s="9"/>
      <c r="E48" s="9"/>
      <c r="G48" s="36"/>
      <c r="H48" s="9"/>
      <c r="I48" s="9"/>
      <c r="J48" s="9"/>
      <c r="K48" s="9"/>
      <c r="L48" s="9"/>
      <c r="M48" s="9"/>
      <c r="N48" s="9"/>
    </row>
    <row r="49" spans="3:14" ht="16.5" customHeight="1" x14ac:dyDescent="0.2">
      <c r="C49" s="9"/>
      <c r="D49" s="9"/>
      <c r="E49" s="9"/>
      <c r="G49" s="44"/>
      <c r="H49" s="40"/>
      <c r="I49" s="9"/>
      <c r="J49" s="9"/>
      <c r="K49" s="9"/>
      <c r="L49" s="9"/>
      <c r="M49" s="9"/>
      <c r="N49" s="9"/>
    </row>
    <row r="50" spans="3:14" ht="16.5" customHeight="1" x14ac:dyDescent="0.2">
      <c r="C50" s="9"/>
      <c r="D50" s="9"/>
      <c r="E50" s="9"/>
      <c r="G50" s="36"/>
      <c r="H50" s="40"/>
      <c r="I50" s="9"/>
      <c r="J50" s="9"/>
      <c r="K50" s="9"/>
      <c r="L50" s="9"/>
      <c r="M50" s="9"/>
      <c r="N50" s="9"/>
    </row>
    <row r="51" spans="3:14" ht="16.5" customHeight="1" x14ac:dyDescent="0.2">
      <c r="C51" s="9"/>
      <c r="D51" s="9"/>
      <c r="E51" s="9"/>
      <c r="G51" s="36"/>
      <c r="H51" s="40"/>
      <c r="I51" s="9"/>
      <c r="J51" s="9"/>
      <c r="K51" s="9"/>
      <c r="L51" s="9"/>
      <c r="M51" s="9"/>
      <c r="N51" s="9"/>
    </row>
    <row r="52" spans="3:14" ht="16.5" customHeight="1" x14ac:dyDescent="0.2">
      <c r="C52" s="9"/>
      <c r="D52" s="9"/>
      <c r="E52" s="9"/>
      <c r="G52" s="26"/>
      <c r="H52" s="40"/>
      <c r="I52" s="9"/>
      <c r="J52" s="9"/>
      <c r="K52" s="9"/>
      <c r="L52" s="9"/>
      <c r="M52" s="9"/>
      <c r="N52" s="9"/>
    </row>
    <row r="53" spans="3:14" ht="16.5" customHeight="1" x14ac:dyDescent="0.2">
      <c r="C53" s="9"/>
      <c r="D53" s="9"/>
      <c r="E53" s="9"/>
      <c r="G53" s="26"/>
      <c r="H53" s="40"/>
      <c r="I53" s="9"/>
      <c r="J53" s="9"/>
      <c r="K53" s="9"/>
      <c r="L53" s="9"/>
      <c r="M53" s="9"/>
      <c r="N53" s="9"/>
    </row>
    <row r="54" spans="3:14" ht="16.5" customHeight="1" x14ac:dyDescent="0.2">
      <c r="C54" s="9"/>
      <c r="D54" s="9"/>
      <c r="E54" s="9"/>
      <c r="G54" s="37"/>
      <c r="H54" s="40"/>
      <c r="I54" s="9"/>
      <c r="J54" s="9"/>
      <c r="K54" s="9"/>
      <c r="L54" s="9"/>
      <c r="M54" s="9"/>
      <c r="N54" s="9"/>
    </row>
    <row r="55" spans="3:14" ht="16.5" customHeight="1" x14ac:dyDescent="0.2">
      <c r="C55" s="9"/>
      <c r="D55" s="9"/>
      <c r="E55" s="9"/>
      <c r="G55" s="9"/>
      <c r="H55" s="40"/>
      <c r="I55" s="9"/>
      <c r="J55" s="9"/>
      <c r="K55" s="9"/>
      <c r="L55" s="9"/>
      <c r="M55" s="9"/>
      <c r="N55" s="9"/>
    </row>
    <row r="56" spans="3:14" ht="16.5" customHeight="1" x14ac:dyDescent="0.2">
      <c r="C56" s="9"/>
      <c r="D56" s="9"/>
      <c r="E56" s="9"/>
      <c r="G56" s="26"/>
      <c r="H56" s="40"/>
      <c r="I56" s="9"/>
      <c r="J56" s="9"/>
      <c r="K56" s="9"/>
      <c r="L56" s="9"/>
      <c r="M56" s="9"/>
      <c r="N56" s="9"/>
    </row>
    <row r="57" spans="3:14" ht="16.5" customHeight="1" x14ac:dyDescent="0.2">
      <c r="C57" s="9"/>
      <c r="D57" s="9"/>
      <c r="E57" s="9"/>
      <c r="G57" s="36"/>
      <c r="H57" s="40"/>
      <c r="I57" s="9"/>
      <c r="J57" s="9"/>
      <c r="K57" s="9"/>
      <c r="L57" s="9"/>
      <c r="M57" s="9"/>
      <c r="N57" s="9"/>
    </row>
    <row r="58" spans="3:14" ht="16.5" customHeight="1" x14ac:dyDescent="0.2">
      <c r="C58" s="9"/>
      <c r="D58" s="9"/>
      <c r="E58" s="9"/>
      <c r="G58" s="36"/>
      <c r="H58" s="40"/>
      <c r="I58" s="9"/>
      <c r="J58" s="9"/>
      <c r="K58" s="9"/>
      <c r="L58" s="9"/>
      <c r="M58" s="9"/>
      <c r="N58" s="9"/>
    </row>
    <row r="59" spans="3:14" ht="16.5" customHeight="1" x14ac:dyDescent="0.2">
      <c r="C59" s="9"/>
      <c r="D59" s="9"/>
      <c r="E59" s="9"/>
      <c r="G59" s="36"/>
      <c r="H59" s="40"/>
      <c r="I59" s="9"/>
      <c r="J59" s="9"/>
      <c r="K59" s="9"/>
      <c r="L59" s="9"/>
      <c r="M59" s="9"/>
      <c r="N59" s="9"/>
    </row>
    <row r="60" spans="3:14" ht="16.5" customHeight="1" x14ac:dyDescent="0.2">
      <c r="C60" s="9"/>
      <c r="D60" s="9"/>
      <c r="E60" s="9"/>
      <c r="G60" s="36"/>
      <c r="H60" s="40"/>
      <c r="I60" s="9"/>
      <c r="J60" s="9"/>
      <c r="K60" s="9"/>
      <c r="L60" s="9"/>
      <c r="M60" s="9"/>
      <c r="N60" s="9"/>
    </row>
    <row r="61" spans="3:14" ht="16.5" customHeight="1" x14ac:dyDescent="0.2">
      <c r="C61" s="9"/>
      <c r="D61" s="9"/>
      <c r="E61" s="9"/>
      <c r="G61" s="38"/>
      <c r="H61" s="9"/>
      <c r="I61" s="9"/>
      <c r="J61" s="9"/>
      <c r="K61" s="9"/>
      <c r="L61" s="9"/>
      <c r="M61" s="9"/>
      <c r="N61" s="9"/>
    </row>
    <row r="62" spans="3:14" ht="16.5" customHeight="1" x14ac:dyDescent="0.2">
      <c r="C62" s="9"/>
      <c r="D62" s="9"/>
      <c r="E62" s="9"/>
      <c r="G62" s="36"/>
      <c r="H62" s="40"/>
      <c r="I62" s="9"/>
      <c r="J62" s="9"/>
      <c r="K62" s="9"/>
      <c r="L62" s="9"/>
      <c r="M62" s="9"/>
      <c r="N62" s="9"/>
    </row>
    <row r="63" spans="3:14" ht="16.5" customHeight="1" x14ac:dyDescent="0.2">
      <c r="C63" s="9"/>
      <c r="D63" s="9"/>
      <c r="E63" s="9"/>
      <c r="G63" s="36"/>
      <c r="H63" s="40"/>
      <c r="I63" s="9"/>
      <c r="J63" s="9"/>
      <c r="K63" s="9"/>
      <c r="L63" s="9"/>
      <c r="M63" s="9"/>
      <c r="N63" s="9"/>
    </row>
    <row r="64" spans="3:14" ht="16.5" customHeight="1" x14ac:dyDescent="0.2">
      <c r="C64" s="9"/>
      <c r="D64" s="9"/>
      <c r="E64" s="9"/>
      <c r="G64" s="36"/>
      <c r="H64" s="40"/>
      <c r="I64" s="9"/>
      <c r="J64" s="9"/>
      <c r="K64" s="9"/>
      <c r="L64" s="9"/>
      <c r="M64" s="9"/>
      <c r="N64" s="9"/>
    </row>
    <row r="65" spans="2:14" ht="16.5" customHeight="1" x14ac:dyDescent="0.2">
      <c r="C65" s="9"/>
      <c r="D65" s="9"/>
      <c r="E65" s="9"/>
      <c r="G65" s="36"/>
      <c r="H65" s="40"/>
      <c r="I65" s="9"/>
      <c r="J65" s="9"/>
      <c r="K65" s="9"/>
      <c r="L65" s="9"/>
      <c r="M65" s="9"/>
      <c r="N65" s="9"/>
    </row>
    <row r="66" spans="2:14" ht="16.5" customHeight="1" x14ac:dyDescent="0.2">
      <c r="C66" s="9"/>
      <c r="D66" s="9"/>
      <c r="E66" s="9"/>
      <c r="G66" s="36"/>
      <c r="H66" s="9"/>
      <c r="I66" s="9"/>
      <c r="J66" s="9"/>
      <c r="K66" s="9"/>
      <c r="L66" s="9"/>
      <c r="M66" s="9"/>
      <c r="N66" s="9"/>
    </row>
    <row r="67" spans="2:14" ht="16.5" customHeight="1" x14ac:dyDescent="0.2">
      <c r="C67" s="9"/>
      <c r="D67" s="9"/>
      <c r="E67" s="9"/>
      <c r="G67" s="36"/>
      <c r="H67" s="40"/>
      <c r="I67" s="9"/>
      <c r="J67" s="9"/>
      <c r="K67" s="9"/>
      <c r="L67" s="9"/>
      <c r="M67" s="9"/>
      <c r="N67" s="9"/>
    </row>
    <row r="68" spans="2:14" ht="16.5" customHeight="1" x14ac:dyDescent="0.2">
      <c r="C68" s="9"/>
      <c r="D68" s="9"/>
      <c r="E68" s="9"/>
      <c r="G68" s="9"/>
      <c r="H68" s="40"/>
      <c r="I68" s="9"/>
      <c r="J68" s="9"/>
      <c r="K68" s="9"/>
      <c r="L68" s="9"/>
      <c r="M68" s="9"/>
      <c r="N68" s="9"/>
    </row>
    <row r="69" spans="2:14" ht="16.5" customHeight="1" x14ac:dyDescent="0.2">
      <c r="C69" s="9"/>
      <c r="D69" s="9"/>
      <c r="E69" s="9"/>
      <c r="G69" s="9"/>
      <c r="H69" s="9"/>
      <c r="I69" s="9"/>
      <c r="J69" s="9"/>
      <c r="K69" s="9"/>
      <c r="L69" s="9"/>
      <c r="M69" s="9"/>
      <c r="N69" s="9"/>
    </row>
    <row r="70" spans="2:14" ht="16.5" customHeight="1" x14ac:dyDescent="0.2">
      <c r="G70" s="9"/>
      <c r="H70" s="9"/>
      <c r="I70" s="9"/>
      <c r="J70" s="9"/>
      <c r="K70" s="9"/>
      <c r="L70" s="9"/>
      <c r="M70" s="9"/>
      <c r="N70" s="9"/>
    </row>
    <row r="71" spans="2:14" ht="16.5" customHeight="1" x14ac:dyDescent="0.2">
      <c r="G71" s="9"/>
      <c r="H71" s="9"/>
      <c r="I71" s="9"/>
      <c r="J71" s="9"/>
      <c r="K71" s="9"/>
      <c r="L71" s="9"/>
      <c r="M71" s="9"/>
      <c r="N71" s="9"/>
    </row>
    <row r="72" spans="2:14" ht="16.5" customHeight="1" x14ac:dyDescent="0.2">
      <c r="G72" s="9"/>
      <c r="H72" s="9"/>
      <c r="I72" s="9"/>
      <c r="J72" s="9"/>
      <c r="K72" s="9"/>
      <c r="L72" s="9"/>
      <c r="M72" s="9"/>
      <c r="N72" s="9"/>
    </row>
    <row r="73" spans="2:14" ht="16.5" customHeight="1" x14ac:dyDescent="0.2">
      <c r="G73" s="9"/>
      <c r="H73" s="9"/>
      <c r="I73" s="9"/>
      <c r="J73" s="9"/>
      <c r="K73" s="9"/>
      <c r="L73" s="9"/>
      <c r="M73" s="9"/>
      <c r="N73" s="9"/>
    </row>
    <row r="74" spans="2:14" ht="16.5" customHeight="1" x14ac:dyDescent="0.2">
      <c r="G74" s="9"/>
      <c r="H74" s="9"/>
      <c r="I74" s="9"/>
      <c r="J74" s="9"/>
      <c r="K74" s="9"/>
      <c r="L74" s="9"/>
      <c r="M74" s="9"/>
      <c r="N74" s="9"/>
    </row>
    <row r="75" spans="2:14" ht="16.5" customHeight="1" x14ac:dyDescent="0.2">
      <c r="G75" s="9"/>
      <c r="H75" s="9"/>
      <c r="I75" s="9"/>
      <c r="J75" s="9"/>
      <c r="K75" s="9"/>
      <c r="L75" s="9"/>
      <c r="M75" s="9"/>
      <c r="N75" s="9"/>
    </row>
    <row r="76" spans="2:14" ht="16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ht="16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2:14" ht="16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2:14" ht="16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2:14" ht="16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6.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16.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16.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ht="16.5" customHeight="1" x14ac:dyDescent="0.2">
      <c r="B84" s="385"/>
      <c r="C84" s="206"/>
      <c r="D84" s="29"/>
      <c r="E84" s="268"/>
      <c r="F84" s="9"/>
      <c r="G84" s="9"/>
      <c r="H84" s="386"/>
      <c r="I84" s="386"/>
      <c r="J84" s="386"/>
      <c r="K84" s="386"/>
      <c r="L84" s="386"/>
      <c r="M84" s="9"/>
      <c r="N84" s="9"/>
    </row>
    <row r="85" spans="2:14" ht="16.5" customHeight="1" x14ac:dyDescent="0.2">
      <c r="B85" s="385"/>
      <c r="C85" s="206"/>
      <c r="D85" s="29"/>
      <c r="E85" s="268"/>
      <c r="F85" s="9"/>
      <c r="G85" s="9"/>
      <c r="H85" s="45"/>
      <c r="I85" s="45"/>
      <c r="J85" s="9"/>
      <c r="K85" s="9"/>
      <c r="L85" s="9"/>
      <c r="M85" s="9"/>
      <c r="N85" s="9"/>
    </row>
    <row r="86" spans="2:14" ht="16.5" customHeight="1" x14ac:dyDescent="0.2">
      <c r="B86" s="49"/>
      <c r="C86" s="9"/>
      <c r="D86" s="9"/>
      <c r="E86" s="9"/>
      <c r="F86" s="9"/>
      <c r="G86" s="41"/>
      <c r="H86" s="42"/>
      <c r="I86" s="42"/>
      <c r="J86" s="9"/>
      <c r="K86" s="9"/>
      <c r="L86" s="9"/>
      <c r="M86" s="9"/>
      <c r="N86" s="9"/>
    </row>
    <row r="87" spans="2:14" ht="16.5" customHeight="1" x14ac:dyDescent="0.2">
      <c r="B87" s="44"/>
      <c r="C87" s="50"/>
      <c r="D87" s="50"/>
      <c r="E87" s="50"/>
      <c r="F87" s="9"/>
      <c r="G87" s="41"/>
      <c r="H87" s="42"/>
      <c r="I87" s="42"/>
      <c r="J87" s="9"/>
      <c r="K87" s="9"/>
      <c r="L87" s="9"/>
      <c r="M87" s="9"/>
      <c r="N87" s="9"/>
    </row>
    <row r="88" spans="2:14" ht="16.5" customHeight="1" x14ac:dyDescent="0.2">
      <c r="B88" s="44"/>
      <c r="C88" s="51"/>
      <c r="D88" s="51"/>
      <c r="E88" s="51"/>
      <c r="F88" s="9"/>
      <c r="G88" s="41"/>
      <c r="H88" s="42"/>
      <c r="I88" s="42"/>
      <c r="J88" s="9"/>
      <c r="K88" s="9"/>
      <c r="L88" s="9"/>
      <c r="M88" s="9"/>
      <c r="N88" s="9"/>
    </row>
    <row r="89" spans="2:14" ht="16.5" customHeight="1" x14ac:dyDescent="0.2">
      <c r="B89" s="36"/>
      <c r="C89" s="46"/>
      <c r="D89" s="46"/>
      <c r="E89" s="46"/>
      <c r="F89" s="9"/>
      <c r="G89" s="41"/>
      <c r="H89" s="42"/>
      <c r="I89" s="42"/>
      <c r="J89" s="9"/>
      <c r="K89" s="9"/>
      <c r="L89" s="9"/>
      <c r="M89" s="9"/>
      <c r="N89" s="9"/>
    </row>
    <row r="90" spans="2:14" ht="16.5" customHeight="1" x14ac:dyDescent="0.2">
      <c r="B90" s="36"/>
      <c r="C90" s="52"/>
      <c r="D90" s="52"/>
      <c r="E90" s="52"/>
      <c r="F90" s="9"/>
      <c r="G90" s="41"/>
      <c r="H90" s="42"/>
      <c r="I90" s="42"/>
      <c r="J90" s="9"/>
      <c r="K90" s="9"/>
      <c r="L90" s="9"/>
      <c r="M90" s="9"/>
      <c r="N90" s="9"/>
    </row>
    <row r="91" spans="2:14" ht="16.5" customHeight="1" x14ac:dyDescent="0.2">
      <c r="B91" s="26"/>
      <c r="C91" s="52"/>
      <c r="D91" s="52"/>
      <c r="E91" s="52"/>
      <c r="F91" s="9"/>
      <c r="G91" s="41"/>
      <c r="H91" s="42"/>
      <c r="I91" s="42"/>
      <c r="J91" s="9"/>
      <c r="K91" s="9"/>
      <c r="L91" s="9"/>
      <c r="M91" s="9"/>
      <c r="N91" s="9"/>
    </row>
    <row r="92" spans="2:14" ht="16.5" customHeight="1" x14ac:dyDescent="0.2">
      <c r="B92" s="26"/>
      <c r="C92" s="52"/>
      <c r="D92" s="52"/>
      <c r="E92" s="52"/>
      <c r="F92" s="9"/>
      <c r="G92" s="41"/>
      <c r="H92" s="42"/>
      <c r="I92" s="42"/>
      <c r="J92" s="9"/>
      <c r="K92" s="9"/>
      <c r="L92" s="9"/>
      <c r="M92" s="9"/>
      <c r="N92" s="9"/>
    </row>
    <row r="93" spans="2:14" ht="16.5" customHeight="1" x14ac:dyDescent="0.2">
      <c r="B93" s="37"/>
      <c r="C93" s="52"/>
      <c r="D93" s="52"/>
      <c r="E93" s="52"/>
      <c r="F93" s="9"/>
      <c r="G93" s="41"/>
      <c r="H93" s="42"/>
      <c r="I93" s="42"/>
      <c r="J93" s="9"/>
      <c r="K93" s="9"/>
      <c r="L93" s="9"/>
      <c r="M93" s="9"/>
      <c r="N93" s="9"/>
    </row>
    <row r="94" spans="2:14" ht="16.5" customHeight="1" x14ac:dyDescent="0.2">
      <c r="B94" s="39"/>
      <c r="C94" s="51"/>
      <c r="D94" s="51"/>
      <c r="E94" s="51"/>
      <c r="F94" s="9"/>
      <c r="G94" s="41"/>
      <c r="H94" s="42"/>
      <c r="I94" s="42"/>
      <c r="J94" s="9"/>
      <c r="K94" s="9"/>
      <c r="L94" s="9"/>
      <c r="M94" s="9"/>
      <c r="N94" s="9"/>
    </row>
    <row r="95" spans="2:14" ht="16.5" customHeight="1" x14ac:dyDescent="0.2">
      <c r="B95" s="26"/>
      <c r="C95" s="52"/>
      <c r="D95" s="52"/>
      <c r="E95" s="52"/>
      <c r="F95" s="9"/>
      <c r="G95" s="41"/>
      <c r="H95" s="42"/>
      <c r="I95" s="42"/>
      <c r="J95" s="9"/>
      <c r="K95" s="9"/>
      <c r="L95" s="9"/>
      <c r="M95" s="9"/>
      <c r="N95" s="9"/>
    </row>
    <row r="96" spans="2:14" ht="16.5" customHeight="1" x14ac:dyDescent="0.2">
      <c r="B96" s="36"/>
      <c r="C96" s="52"/>
      <c r="D96" s="52"/>
      <c r="E96" s="52"/>
      <c r="F96" s="9"/>
      <c r="G96" s="41"/>
      <c r="H96" s="42"/>
      <c r="I96" s="42"/>
      <c r="J96" s="9"/>
      <c r="K96" s="9"/>
      <c r="L96" s="9"/>
      <c r="M96" s="9"/>
      <c r="N96" s="9"/>
    </row>
    <row r="97" spans="2:14" ht="16.5" customHeight="1" x14ac:dyDescent="0.2">
      <c r="B97" s="36"/>
      <c r="C97" s="52"/>
      <c r="D97" s="52"/>
      <c r="E97" s="52"/>
      <c r="F97" s="9"/>
      <c r="G97" s="41"/>
      <c r="H97" s="42"/>
      <c r="I97" s="42"/>
      <c r="J97" s="9"/>
      <c r="K97" s="9"/>
      <c r="L97" s="9"/>
      <c r="M97" s="9"/>
      <c r="N97" s="9"/>
    </row>
    <row r="98" spans="2:14" ht="18" customHeight="1" x14ac:dyDescent="0.2">
      <c r="B98" s="36"/>
      <c r="C98" s="52"/>
      <c r="D98" s="52"/>
      <c r="E98" s="52"/>
      <c r="F98" s="9"/>
      <c r="G98" s="41"/>
      <c r="H98" s="42"/>
      <c r="I98" s="42"/>
      <c r="J98" s="9"/>
      <c r="K98" s="9"/>
      <c r="L98" s="9"/>
      <c r="M98" s="9"/>
      <c r="N98" s="9"/>
    </row>
    <row r="99" spans="2:14" ht="16.5" customHeight="1" x14ac:dyDescent="0.2">
      <c r="B99" s="36"/>
      <c r="C99" s="52"/>
      <c r="D99" s="52"/>
      <c r="E99" s="52"/>
      <c r="F99" s="9"/>
      <c r="G99" s="41"/>
      <c r="H99" s="42"/>
      <c r="I99" s="42"/>
      <c r="J99" s="9"/>
      <c r="K99" s="9"/>
      <c r="L99" s="9"/>
      <c r="M99" s="9"/>
      <c r="N99" s="9"/>
    </row>
    <row r="100" spans="2:14" ht="16.5" customHeight="1" x14ac:dyDescent="0.2">
      <c r="B100" s="36"/>
      <c r="C100" s="52"/>
      <c r="D100" s="52"/>
      <c r="E100" s="52"/>
      <c r="F100" s="9"/>
      <c r="G100" s="41"/>
      <c r="H100" s="42"/>
      <c r="I100" s="42"/>
      <c r="J100" s="9"/>
      <c r="K100" s="9"/>
      <c r="L100" s="9"/>
      <c r="M100" s="9"/>
      <c r="N100" s="9"/>
    </row>
    <row r="101" spans="2:14" ht="16.5" customHeight="1" x14ac:dyDescent="0.2">
      <c r="B101" s="36"/>
      <c r="C101" s="52"/>
      <c r="D101" s="52"/>
      <c r="E101" s="52"/>
      <c r="F101" s="9"/>
      <c r="G101" s="41"/>
      <c r="H101" s="42"/>
      <c r="I101" s="42"/>
      <c r="J101" s="9"/>
      <c r="K101" s="9"/>
      <c r="L101" s="9"/>
      <c r="M101" s="9"/>
      <c r="N101" s="9"/>
    </row>
    <row r="102" spans="2:14" ht="16.5" customHeight="1" x14ac:dyDescent="0.2">
      <c r="B102" s="36"/>
      <c r="C102" s="52"/>
      <c r="D102" s="52"/>
      <c r="E102" s="52"/>
      <c r="F102" s="9"/>
      <c r="G102" s="41"/>
      <c r="H102" s="42"/>
      <c r="I102" s="42"/>
      <c r="J102" s="9"/>
      <c r="K102" s="9"/>
      <c r="L102" s="9"/>
      <c r="M102" s="9"/>
      <c r="N102" s="9"/>
    </row>
    <row r="103" spans="2:14" ht="16.5" customHeight="1" x14ac:dyDescent="0.2">
      <c r="B103" s="36"/>
      <c r="C103" s="52"/>
      <c r="D103" s="52"/>
      <c r="E103" s="52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6.5" customHeight="1" x14ac:dyDescent="0.2">
      <c r="B104" s="36"/>
      <c r="C104" s="46"/>
      <c r="D104" s="46"/>
      <c r="E104" s="46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6.5" customHeight="1" x14ac:dyDescent="0.2">
      <c r="B105" s="44"/>
      <c r="C105" s="51"/>
      <c r="D105" s="51"/>
      <c r="E105" s="51"/>
      <c r="F105" s="9"/>
      <c r="G105" s="9"/>
      <c r="H105" s="40"/>
      <c r="I105" s="9"/>
      <c r="J105" s="9"/>
      <c r="K105" s="9"/>
      <c r="L105" s="9"/>
      <c r="M105" s="9"/>
      <c r="N105" s="9"/>
    </row>
    <row r="106" spans="2:14" ht="16.5" customHeight="1" x14ac:dyDescent="0.2">
      <c r="B106" s="36"/>
      <c r="C106" s="53"/>
      <c r="D106" s="53"/>
      <c r="E106" s="53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6.5" customHeight="1" x14ac:dyDescent="0.2">
      <c r="B107" s="44"/>
      <c r="C107" s="51"/>
      <c r="D107" s="51"/>
      <c r="E107" s="51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6.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6.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ht="16.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ht="16.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ht="16.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7:14" ht="16.5" customHeight="1" x14ac:dyDescent="0.2">
      <c r="G113" s="9"/>
      <c r="H113" s="9"/>
      <c r="I113" s="9"/>
      <c r="J113" s="9"/>
      <c r="K113" s="9"/>
      <c r="L113" s="9"/>
      <c r="M113" s="9"/>
      <c r="N113" s="9"/>
    </row>
    <row r="114" spans="7:14" ht="16.5" customHeight="1" x14ac:dyDescent="0.2">
      <c r="G114" s="9"/>
      <c r="H114" s="9"/>
      <c r="I114" s="9"/>
      <c r="J114" s="9"/>
      <c r="K114" s="9"/>
      <c r="L114" s="9"/>
      <c r="M114" s="9"/>
      <c r="N114" s="9"/>
    </row>
    <row r="115" spans="7:14" ht="16.5" customHeight="1" x14ac:dyDescent="0.2">
      <c r="G115" s="9"/>
      <c r="H115" s="9"/>
      <c r="I115" s="9"/>
      <c r="J115" s="9"/>
      <c r="K115" s="9"/>
      <c r="L115" s="9"/>
      <c r="M115" s="9"/>
      <c r="N115" s="9"/>
    </row>
  </sheetData>
  <mergeCells count="3">
    <mergeCell ref="B5:B6"/>
    <mergeCell ref="B84:B85"/>
    <mergeCell ref="H84:L8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5" sqref="G3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D7" sqref="D7"/>
    </sheetView>
  </sheetViews>
  <sheetFormatPr defaultRowHeight="12.75" x14ac:dyDescent="0.2"/>
  <cols>
    <col min="1" max="1" width="4.7109375" style="58" customWidth="1"/>
    <col min="2" max="2" width="9.140625" style="58"/>
    <col min="3" max="3" width="10.42578125" style="58" customWidth="1"/>
    <col min="4" max="4" width="12.28515625" style="58" customWidth="1"/>
    <col min="5" max="5" width="7.85546875" style="58" customWidth="1"/>
    <col min="6" max="6" width="16.42578125" style="58" customWidth="1"/>
    <col min="7" max="7" width="16.5703125" style="58" customWidth="1"/>
    <col min="8" max="8" width="16" style="58" customWidth="1"/>
    <col min="9" max="9" width="17.5703125" style="58" customWidth="1"/>
    <col min="10" max="11" width="13.140625" style="58" customWidth="1"/>
    <col min="12" max="16384" width="9.140625" style="58"/>
  </cols>
  <sheetData>
    <row r="2" spans="2:27" ht="15.75" customHeight="1" thickBot="1" x14ac:dyDescent="0.35">
      <c r="B2" s="354" t="s">
        <v>116</v>
      </c>
      <c r="C2" s="354"/>
      <c r="D2" s="354"/>
      <c r="E2" s="354"/>
      <c r="F2" s="354"/>
      <c r="G2" s="354"/>
      <c r="H2" s="354"/>
      <c r="I2" s="354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2:27" ht="13.5" customHeight="1" thickTop="1" thickBot="1" x14ac:dyDescent="0.25">
      <c r="C3" s="60"/>
      <c r="D3" s="60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2:27" ht="45" customHeight="1" x14ac:dyDescent="0.2">
      <c r="B4" s="61" t="s">
        <v>7</v>
      </c>
      <c r="C4" s="62" t="s">
        <v>107</v>
      </c>
      <c r="D4" s="62" t="s">
        <v>108</v>
      </c>
      <c r="E4" s="62" t="s">
        <v>17</v>
      </c>
      <c r="F4" s="62" t="s">
        <v>25</v>
      </c>
      <c r="G4" s="62" t="s">
        <v>14</v>
      </c>
      <c r="H4" s="62" t="s">
        <v>118</v>
      </c>
      <c r="I4" s="62" t="s">
        <v>117</v>
      </c>
      <c r="J4" s="62" t="s">
        <v>120</v>
      </c>
      <c r="K4" s="63" t="s">
        <v>119</v>
      </c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2:27" ht="15.75" customHeight="1" x14ac:dyDescent="0.2">
      <c r="B5" s="69">
        <v>2010</v>
      </c>
      <c r="C5" s="211">
        <f>'tab1'!E5</f>
        <v>85.312492293680023</v>
      </c>
      <c r="D5" s="70">
        <v>3885.8469999999957</v>
      </c>
      <c r="E5" s="71">
        <f>(C5/D5)*100</f>
        <v>2.1954670962001366</v>
      </c>
      <c r="F5" s="72" t="str">
        <f>'tab1'!F5</f>
        <v>-</v>
      </c>
      <c r="G5" s="73" t="s">
        <v>15</v>
      </c>
      <c r="H5" s="68">
        <v>100</v>
      </c>
      <c r="I5" s="68">
        <v>100</v>
      </c>
      <c r="J5" s="355">
        <f>((H8/H5)^(1/3)-1)*100</f>
        <v>2.4431444733212571</v>
      </c>
      <c r="K5" s="357">
        <f>((I8/I5)^(1/3)-1)*100</f>
        <v>2.9437090530375798</v>
      </c>
      <c r="L5" s="65"/>
      <c r="M5" s="207"/>
      <c r="N5" s="207"/>
    </row>
    <row r="6" spans="2:27" ht="15.75" customHeight="1" x14ac:dyDescent="0.2">
      <c r="B6" s="69">
        <v>2011</v>
      </c>
      <c r="C6" s="211">
        <f>'tab1'!E6</f>
        <v>105.96257074174335</v>
      </c>
      <c r="D6" s="70">
        <v>4373.6580000000022</v>
      </c>
      <c r="E6" s="71">
        <f t="shared" ref="E6:E8" si="0">(C6/D6)*100</f>
        <v>2.4227447766090373</v>
      </c>
      <c r="F6" s="72">
        <f>'tab1'!F6</f>
        <v>8.1231326957849959</v>
      </c>
      <c r="G6" s="73">
        <v>3.9092120713965395</v>
      </c>
      <c r="H6" s="68">
        <f>H5*(1+F6/100)</f>
        <v>108.12313269578499</v>
      </c>
      <c r="I6" s="68">
        <f t="shared" ref="I6:I7" si="1">I5*(1+G6/100)</f>
        <v>103.90921207139654</v>
      </c>
      <c r="J6" s="355"/>
      <c r="K6" s="357"/>
      <c r="L6" s="65"/>
      <c r="M6" s="233"/>
      <c r="N6" s="207"/>
    </row>
    <row r="7" spans="2:27" ht="15.75" customHeight="1" x14ac:dyDescent="0.2">
      <c r="B7" s="69">
        <v>2012</v>
      </c>
      <c r="C7" s="211">
        <f>'tab1'!E7</f>
        <v>116.72818595419551</v>
      </c>
      <c r="D7" s="70">
        <v>4805.9129999999805</v>
      </c>
      <c r="E7" s="71">
        <f t="shared" si="0"/>
        <v>2.4288451737306938</v>
      </c>
      <c r="F7" s="72">
        <f>'tab1'!F7</f>
        <v>-0.61983844811386302</v>
      </c>
      <c r="G7" s="73">
        <v>1.9179826131810129</v>
      </c>
      <c r="H7" s="73">
        <f t="shared" ref="H7:H8" si="2">H6*(1+F7/100)</f>
        <v>107.45294394803135</v>
      </c>
      <c r="I7" s="68">
        <f t="shared" si="1"/>
        <v>105.90217269241931</v>
      </c>
      <c r="J7" s="355"/>
      <c r="K7" s="357"/>
      <c r="L7" s="65"/>
      <c r="M7" s="233"/>
      <c r="N7" s="207"/>
    </row>
    <row r="8" spans="2:27" ht="15.75" customHeight="1" thickBot="1" x14ac:dyDescent="0.25">
      <c r="B8" s="74">
        <v>2013</v>
      </c>
      <c r="C8" s="212">
        <f>'tab1'!E8</f>
        <v>117.04293402899438</v>
      </c>
      <c r="D8" s="75">
        <v>5316.4539566463664</v>
      </c>
      <c r="E8" s="76">
        <f t="shared" si="0"/>
        <v>2.2015225746979925</v>
      </c>
      <c r="F8" s="77">
        <f>'tab1'!F8</f>
        <v>5.3061758277594961E-2</v>
      </c>
      <c r="G8" s="78">
        <v>3.0136001213505015</v>
      </c>
      <c r="H8" s="78">
        <f t="shared" si="2"/>
        <v>107.50996036941122</v>
      </c>
      <c r="I8" s="78">
        <f>I7*(1+G8/100)</f>
        <v>109.09364069719088</v>
      </c>
      <c r="J8" s="356"/>
      <c r="K8" s="358"/>
    </row>
    <row r="9" spans="2:27" ht="15.75" customHeight="1" x14ac:dyDescent="0.2">
      <c r="B9" s="58" t="s">
        <v>114</v>
      </c>
      <c r="H9" s="80"/>
      <c r="I9" s="81"/>
    </row>
    <row r="10" spans="2:27" x14ac:dyDescent="0.2">
      <c r="B10" s="79" t="s">
        <v>103</v>
      </c>
    </row>
    <row r="11" spans="2:27" x14ac:dyDescent="0.2">
      <c r="E11" s="82"/>
      <c r="F11" s="83"/>
      <c r="G11" s="83"/>
      <c r="H11" s="112"/>
      <c r="I11" s="112"/>
    </row>
    <row r="12" spans="2:27" x14ac:dyDescent="0.2">
      <c r="H12" s="112"/>
      <c r="I12" s="112"/>
    </row>
    <row r="13" spans="2:27" x14ac:dyDescent="0.2">
      <c r="H13" s="112"/>
      <c r="I13" s="112"/>
    </row>
    <row r="14" spans="2:27" x14ac:dyDescent="0.2">
      <c r="F14" s="65"/>
      <c r="G14" s="65"/>
      <c r="H14" s="112"/>
      <c r="I14" s="112"/>
    </row>
    <row r="15" spans="2:27" x14ac:dyDescent="0.2">
      <c r="F15" s="65"/>
      <c r="G15" s="65"/>
      <c r="H15" s="112"/>
      <c r="I15" s="112"/>
    </row>
    <row r="16" spans="2:27" x14ac:dyDescent="0.2">
      <c r="F16" s="65"/>
      <c r="G16" s="65"/>
      <c r="H16" s="112"/>
      <c r="I16" s="112"/>
    </row>
    <row r="17" spans="6:11" x14ac:dyDescent="0.2">
      <c r="F17" s="65"/>
      <c r="G17" s="65"/>
      <c r="H17" s="112"/>
      <c r="I17" s="112"/>
    </row>
    <row r="18" spans="6:11" x14ac:dyDescent="0.2">
      <c r="H18" s="112"/>
      <c r="I18" s="112"/>
    </row>
    <row r="19" spans="6:11" x14ac:dyDescent="0.2">
      <c r="H19" s="112"/>
      <c r="I19" s="112"/>
    </row>
    <row r="20" spans="6:11" x14ac:dyDescent="0.2">
      <c r="H20" s="112"/>
      <c r="I20" s="112"/>
      <c r="K20" s="80"/>
    </row>
  </sheetData>
  <mergeCells count="3">
    <mergeCell ref="B2:I2"/>
    <mergeCell ref="J5:J8"/>
    <mergeCell ref="K5:K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workbookViewId="0">
      <selection activeCell="B3" sqref="B3"/>
    </sheetView>
  </sheetViews>
  <sheetFormatPr defaultRowHeight="12.75" x14ac:dyDescent="0.2"/>
  <sheetData>
    <row r="2" spans="2:15" ht="15.75" x14ac:dyDescent="0.25">
      <c r="B2" s="359" t="s">
        <v>121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</row>
    <row r="31" spans="2:15" x14ac:dyDescent="0.2">
      <c r="B31" s="360" t="s">
        <v>114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</row>
    <row r="32" spans="2:15" x14ac:dyDescent="0.2">
      <c r="B32" s="360" t="s">
        <v>103</v>
      </c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</row>
  </sheetData>
  <mergeCells count="3">
    <mergeCell ref="B2:O2"/>
    <mergeCell ref="B31:O31"/>
    <mergeCell ref="B32:O3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showGridLines="0" workbookViewId="0">
      <selection activeCell="G6" sqref="G6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3.42578125" style="1" customWidth="1"/>
    <col min="12" max="16384" width="9.140625" style="1"/>
  </cols>
  <sheetData>
    <row r="1" spans="2:18" x14ac:dyDescent="0.2">
      <c r="B1" s="58"/>
      <c r="C1" s="58"/>
      <c r="D1" s="58"/>
      <c r="E1" s="58"/>
      <c r="F1" s="58"/>
      <c r="G1" s="58"/>
      <c r="H1" s="58"/>
      <c r="I1" s="58"/>
    </row>
    <row r="2" spans="2:18" ht="18" thickBot="1" x14ac:dyDescent="0.35">
      <c r="B2" s="84" t="s">
        <v>122</v>
      </c>
      <c r="C2" s="84"/>
      <c r="D2" s="84"/>
      <c r="E2" s="84"/>
      <c r="F2" s="84"/>
      <c r="G2" s="59"/>
      <c r="H2" s="58"/>
      <c r="I2" s="58"/>
    </row>
    <row r="3" spans="2:18" ht="14.25" thickTop="1" thickBot="1" x14ac:dyDescent="0.25">
      <c r="B3" s="58"/>
      <c r="C3" s="59"/>
      <c r="D3" s="59"/>
      <c r="E3" s="59"/>
      <c r="F3" s="59"/>
      <c r="G3" s="59"/>
      <c r="H3" s="58"/>
      <c r="I3" s="58"/>
    </row>
    <row r="4" spans="2:18" x14ac:dyDescent="0.2">
      <c r="B4" s="364" t="s">
        <v>24</v>
      </c>
      <c r="C4" s="361" t="s">
        <v>6</v>
      </c>
      <c r="D4" s="362"/>
      <c r="E4" s="362"/>
      <c r="F4" s="361" t="s">
        <v>3</v>
      </c>
      <c r="G4" s="362"/>
      <c r="H4" s="363"/>
      <c r="I4" s="366"/>
      <c r="J4" s="367"/>
      <c r="K4" s="231"/>
      <c r="L4"/>
      <c r="M4"/>
    </row>
    <row r="5" spans="2:18" ht="47.25" customHeight="1" x14ac:dyDescent="0.2">
      <c r="B5" s="365"/>
      <c r="C5" s="245" t="s">
        <v>109</v>
      </c>
      <c r="D5" s="245" t="s">
        <v>104</v>
      </c>
      <c r="E5" s="245" t="s">
        <v>98</v>
      </c>
      <c r="F5" s="245" t="s">
        <v>109</v>
      </c>
      <c r="G5" s="245" t="s">
        <v>104</v>
      </c>
      <c r="H5" s="246" t="s">
        <v>98</v>
      </c>
      <c r="I5" s="183"/>
      <c r="J5" s="12"/>
      <c r="L5"/>
      <c r="M5"/>
      <c r="O5" s="12"/>
      <c r="P5" s="12"/>
      <c r="Q5" s="12"/>
      <c r="R5" s="12"/>
    </row>
    <row r="6" spans="2:18" x14ac:dyDescent="0.2">
      <c r="B6" s="69">
        <v>2010</v>
      </c>
      <c r="C6" s="70">
        <f>'tab2'!D5</f>
        <v>3885.8469999999957</v>
      </c>
      <c r="D6" s="70">
        <v>190732.69399999999</v>
      </c>
      <c r="E6" s="66">
        <v>20371.641924885582</v>
      </c>
      <c r="F6" s="213">
        <f>'tab2'!C5</f>
        <v>85.312492293680023</v>
      </c>
      <c r="G6" s="70">
        <v>3512.672</v>
      </c>
      <c r="H6" s="95">
        <f>(F6/G6)*1000000</f>
        <v>24287.064745492899</v>
      </c>
      <c r="L6"/>
      <c r="M6" s="271"/>
      <c r="P6" s="272"/>
      <c r="Q6" s="232"/>
      <c r="R6" s="232"/>
    </row>
    <row r="7" spans="2:18" x14ac:dyDescent="0.2">
      <c r="B7" s="69">
        <v>2011</v>
      </c>
      <c r="C7" s="70">
        <f>'tab2'!D6</f>
        <v>4373.6580000000022</v>
      </c>
      <c r="D7" s="70">
        <v>192379.28700000001</v>
      </c>
      <c r="E7" s="66">
        <v>22734.557696952073</v>
      </c>
      <c r="F7" s="213">
        <f>'tab2'!C6</f>
        <v>105.96257074174335</v>
      </c>
      <c r="G7" s="70">
        <v>3547.0549999999998</v>
      </c>
      <c r="H7" s="95">
        <v>29873.393770816201</v>
      </c>
      <c r="L7"/>
      <c r="M7" s="271"/>
      <c r="Q7" s="232"/>
      <c r="R7" s="232"/>
    </row>
    <row r="8" spans="2:18" x14ac:dyDescent="0.2">
      <c r="B8" s="69">
        <v>2012</v>
      </c>
      <c r="C8" s="70">
        <f>'tab2'!D7</f>
        <v>4805.9129999999805</v>
      </c>
      <c r="D8" s="70">
        <v>193946.886</v>
      </c>
      <c r="E8" s="70">
        <v>24779.531649711462</v>
      </c>
      <c r="F8" s="213">
        <f>'tab2'!C7</f>
        <v>116.72818595419551</v>
      </c>
      <c r="G8" s="70">
        <v>3578.067</v>
      </c>
      <c r="H8" s="270">
        <v>32623.253268928474</v>
      </c>
      <c r="L8"/>
      <c r="M8" s="271"/>
      <c r="Q8" s="232"/>
      <c r="R8" s="232"/>
    </row>
    <row r="9" spans="2:18" ht="13.5" thickBot="1" x14ac:dyDescent="0.25">
      <c r="B9" s="74">
        <v>2013</v>
      </c>
      <c r="C9" s="75">
        <f>'tab2'!D8</f>
        <v>5316.4539566463664</v>
      </c>
      <c r="D9" s="75">
        <v>201032.71400000001</v>
      </c>
      <c r="E9" s="75">
        <v>26445.720454464772</v>
      </c>
      <c r="F9" s="212">
        <f>'tab2'!C8</f>
        <v>117.04293402899438</v>
      </c>
      <c r="G9" s="75">
        <v>3839.366</v>
      </c>
      <c r="H9" s="96">
        <v>30484.963931283182</v>
      </c>
      <c r="I9" s="58"/>
      <c r="L9"/>
      <c r="M9" s="271"/>
    </row>
    <row r="10" spans="2:18" x14ac:dyDescent="0.2">
      <c r="B10" s="58" t="s">
        <v>114</v>
      </c>
      <c r="C10" s="58"/>
      <c r="D10" s="58"/>
      <c r="E10" s="58"/>
      <c r="F10" s="58"/>
      <c r="G10" s="58"/>
      <c r="H10" s="58"/>
      <c r="I10" s="58"/>
    </row>
    <row r="11" spans="2:18" x14ac:dyDescent="0.2">
      <c r="B11" s="79" t="s">
        <v>103</v>
      </c>
      <c r="C11" s="97"/>
      <c r="D11" s="97"/>
      <c r="E11" s="58"/>
      <c r="F11" s="58"/>
      <c r="G11" s="58"/>
      <c r="H11" s="58"/>
      <c r="I11" s="58"/>
    </row>
    <row r="12" spans="2:18" x14ac:dyDescent="0.2">
      <c r="B12" s="79" t="s">
        <v>105</v>
      </c>
      <c r="C12" s="58"/>
      <c r="D12" s="58"/>
      <c r="E12" s="58"/>
      <c r="F12" s="58"/>
      <c r="G12" s="58"/>
      <c r="H12" s="58"/>
      <c r="I12" s="58"/>
    </row>
    <row r="13" spans="2:18" x14ac:dyDescent="0.2">
      <c r="B13" s="98"/>
      <c r="C13" s="58"/>
      <c r="D13" s="58"/>
      <c r="E13" s="58"/>
      <c r="F13" s="58"/>
      <c r="G13" s="58"/>
      <c r="H13" s="58"/>
      <c r="I13" s="58"/>
    </row>
    <row r="14" spans="2:18" x14ac:dyDescent="0.2">
      <c r="B14" s="58"/>
      <c r="C14" s="59"/>
      <c r="D14" s="99"/>
      <c r="E14" s="59"/>
      <c r="F14" s="58"/>
      <c r="G14" s="58"/>
      <c r="H14" s="58"/>
      <c r="I14" s="58"/>
    </row>
    <row r="15" spans="2:18" x14ac:dyDescent="0.2">
      <c r="B15" s="58"/>
      <c r="C15" s="2"/>
      <c r="D15" s="20"/>
      <c r="E15" s="2"/>
    </row>
    <row r="16" spans="2:18" x14ac:dyDescent="0.2">
      <c r="C16" s="2"/>
      <c r="D16" s="21"/>
      <c r="E16" s="2"/>
    </row>
    <row r="17" spans="3:5" x14ac:dyDescent="0.2">
      <c r="C17" s="2"/>
      <c r="D17" s="9"/>
      <c r="E17" s="2"/>
    </row>
    <row r="18" spans="3:5" x14ac:dyDescent="0.2">
      <c r="C18" s="2"/>
      <c r="D18" s="2"/>
      <c r="E18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showGridLines="0" zoomScale="70" zoomScaleNormal="70" workbookViewId="0">
      <selection activeCell="B8" sqref="B8:B29"/>
    </sheetView>
  </sheetViews>
  <sheetFormatPr defaultRowHeight="12.75" x14ac:dyDescent="0.2"/>
  <cols>
    <col min="1" max="1" width="4.7109375" style="1" customWidth="1"/>
    <col min="2" max="2" width="89.7109375" style="1" customWidth="1"/>
    <col min="3" max="5" width="5.42578125" style="1" bestFit="1" customWidth="1"/>
    <col min="6" max="6" width="6.42578125" style="1" bestFit="1" customWidth="1"/>
    <col min="7" max="7" width="5.42578125" style="1" bestFit="1" customWidth="1"/>
    <col min="8" max="8" width="6.42578125" style="1" bestFit="1" customWidth="1"/>
    <col min="9" max="10" width="6.42578125" style="1" customWidth="1"/>
    <col min="11" max="16384" width="9.140625" style="1"/>
  </cols>
  <sheetData>
    <row r="1" spans="2:14" x14ac:dyDescent="0.2">
      <c r="B1" s="58"/>
      <c r="C1" s="58"/>
      <c r="D1" s="58"/>
    </row>
    <row r="2" spans="2:14" ht="18" thickBot="1" x14ac:dyDescent="0.35">
      <c r="B2" s="84" t="s">
        <v>123</v>
      </c>
      <c r="C2" s="58"/>
      <c r="D2" s="58"/>
    </row>
    <row r="3" spans="2:14" ht="14.25" thickTop="1" thickBot="1" x14ac:dyDescent="0.25">
      <c r="B3" s="58"/>
      <c r="C3" s="275"/>
      <c r="D3" s="275"/>
      <c r="E3" s="276"/>
      <c r="F3" s="277" t="s">
        <v>9</v>
      </c>
      <c r="G3" s="276"/>
      <c r="H3" s="276"/>
      <c r="I3" s="276"/>
      <c r="J3" s="276"/>
    </row>
    <row r="4" spans="2:14" ht="13.5" customHeight="1" x14ac:dyDescent="0.2">
      <c r="B4" s="101" t="s">
        <v>4</v>
      </c>
      <c r="C4" s="371"/>
      <c r="D4" s="372"/>
      <c r="E4" s="372"/>
      <c r="F4" s="372"/>
      <c r="G4" s="372"/>
      <c r="H4" s="372"/>
      <c r="I4" s="372"/>
      <c r="J4" s="373"/>
    </row>
    <row r="5" spans="2:14" x14ac:dyDescent="0.2">
      <c r="B5" s="102"/>
      <c r="C5" s="369">
        <v>2010</v>
      </c>
      <c r="D5" s="369"/>
      <c r="E5" s="369">
        <v>2011</v>
      </c>
      <c r="F5" s="369"/>
      <c r="G5" s="369">
        <v>2012</v>
      </c>
      <c r="H5" s="370"/>
      <c r="I5" s="369">
        <v>2013</v>
      </c>
      <c r="J5" s="374"/>
    </row>
    <row r="6" spans="2:14" ht="14.25" customHeight="1" x14ac:dyDescent="0.2">
      <c r="B6" s="102"/>
      <c r="C6" s="245" t="s">
        <v>11</v>
      </c>
      <c r="D6" s="245" t="s">
        <v>10</v>
      </c>
      <c r="E6" s="245" t="s">
        <v>11</v>
      </c>
      <c r="F6" s="245" t="s">
        <v>10</v>
      </c>
      <c r="G6" s="245" t="s">
        <v>11</v>
      </c>
      <c r="H6" s="273" t="s">
        <v>10</v>
      </c>
      <c r="I6" s="263" t="s">
        <v>11</v>
      </c>
      <c r="J6" s="264" t="s">
        <v>10</v>
      </c>
    </row>
    <row r="7" spans="2:14" x14ac:dyDescent="0.2">
      <c r="B7" s="103"/>
      <c r="C7" s="105"/>
      <c r="D7" s="104"/>
      <c r="E7" s="105"/>
      <c r="F7" s="104"/>
      <c r="G7" s="106"/>
      <c r="H7" s="274"/>
      <c r="I7" s="104"/>
      <c r="J7" s="107"/>
    </row>
    <row r="8" spans="2:14" ht="17.25" customHeight="1" x14ac:dyDescent="0.25">
      <c r="B8" s="102" t="s">
        <v>0</v>
      </c>
      <c r="C8" s="296">
        <f>SUM(C9:C11)</f>
        <v>3.212810683875428</v>
      </c>
      <c r="D8" s="296">
        <f t="shared" ref="D8:J8" si="0">SUM(D9:D11)</f>
        <v>4.8422569667316546</v>
      </c>
      <c r="E8" s="296">
        <f t="shared" si="0"/>
        <v>3.4691712875213483</v>
      </c>
      <c r="F8" s="296">
        <f t="shared" si="0"/>
        <v>5.1112814058660057</v>
      </c>
      <c r="G8" s="296">
        <f t="shared" si="0"/>
        <v>3.3161441907574654</v>
      </c>
      <c r="H8" s="297">
        <f t="shared" si="0"/>
        <v>4.9124788393435734</v>
      </c>
      <c r="I8" s="296">
        <f t="shared" si="0"/>
        <v>3.271319874298769</v>
      </c>
      <c r="J8" s="298">
        <f t="shared" si="0"/>
        <v>5.2943685668431177</v>
      </c>
      <c r="L8" s="258"/>
      <c r="N8" s="258"/>
    </row>
    <row r="9" spans="2:14" ht="17.25" customHeight="1" x14ac:dyDescent="0.25">
      <c r="B9" s="108" t="s">
        <v>124</v>
      </c>
      <c r="C9" s="299">
        <v>2.1871516682319871</v>
      </c>
      <c r="D9" s="299">
        <v>3.0310581196787942</v>
      </c>
      <c r="E9" s="299">
        <v>2.5878147900217368</v>
      </c>
      <c r="F9" s="299">
        <v>3.3461215787991589</v>
      </c>
      <c r="G9" s="299">
        <v>2.3183303614719613</v>
      </c>
      <c r="H9" s="300">
        <v>3.1810745158628526</v>
      </c>
      <c r="I9" s="299">
        <v>2.0661557507667974</v>
      </c>
      <c r="J9" s="301">
        <v>3.461709303934478</v>
      </c>
      <c r="L9" s="258"/>
    </row>
    <row r="10" spans="2:14" ht="15.75" customHeight="1" x14ac:dyDescent="0.25">
      <c r="B10" s="108" t="s">
        <v>125</v>
      </c>
      <c r="C10" s="299">
        <v>0.93201180703522835</v>
      </c>
      <c r="D10" s="299">
        <v>1.3583158736118186</v>
      </c>
      <c r="E10" s="299">
        <v>0.77178785229986002</v>
      </c>
      <c r="F10" s="299">
        <v>1.3003878434650014</v>
      </c>
      <c r="G10" s="299">
        <v>0.88532838111529299</v>
      </c>
      <c r="H10" s="300">
        <v>1.2467041267808412</v>
      </c>
      <c r="I10" s="299">
        <v>1.0235119457083026</v>
      </c>
      <c r="J10" s="301">
        <v>1.3538548044373326</v>
      </c>
      <c r="L10" s="258"/>
    </row>
    <row r="11" spans="2:14" ht="14.25" customHeight="1" x14ac:dyDescent="0.25">
      <c r="B11" s="108" t="s">
        <v>126</v>
      </c>
      <c r="C11" s="299">
        <v>9.3647208608212573E-2</v>
      </c>
      <c r="D11" s="299">
        <v>0.4528829734410415</v>
      </c>
      <c r="E11" s="299">
        <v>0.10956864519975178</v>
      </c>
      <c r="F11" s="299">
        <v>0.46477198360184496</v>
      </c>
      <c r="G11" s="299">
        <v>0.11248544817021129</v>
      </c>
      <c r="H11" s="300">
        <v>0.48470019669987952</v>
      </c>
      <c r="I11" s="299">
        <v>0.18165217782366877</v>
      </c>
      <c r="J11" s="301">
        <v>0.47880445847130704</v>
      </c>
      <c r="L11" s="258"/>
    </row>
    <row r="12" spans="2:14" ht="14.25" customHeight="1" x14ac:dyDescent="0.25">
      <c r="B12" s="102" t="s">
        <v>1</v>
      </c>
      <c r="C12" s="296">
        <f>SUM(C13:C16)</f>
        <v>38.598391556550396</v>
      </c>
      <c r="D12" s="296">
        <f t="shared" ref="D12:J12" si="1">SUM(D13:D16)</f>
        <v>27.375168037204045</v>
      </c>
      <c r="E12" s="296">
        <f t="shared" si="1"/>
        <v>43.133664721093673</v>
      </c>
      <c r="F12" s="296">
        <f t="shared" si="1"/>
        <v>27.191057355589841</v>
      </c>
      <c r="G12" s="296">
        <f t="shared" si="1"/>
        <v>42.663745152830153</v>
      </c>
      <c r="H12" s="297">
        <f t="shared" si="1"/>
        <v>26.063760521582235</v>
      </c>
      <c r="I12" s="296">
        <f t="shared" si="1"/>
        <v>40.505544247780648</v>
      </c>
      <c r="J12" s="298">
        <f t="shared" si="1"/>
        <v>24.937447615959353</v>
      </c>
      <c r="L12" s="258"/>
    </row>
    <row r="13" spans="2:14" ht="16.5" customHeight="1" x14ac:dyDescent="0.25">
      <c r="B13" s="108" t="s">
        <v>127</v>
      </c>
      <c r="C13" s="299">
        <v>18.58499616803805</v>
      </c>
      <c r="D13" s="299">
        <v>3.3294074190696463</v>
      </c>
      <c r="E13" s="299">
        <v>26.037146636760156</v>
      </c>
      <c r="F13" s="299">
        <v>4.3689212012576455</v>
      </c>
      <c r="G13" s="299">
        <v>26.443438992871076</v>
      </c>
      <c r="H13" s="300">
        <v>4.53616428404281</v>
      </c>
      <c r="I13" s="299">
        <v>24.193951174200077</v>
      </c>
      <c r="J13" s="301">
        <v>4.1580700287047661</v>
      </c>
      <c r="L13" s="258"/>
    </row>
    <row r="14" spans="2:14" ht="15" customHeight="1" x14ac:dyDescent="0.25">
      <c r="B14" s="108" t="s">
        <v>128</v>
      </c>
      <c r="C14" s="299">
        <v>11.414782244077042</v>
      </c>
      <c r="D14" s="302">
        <v>14.967482530185919</v>
      </c>
      <c r="E14" s="299">
        <v>9.5188862137728556</v>
      </c>
      <c r="F14" s="302">
        <v>13.871449217628594</v>
      </c>
      <c r="G14" s="299">
        <v>8.1798394822517224</v>
      </c>
      <c r="H14" s="303">
        <v>12.581864448432324</v>
      </c>
      <c r="I14" s="302">
        <v>8.3467258613900288</v>
      </c>
      <c r="J14" s="301">
        <v>12.310701371085546</v>
      </c>
      <c r="L14" s="258"/>
    </row>
    <row r="15" spans="2:14" ht="15" customHeight="1" x14ac:dyDescent="0.25">
      <c r="B15" s="278" t="s">
        <v>129</v>
      </c>
      <c r="C15" s="299">
        <v>2.3162451949113128</v>
      </c>
      <c r="D15" s="302">
        <v>2.8131547395574561</v>
      </c>
      <c r="E15" s="299">
        <v>2.0167938447829981</v>
      </c>
      <c r="F15" s="302">
        <v>2.6688009399266353</v>
      </c>
      <c r="G15" s="299">
        <v>1.6287086221744629</v>
      </c>
      <c r="H15" s="303">
        <v>2.4534367647620194</v>
      </c>
      <c r="I15" s="302">
        <v>1.6037114072956631</v>
      </c>
      <c r="J15" s="301">
        <v>2.0450817830006929</v>
      </c>
      <c r="L15" s="258"/>
    </row>
    <row r="16" spans="2:14" ht="16.5" customHeight="1" x14ac:dyDescent="0.25">
      <c r="B16" s="109" t="s">
        <v>130</v>
      </c>
      <c r="C16" s="299">
        <v>6.2823679495239952</v>
      </c>
      <c r="D16" s="302">
        <v>6.2651233483910245</v>
      </c>
      <c r="E16" s="299">
        <v>5.5608380257776622</v>
      </c>
      <c r="F16" s="302">
        <v>6.2818859967769622</v>
      </c>
      <c r="G16" s="299">
        <v>6.4117580555328884</v>
      </c>
      <c r="H16" s="303">
        <v>6.4922950243450837</v>
      </c>
      <c r="I16" s="302">
        <v>6.3611558048948789</v>
      </c>
      <c r="J16" s="301">
        <v>6.4235944331683479</v>
      </c>
      <c r="L16" s="258"/>
    </row>
    <row r="17" spans="2:12" ht="15.75" customHeight="1" x14ac:dyDescent="0.25">
      <c r="B17" s="102" t="s">
        <v>2</v>
      </c>
      <c r="C17" s="296">
        <f>SUM(C18:C28)</f>
        <v>58.188797759574186</v>
      </c>
      <c r="D17" s="296">
        <f t="shared" ref="D17:J17" si="2">SUM(D18:D28)</f>
        <v>67.782574996064298</v>
      </c>
      <c r="E17" s="296">
        <f t="shared" si="2"/>
        <v>53.397163991384978</v>
      </c>
      <c r="F17" s="296">
        <f t="shared" si="2"/>
        <v>67.697661238544157</v>
      </c>
      <c r="G17" s="296">
        <f t="shared" si="2"/>
        <v>54.020110656412342</v>
      </c>
      <c r="H17" s="297">
        <f t="shared" si="2"/>
        <v>69.023760639074183</v>
      </c>
      <c r="I17" s="296">
        <f t="shared" si="2"/>
        <v>56.223135877920583</v>
      </c>
      <c r="J17" s="298">
        <f t="shared" si="2"/>
        <v>69.768183817197524</v>
      </c>
      <c r="L17" s="258"/>
    </row>
    <row r="18" spans="2:12" ht="15.75" customHeight="1" x14ac:dyDescent="0.25">
      <c r="B18" s="108" t="s">
        <v>133</v>
      </c>
      <c r="C18" s="299">
        <v>12.849823444472284</v>
      </c>
      <c r="D18" s="302">
        <v>12.602154509452637</v>
      </c>
      <c r="E18" s="299">
        <v>12.218593746160634</v>
      </c>
      <c r="F18" s="302">
        <v>12.861910350301867</v>
      </c>
      <c r="G18" s="299">
        <v>12.15584695887661</v>
      </c>
      <c r="H18" s="303">
        <v>13.41955229974347</v>
      </c>
      <c r="I18" s="302">
        <v>11.956697909484253</v>
      </c>
      <c r="J18" s="301">
        <v>13.527972086521945</v>
      </c>
      <c r="L18" s="258"/>
    </row>
    <row r="19" spans="2:12" ht="15" customHeight="1" x14ac:dyDescent="0.25">
      <c r="B19" s="108" t="s">
        <v>134</v>
      </c>
      <c r="C19" s="299">
        <v>5.2407768743735064</v>
      </c>
      <c r="D19" s="302">
        <v>4.2890361022634416</v>
      </c>
      <c r="E19" s="299">
        <v>5.5770971985134903</v>
      </c>
      <c r="F19" s="302">
        <v>4.4531659985631746</v>
      </c>
      <c r="G19" s="299">
        <v>5.2874297637991221</v>
      </c>
      <c r="H19" s="303">
        <v>4.480894460583281</v>
      </c>
      <c r="I19" s="302">
        <v>5.5654111034696161</v>
      </c>
      <c r="J19" s="301">
        <v>4.4820248376370211</v>
      </c>
      <c r="L19" s="258"/>
    </row>
    <row r="20" spans="2:12" ht="15" customHeight="1" x14ac:dyDescent="0.25">
      <c r="B20" s="108" t="s">
        <v>135</v>
      </c>
      <c r="C20" s="299">
        <v>2.4954884712720609</v>
      </c>
      <c r="D20" s="302">
        <v>2.1255646655605522</v>
      </c>
      <c r="E20" s="299">
        <v>2.2927510982806423</v>
      </c>
      <c r="F20" s="302">
        <v>2.2151647628651494</v>
      </c>
      <c r="G20" s="299">
        <v>2.0306384766569439</v>
      </c>
      <c r="H20" s="303">
        <v>2.306548274690539</v>
      </c>
      <c r="I20" s="302">
        <v>1.9561935769771068</v>
      </c>
      <c r="J20" s="301">
        <v>2.3810667439886606</v>
      </c>
      <c r="L20" s="258"/>
    </row>
    <row r="21" spans="2:12" ht="15" customHeight="1" x14ac:dyDescent="0.25">
      <c r="B21" s="108" t="s">
        <v>65</v>
      </c>
      <c r="C21" s="299">
        <v>1.6734113400264321</v>
      </c>
      <c r="D21" s="302">
        <v>3.8313088130215602</v>
      </c>
      <c r="E21" s="299">
        <v>1.4576141882434228</v>
      </c>
      <c r="F21" s="302">
        <v>3.6851988185285878</v>
      </c>
      <c r="G21" s="299">
        <v>1.4769177477955608</v>
      </c>
      <c r="H21" s="303">
        <v>3.6336849257798147</v>
      </c>
      <c r="I21" s="302">
        <v>1.5048854163796337</v>
      </c>
      <c r="J21" s="301">
        <v>3.4704344691617193</v>
      </c>
      <c r="L21" s="258"/>
    </row>
    <row r="22" spans="2:12" ht="15" customHeight="1" x14ac:dyDescent="0.25">
      <c r="B22" s="108" t="s">
        <v>136</v>
      </c>
      <c r="C22" s="299">
        <v>2.7545551365021166</v>
      </c>
      <c r="D22" s="302">
        <v>6.7990275036030763</v>
      </c>
      <c r="E22" s="299">
        <v>2.2371543608314672</v>
      </c>
      <c r="F22" s="302">
        <v>6.2978096621682216</v>
      </c>
      <c r="G22" s="299">
        <v>2.3000890147512507</v>
      </c>
      <c r="H22" s="303">
        <v>6.2165088857622592</v>
      </c>
      <c r="I22" s="302">
        <v>2.43967236547513</v>
      </c>
      <c r="J22" s="301">
        <v>5.8766631795382409</v>
      </c>
      <c r="L22" s="258"/>
    </row>
    <row r="23" spans="2:12" ht="15" customHeight="1" x14ac:dyDescent="0.25">
      <c r="B23" s="108" t="s">
        <v>142</v>
      </c>
      <c r="C23" s="299">
        <v>7.0936261623507217</v>
      </c>
      <c r="D23" s="302">
        <v>8.3086071380993047</v>
      </c>
      <c r="E23" s="299">
        <v>6.4604431362088972</v>
      </c>
      <c r="F23" s="302">
        <v>8.4518619794784318</v>
      </c>
      <c r="G23" s="299">
        <v>6.6323038896460043</v>
      </c>
      <c r="H23" s="303">
        <v>8.872764852112919</v>
      </c>
      <c r="I23" s="302">
        <v>7.6785568247896503</v>
      </c>
      <c r="J23" s="301">
        <v>9.2937551612877076</v>
      </c>
      <c r="L23" s="258"/>
    </row>
    <row r="24" spans="2:12" ht="15" customHeight="1" x14ac:dyDescent="0.25">
      <c r="B24" s="108" t="s">
        <v>137</v>
      </c>
      <c r="C24" s="299">
        <v>5.6737135598406416</v>
      </c>
      <c r="D24" s="302">
        <v>7.4395974373569222</v>
      </c>
      <c r="E24" s="299">
        <v>5.1764188521457566</v>
      </c>
      <c r="F24" s="302">
        <v>7.6300179383317985</v>
      </c>
      <c r="G24" s="299">
        <v>5.6431577383772886</v>
      </c>
      <c r="H24" s="303">
        <v>7.8796703979917933</v>
      </c>
      <c r="I24" s="302">
        <v>5.5854617380014844</v>
      </c>
      <c r="J24" s="301">
        <v>8.0247503853614504</v>
      </c>
      <c r="L24" s="258"/>
    </row>
    <row r="25" spans="2:12" ht="16.5" customHeight="1" x14ac:dyDescent="0.25">
      <c r="B25" s="108" t="s">
        <v>138</v>
      </c>
      <c r="C25" s="299">
        <v>15.943979303731142</v>
      </c>
      <c r="D25" s="302">
        <v>16.284318949752389</v>
      </c>
      <c r="E25" s="299">
        <v>13.967285699721316</v>
      </c>
      <c r="F25" s="302">
        <v>16.086640878577633</v>
      </c>
      <c r="G25" s="299">
        <v>13.984158345115061</v>
      </c>
      <c r="H25" s="303">
        <v>15.961694928198323</v>
      </c>
      <c r="I25" s="302">
        <v>15.065230125585332</v>
      </c>
      <c r="J25" s="301">
        <v>16.440921377447758</v>
      </c>
      <c r="L25" s="258"/>
    </row>
    <row r="26" spans="2:12" ht="15" customHeight="1" x14ac:dyDescent="0.25">
      <c r="B26" s="108" t="s">
        <v>139</v>
      </c>
      <c r="C26" s="299">
        <v>1.9271985983120639</v>
      </c>
      <c r="D26" s="302">
        <v>2.9978442794686049</v>
      </c>
      <c r="E26" s="299">
        <v>1.7744565014311062</v>
      </c>
      <c r="F26" s="302">
        <v>3.0271910035594303</v>
      </c>
      <c r="G26" s="299">
        <v>2.0455547838742429</v>
      </c>
      <c r="H26" s="303">
        <v>3.2570276877828088</v>
      </c>
      <c r="I26" s="302">
        <v>1.9781221490286389</v>
      </c>
      <c r="J26" s="301">
        <v>3.2809485576596473</v>
      </c>
      <c r="L26" s="258"/>
    </row>
    <row r="27" spans="2:12" ht="16.5" customHeight="1" x14ac:dyDescent="0.25">
      <c r="B27" s="108" t="s">
        <v>140</v>
      </c>
      <c r="C27" s="299">
        <v>1.5665512136421951</v>
      </c>
      <c r="D27" s="302">
        <v>1.8839241380145664</v>
      </c>
      <c r="E27" s="299">
        <v>1.3708765038059592</v>
      </c>
      <c r="F27" s="302">
        <v>1.7935104070029759</v>
      </c>
      <c r="G27" s="299">
        <v>1.4658704534621099</v>
      </c>
      <c r="H27" s="303">
        <v>1.8360449325551562</v>
      </c>
      <c r="I27" s="302">
        <v>1.6762626162509515</v>
      </c>
      <c r="J27" s="301">
        <v>1.8074311967841743</v>
      </c>
      <c r="L27" s="258"/>
    </row>
    <row r="28" spans="2:12" ht="15.75" customHeight="1" x14ac:dyDescent="0.25">
      <c r="B28" s="108" t="s">
        <v>141</v>
      </c>
      <c r="C28" s="299">
        <v>0.96967365505101899</v>
      </c>
      <c r="D28" s="302">
        <v>1.221191459471237</v>
      </c>
      <c r="E28" s="299">
        <v>0.86447270604228388</v>
      </c>
      <c r="F28" s="302">
        <v>1.1951894391668909</v>
      </c>
      <c r="G28" s="299">
        <v>0.99814348405814768</v>
      </c>
      <c r="H28" s="304">
        <v>1.1593689938738316</v>
      </c>
      <c r="I28" s="302">
        <v>0.81664205247879096</v>
      </c>
      <c r="J28" s="301">
        <v>1.1822158218091994</v>
      </c>
      <c r="L28" s="258"/>
    </row>
    <row r="29" spans="2:12" ht="13.5" thickBot="1" x14ac:dyDescent="0.25">
      <c r="B29" s="111" t="s">
        <v>8</v>
      </c>
      <c r="C29" s="305">
        <f>C8+C12+C17</f>
        <v>100</v>
      </c>
      <c r="D29" s="305">
        <f t="shared" ref="D29:J29" si="3">D8+D12+D17</f>
        <v>100</v>
      </c>
      <c r="E29" s="305">
        <f t="shared" si="3"/>
        <v>100</v>
      </c>
      <c r="F29" s="305">
        <f t="shared" si="3"/>
        <v>100</v>
      </c>
      <c r="G29" s="305">
        <f t="shared" si="3"/>
        <v>99.999999999999957</v>
      </c>
      <c r="H29" s="306">
        <f t="shared" si="3"/>
        <v>100</v>
      </c>
      <c r="I29" s="305">
        <f t="shared" si="3"/>
        <v>100</v>
      </c>
      <c r="J29" s="307">
        <f t="shared" si="3"/>
        <v>100</v>
      </c>
    </row>
    <row r="30" spans="2:12" ht="27.75" customHeight="1" x14ac:dyDescent="0.2">
      <c r="B30" s="58" t="s">
        <v>114</v>
      </c>
      <c r="C30" s="65"/>
      <c r="D30" s="58"/>
      <c r="J30" s="2"/>
    </row>
    <row r="31" spans="2:12" x14ac:dyDescent="0.2">
      <c r="B31" s="79" t="s">
        <v>103</v>
      </c>
      <c r="C31" s="58"/>
      <c r="D31" s="58"/>
    </row>
    <row r="32" spans="2:12" x14ac:dyDescent="0.2">
      <c r="B32" s="368"/>
      <c r="C32" s="368"/>
      <c r="D32" s="368"/>
    </row>
    <row r="33" spans="2:17" x14ac:dyDescent="0.2">
      <c r="B33" s="58"/>
      <c r="C33" s="112"/>
      <c r="D33" s="112"/>
    </row>
    <row r="34" spans="2:17" x14ac:dyDescent="0.2">
      <c r="B34" s="24"/>
      <c r="C34" s="11"/>
      <c r="D34" s="11"/>
    </row>
    <row r="38" spans="2:17" x14ac:dyDescent="0.2">
      <c r="K38"/>
      <c r="L38"/>
      <c r="M38"/>
      <c r="N38"/>
      <c r="O38"/>
      <c r="P38"/>
      <c r="Q38"/>
    </row>
    <row r="39" spans="2:17" x14ac:dyDescent="0.2">
      <c r="K39"/>
      <c r="L39"/>
      <c r="M39"/>
      <c r="N39"/>
      <c r="O39"/>
      <c r="P39"/>
      <c r="Q39"/>
    </row>
    <row r="40" spans="2:17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">
      <c r="B59"/>
      <c r="C59"/>
      <c r="D59"/>
      <c r="E59"/>
      <c r="F59"/>
      <c r="G59"/>
      <c r="H59"/>
      <c r="I59"/>
      <c r="J59"/>
    </row>
    <row r="60" spans="2:17" x14ac:dyDescent="0.2">
      <c r="B60"/>
      <c r="C60"/>
      <c r="D60"/>
      <c r="E60"/>
      <c r="F60"/>
      <c r="G60"/>
      <c r="H60"/>
      <c r="I60"/>
      <c r="J60"/>
    </row>
  </sheetData>
  <mergeCells count="6">
    <mergeCell ref="B32:D32"/>
    <mergeCell ref="C5:D5"/>
    <mergeCell ref="G5:H5"/>
    <mergeCell ref="E5:F5"/>
    <mergeCell ref="C4:J4"/>
    <mergeCell ref="I5:J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showGridLines="0" workbookViewId="0">
      <selection activeCell="C7" sqref="C7:C28"/>
    </sheetView>
  </sheetViews>
  <sheetFormatPr defaultRowHeight="12.75" x14ac:dyDescent="0.2"/>
  <cols>
    <col min="1" max="1" width="4.7109375" style="1" customWidth="1"/>
    <col min="2" max="2" width="86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58"/>
      <c r="C1" s="58"/>
      <c r="D1" s="58"/>
    </row>
    <row r="2" spans="2:4" ht="18" thickBot="1" x14ac:dyDescent="0.35">
      <c r="B2" s="375" t="s">
        <v>131</v>
      </c>
      <c r="C2" s="375"/>
      <c r="D2" s="375"/>
    </row>
    <row r="3" spans="2:4" ht="9" customHeight="1" thickTop="1" x14ac:dyDescent="0.2">
      <c r="B3" s="113"/>
      <c r="C3" s="79"/>
      <c r="D3" s="58"/>
    </row>
    <row r="4" spans="2:4" ht="9.75" customHeight="1" thickBot="1" x14ac:dyDescent="0.25">
      <c r="B4" s="58"/>
      <c r="C4" s="114" t="s">
        <v>69</v>
      </c>
      <c r="D4" s="58"/>
    </row>
    <row r="5" spans="2:4" ht="16.5" customHeight="1" x14ac:dyDescent="0.2">
      <c r="B5" s="101" t="s">
        <v>4</v>
      </c>
      <c r="C5" s="257" t="s">
        <v>132</v>
      </c>
      <c r="D5" s="58"/>
    </row>
    <row r="6" spans="2:4" ht="1.5" customHeight="1" x14ac:dyDescent="0.2">
      <c r="B6" s="115"/>
      <c r="C6" s="116"/>
      <c r="D6" s="58"/>
    </row>
    <row r="7" spans="2:4" ht="15" customHeight="1" x14ac:dyDescent="0.2">
      <c r="B7" s="259" t="s">
        <v>0</v>
      </c>
      <c r="C7" s="122">
        <v>2.3500688186569807</v>
      </c>
      <c r="D7" s="58"/>
    </row>
    <row r="8" spans="2:4" ht="15" customHeight="1" x14ac:dyDescent="0.2">
      <c r="B8" s="108" t="s">
        <v>124</v>
      </c>
      <c r="C8" s="124">
        <v>1.2059456081624953</v>
      </c>
      <c r="D8" s="58"/>
    </row>
    <row r="9" spans="2:4" ht="15" customHeight="1" x14ac:dyDescent="0.2">
      <c r="B9" s="108" t="s">
        <v>125</v>
      </c>
      <c r="C9" s="124">
        <v>3.754131478172873</v>
      </c>
      <c r="D9" s="58"/>
    </row>
    <row r="10" spans="2:4" ht="15" customHeight="1" x14ac:dyDescent="0.2">
      <c r="B10" s="108" t="s">
        <v>126</v>
      </c>
      <c r="C10" s="124">
        <v>14.20901582928995</v>
      </c>
      <c r="D10" s="58"/>
    </row>
    <row r="11" spans="2:4" ht="15" customHeight="1" x14ac:dyDescent="0.2">
      <c r="B11" s="259" t="s">
        <v>1</v>
      </c>
      <c r="C11" s="122">
        <v>1.4512616688457936</v>
      </c>
      <c r="D11" s="58"/>
    </row>
    <row r="12" spans="2:4" ht="15.75" customHeight="1" x14ac:dyDescent="0.2">
      <c r="B12" s="108" t="s">
        <v>127</v>
      </c>
      <c r="C12" s="124">
        <v>5.4241267416532457</v>
      </c>
      <c r="D12" s="58"/>
    </row>
    <row r="13" spans="2:4" x14ac:dyDescent="0.2">
      <c r="B13" s="108" t="s">
        <v>128</v>
      </c>
      <c r="C13" s="124">
        <v>-6.56249391388537</v>
      </c>
      <c r="D13" s="58"/>
    </row>
    <row r="14" spans="2:4" x14ac:dyDescent="0.2">
      <c r="B14" s="108" t="s">
        <v>129</v>
      </c>
      <c r="C14" s="124">
        <v>3.1521687981313606</v>
      </c>
      <c r="D14" s="58"/>
    </row>
    <row r="15" spans="2:4" ht="15.75" customHeight="1" x14ac:dyDescent="0.2">
      <c r="B15" s="109" t="s">
        <v>130</v>
      </c>
      <c r="C15" s="124">
        <v>2.1345244510470485</v>
      </c>
      <c r="D15" s="58"/>
    </row>
    <row r="16" spans="2:4" ht="14.25" customHeight="1" x14ac:dyDescent="0.2">
      <c r="B16" s="259" t="s">
        <v>2</v>
      </c>
      <c r="C16" s="122">
        <v>3.3814360096001028</v>
      </c>
      <c r="D16" s="58"/>
    </row>
    <row r="17" spans="2:20" x14ac:dyDescent="0.2">
      <c r="B17" s="108" t="s">
        <v>133</v>
      </c>
      <c r="C17" s="124">
        <v>1.8627457892198995</v>
      </c>
      <c r="D17" s="58"/>
    </row>
    <row r="18" spans="2:20" ht="14.25" customHeight="1" x14ac:dyDescent="0.2">
      <c r="B18" s="108" t="s">
        <v>134</v>
      </c>
      <c r="C18" s="124">
        <v>3.5227927023723682</v>
      </c>
      <c r="D18" s="58"/>
    </row>
    <row r="19" spans="2:20" ht="14.25" customHeight="1" x14ac:dyDescent="0.2">
      <c r="B19" s="108" t="s">
        <v>135</v>
      </c>
      <c r="C19" s="124">
        <v>2.0813731370631805</v>
      </c>
      <c r="D19" s="58"/>
    </row>
    <row r="20" spans="2:20" ht="14.25" customHeight="1" x14ac:dyDescent="0.2">
      <c r="B20" s="108" t="s">
        <v>65</v>
      </c>
      <c r="C20" s="124">
        <v>7.0514531707749351</v>
      </c>
      <c r="D20" s="58"/>
    </row>
    <row r="21" spans="2:20" x14ac:dyDescent="0.2">
      <c r="B21" s="108" t="s">
        <v>136</v>
      </c>
      <c r="C21" s="124">
        <v>5.1541071174006303</v>
      </c>
      <c r="D21" s="58"/>
    </row>
    <row r="22" spans="2:20" ht="15" customHeight="1" x14ac:dyDescent="0.2">
      <c r="B22" s="108" t="s">
        <v>142</v>
      </c>
      <c r="C22" s="124">
        <v>5.9022368127343183</v>
      </c>
      <c r="D22" s="58"/>
    </row>
    <row r="23" spans="2:20" ht="15.75" customHeight="1" x14ac:dyDescent="0.2">
      <c r="B23" s="108" t="s">
        <v>137</v>
      </c>
      <c r="C23" s="124">
        <v>6.6741992525407356</v>
      </c>
      <c r="D23" s="58"/>
    </row>
    <row r="24" spans="2:20" ht="15.75" customHeight="1" x14ac:dyDescent="0.2">
      <c r="B24" s="108" t="s">
        <v>138</v>
      </c>
      <c r="C24" s="124">
        <v>2.5439561110628617</v>
      </c>
      <c r="D24" s="58"/>
    </row>
    <row r="25" spans="2:20" ht="15.75" customHeight="1" x14ac:dyDescent="0.2">
      <c r="B25" s="108" t="s">
        <v>139</v>
      </c>
      <c r="C25" s="124">
        <v>2.635145483519219</v>
      </c>
      <c r="D25" s="58"/>
    </row>
    <row r="26" spans="2:20" ht="14.25" customHeight="1" x14ac:dyDescent="0.2">
      <c r="B26" s="108" t="s">
        <v>140</v>
      </c>
      <c r="C26" s="124">
        <v>0.355713625999865</v>
      </c>
      <c r="D26" s="58"/>
    </row>
    <row r="27" spans="2:20" ht="14.25" customHeight="1" x14ac:dyDescent="0.2">
      <c r="B27" s="110" t="s">
        <v>141</v>
      </c>
      <c r="C27" s="124">
        <v>-2.9474289934033004</v>
      </c>
      <c r="D27" s="58"/>
    </row>
    <row r="28" spans="2:20" ht="17.25" customHeight="1" thickBot="1" x14ac:dyDescent="0.25">
      <c r="B28" s="260" t="s">
        <v>8</v>
      </c>
      <c r="C28" s="128">
        <v>2.4759867901322341</v>
      </c>
      <c r="D28" s="58"/>
    </row>
    <row r="29" spans="2:20" x14ac:dyDescent="0.2">
      <c r="B29" s="58" t="s">
        <v>114</v>
      </c>
      <c r="C29" s="58"/>
      <c r="D29" s="58"/>
    </row>
    <row r="30" spans="2:20" x14ac:dyDescent="0.2">
      <c r="B30" s="79" t="s">
        <v>103</v>
      </c>
      <c r="C30" s="58"/>
      <c r="D30" s="58"/>
    </row>
    <row r="31" spans="2:20" ht="69.75" customHeight="1" x14ac:dyDescent="0.2">
      <c r="B31" s="368"/>
      <c r="C31" s="368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</row>
  </sheetData>
  <mergeCells count="2">
    <mergeCell ref="B2:D2"/>
    <mergeCell ref="B31:C3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SUMÁRIO</vt:lpstr>
      <vt:lpstr>tab1</vt:lpstr>
      <vt:lpstr>ES x BR</vt:lpstr>
      <vt:lpstr>tab2</vt:lpstr>
      <vt:lpstr>Graf1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Gustavo Ribeiro</cp:lastModifiedBy>
  <cp:lastPrinted>2012-11-21T15:42:01Z</cp:lastPrinted>
  <dcterms:created xsi:type="dcterms:W3CDTF">1999-07-09T16:05:21Z</dcterms:created>
  <dcterms:modified xsi:type="dcterms:W3CDTF">2016-11-07T12:49:04Z</dcterms:modified>
</cp:coreProperties>
</file>