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ustavo.ribeiro\Desktop\IBGE\Arquivo de Trabalho IJSN\"/>
    </mc:Choice>
  </mc:AlternateContent>
  <bookViews>
    <workbookView xWindow="0" yWindow="0" windowWidth="21600" windowHeight="9735" tabRatio="989" activeTab="1"/>
  </bookViews>
  <sheets>
    <sheet name="SUMÁRIO" sheetId="55" r:id="rId1"/>
    <sheet name="tab1" sheetId="37" r:id="rId2"/>
    <sheet name="ES x BR" sheetId="56" r:id="rId3"/>
    <sheet name="tab2" sheetId="38" r:id="rId4"/>
    <sheet name="tab3" sheetId="39" r:id="rId5"/>
    <sheet name="VA" sheetId="58" r:id="rId6"/>
    <sheet name="tab4" sheetId="44" r:id="rId7"/>
    <sheet name="tab5" sheetId="45" r:id="rId8"/>
    <sheet name="tab6" sheetId="46" r:id="rId9"/>
    <sheet name="tab7" sheetId="72" r:id="rId10"/>
    <sheet name="PIB" sheetId="59" r:id="rId11"/>
    <sheet name="tab8" sheetId="60" r:id="rId12"/>
    <sheet name="tab9" sheetId="61" r:id="rId13"/>
    <sheet name="tab10" sheetId="62" r:id="rId14"/>
    <sheet name="tab11" sheetId="63" r:id="rId15"/>
    <sheet name="tab12" sheetId="64" r:id="rId16"/>
    <sheet name="VA e PIB" sheetId="57" r:id="rId17"/>
    <sheet name="tab13" sheetId="40" r:id="rId18"/>
    <sheet name="tab14" sheetId="71" r:id="rId19"/>
    <sheet name="tab15" sheetId="67" r:id="rId20"/>
    <sheet name="tab16" sheetId="68" r:id="rId21"/>
    <sheet name="tab17" sheetId="69" r:id="rId22"/>
  </sheets>
  <definedNames>
    <definedName name="_xlnm._FilterDatabase" localSheetId="14" hidden="1">'tab11'!$T$10:$X$37</definedName>
    <definedName name="_xlnm._FilterDatabase" localSheetId="15" hidden="1">'tab12'!$B$38:$B$38</definedName>
  </definedNames>
  <calcPr calcId="152511"/>
</workbook>
</file>

<file path=xl/calcChain.xml><?xml version="1.0" encoding="utf-8"?>
<calcChain xmlns="http://schemas.openxmlformats.org/spreadsheetml/2006/main">
  <c r="AC26" i="44" l="1"/>
  <c r="AB26" i="44"/>
  <c r="AA26" i="44"/>
  <c r="F19" i="39"/>
  <c r="F18" i="39"/>
  <c r="C19" i="39"/>
  <c r="C18" i="39"/>
  <c r="F18" i="71"/>
  <c r="G18" i="71" s="1"/>
  <c r="E18" i="71"/>
  <c r="D18" i="71"/>
  <c r="H18" i="71" s="1"/>
  <c r="C18" i="71"/>
  <c r="I17" i="71"/>
  <c r="F17" i="71"/>
  <c r="E17" i="71"/>
  <c r="D17" i="71"/>
  <c r="H17" i="71" s="1"/>
  <c r="K17" i="71" s="1"/>
  <c r="C17" i="71"/>
  <c r="K16" i="40"/>
  <c r="E18" i="40"/>
  <c r="D18" i="40"/>
  <c r="H18" i="40" s="1"/>
  <c r="C18" i="40"/>
  <c r="E17" i="40"/>
  <c r="D17" i="40"/>
  <c r="H17" i="40" s="1"/>
  <c r="K17" i="40" s="1"/>
  <c r="C17" i="40"/>
  <c r="I17" i="38"/>
  <c r="I18" i="38" s="1"/>
  <c r="K5" i="38" s="1"/>
  <c r="H17" i="38"/>
  <c r="H18" i="38" s="1"/>
  <c r="F18" i="40" s="1"/>
  <c r="K18" i="71" l="1"/>
  <c r="G17" i="71"/>
  <c r="J17" i="71" s="1"/>
  <c r="J18" i="71"/>
  <c r="I18" i="71"/>
  <c r="F17" i="40"/>
  <c r="I17" i="40" s="1"/>
  <c r="K18" i="40"/>
  <c r="G17" i="40"/>
  <c r="J17" i="40" s="1"/>
  <c r="G18" i="40"/>
  <c r="I18" i="40"/>
  <c r="J5" i="38"/>
  <c r="J18" i="40" l="1"/>
  <c r="D26" i="44" l="1"/>
  <c r="Y26" i="44"/>
  <c r="W26" i="44"/>
  <c r="U26" i="44"/>
  <c r="S26" i="44"/>
  <c r="Q26" i="44"/>
  <c r="O26" i="44"/>
  <c r="N26" i="44"/>
  <c r="M26" i="44"/>
  <c r="K26" i="44"/>
  <c r="J26" i="44"/>
  <c r="I26" i="44"/>
  <c r="G26" i="44"/>
  <c r="E26" i="44"/>
  <c r="C26" i="44"/>
  <c r="Z15" i="44"/>
  <c r="Y15" i="44"/>
  <c r="X15" i="44"/>
  <c r="W15" i="44"/>
  <c r="V15" i="44"/>
  <c r="U15" i="44"/>
  <c r="T15" i="44"/>
  <c r="S15" i="44"/>
  <c r="R15" i="44"/>
  <c r="Q15" i="44"/>
  <c r="P15" i="44"/>
  <c r="O15" i="44"/>
  <c r="N15" i="44"/>
  <c r="M15" i="44"/>
  <c r="L15" i="44"/>
  <c r="K15" i="44"/>
  <c r="J15" i="44"/>
  <c r="I15" i="44"/>
  <c r="H15" i="44"/>
  <c r="G15" i="44"/>
  <c r="F15" i="44"/>
  <c r="F26" i="44" s="1"/>
  <c r="E15" i="44"/>
  <c r="D15" i="44"/>
  <c r="C15" i="44"/>
  <c r="Z10" i="44"/>
  <c r="Y10" i="44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Z8" i="44"/>
  <c r="Y8" i="44"/>
  <c r="X8" i="44"/>
  <c r="W8" i="44"/>
  <c r="V8" i="44"/>
  <c r="U8" i="44"/>
  <c r="T8" i="44"/>
  <c r="S8" i="44"/>
  <c r="R8" i="44"/>
  <c r="Q8" i="44"/>
  <c r="P8" i="44"/>
  <c r="O8" i="44"/>
  <c r="N8" i="44"/>
  <c r="M8" i="44"/>
  <c r="L8" i="44"/>
  <c r="K8" i="44"/>
  <c r="J8" i="44"/>
  <c r="I8" i="44"/>
  <c r="H8" i="44"/>
  <c r="G8" i="44"/>
  <c r="F8" i="44"/>
  <c r="E8" i="44"/>
  <c r="D8" i="44"/>
  <c r="C8" i="44"/>
  <c r="Z26" i="44" l="1"/>
  <c r="X26" i="44"/>
  <c r="V26" i="44"/>
  <c r="AD26" i="44"/>
  <c r="T26" i="44"/>
  <c r="R26" i="44"/>
  <c r="P26" i="44"/>
  <c r="L26" i="44"/>
  <c r="H26" i="44"/>
  <c r="I17" i="67"/>
  <c r="I16" i="67"/>
  <c r="I15" i="67"/>
  <c r="I14" i="67"/>
  <c r="I13" i="67"/>
  <c r="I12" i="67"/>
  <c r="I11" i="67"/>
  <c r="I10" i="67"/>
  <c r="I9" i="67"/>
  <c r="I8" i="67"/>
  <c r="I7" i="67"/>
  <c r="I6" i="67"/>
  <c r="P8" i="69"/>
  <c r="N8" i="69"/>
  <c r="M8" i="69"/>
  <c r="L8" i="69"/>
  <c r="K8" i="69"/>
  <c r="J8" i="69"/>
  <c r="I8" i="69"/>
  <c r="H8" i="69"/>
  <c r="G8" i="69"/>
  <c r="F8" i="69"/>
  <c r="E8" i="69"/>
  <c r="D8" i="69"/>
  <c r="P15" i="69"/>
  <c r="N15" i="69"/>
  <c r="M15" i="69"/>
  <c r="M26" i="69" s="1"/>
  <c r="M28" i="69" s="1"/>
  <c r="L15" i="69"/>
  <c r="K15" i="69"/>
  <c r="J15" i="69"/>
  <c r="I15" i="69"/>
  <c r="I26" i="69" s="1"/>
  <c r="I28" i="69" s="1"/>
  <c r="H15" i="69"/>
  <c r="G15" i="69"/>
  <c r="F15" i="69"/>
  <c r="E15" i="69"/>
  <c r="E26" i="69" s="1"/>
  <c r="E28" i="69" s="1"/>
  <c r="D15" i="69"/>
  <c r="C15" i="69"/>
  <c r="P10" i="69"/>
  <c r="P28" i="69" s="1"/>
  <c r="N10" i="69"/>
  <c r="N26" i="69" s="1"/>
  <c r="N28" i="69" s="1"/>
  <c r="M10" i="69"/>
  <c r="L10" i="69"/>
  <c r="K10" i="69"/>
  <c r="K26" i="69" s="1"/>
  <c r="K28" i="69" s="1"/>
  <c r="J10" i="69"/>
  <c r="J26" i="69" s="1"/>
  <c r="J28" i="69" s="1"/>
  <c r="I10" i="69"/>
  <c r="H10" i="69"/>
  <c r="G10" i="69"/>
  <c r="G26" i="69" s="1"/>
  <c r="G28" i="69" s="1"/>
  <c r="F10" i="69"/>
  <c r="F26" i="69" s="1"/>
  <c r="F28" i="69" s="1"/>
  <c r="E10" i="69"/>
  <c r="D10" i="69"/>
  <c r="C8" i="69"/>
  <c r="C10" i="69"/>
  <c r="F6" i="71"/>
  <c r="I6" i="71" s="1"/>
  <c r="F5" i="71"/>
  <c r="E16" i="71"/>
  <c r="E15" i="71"/>
  <c r="E14" i="71"/>
  <c r="E13" i="71"/>
  <c r="E12" i="71"/>
  <c r="E11" i="71"/>
  <c r="E10" i="71"/>
  <c r="E9" i="71"/>
  <c r="E8" i="71"/>
  <c r="E7" i="71"/>
  <c r="E6" i="71"/>
  <c r="E5" i="71"/>
  <c r="D16" i="71"/>
  <c r="D15" i="71"/>
  <c r="D14" i="71"/>
  <c r="D13" i="71"/>
  <c r="D12" i="71"/>
  <c r="H12" i="71" s="1"/>
  <c r="D11" i="71"/>
  <c r="H11" i="71" s="1"/>
  <c r="D10" i="71"/>
  <c r="D9" i="71"/>
  <c r="D8" i="71"/>
  <c r="H8" i="71" s="1"/>
  <c r="D7" i="71"/>
  <c r="H7" i="71" s="1"/>
  <c r="K7" i="71" s="1"/>
  <c r="D6" i="71"/>
  <c r="H6" i="71" s="1"/>
  <c r="D5" i="71"/>
  <c r="H5" i="71" s="1"/>
  <c r="K6" i="71" s="1"/>
  <c r="F5" i="40"/>
  <c r="E16" i="40"/>
  <c r="E15" i="40"/>
  <c r="E14" i="40"/>
  <c r="E13" i="40"/>
  <c r="E12" i="40"/>
  <c r="E11" i="40"/>
  <c r="E10" i="40"/>
  <c r="E9" i="40"/>
  <c r="E8" i="40"/>
  <c r="E7" i="40"/>
  <c r="E6" i="40"/>
  <c r="E5" i="40"/>
  <c r="D16" i="40"/>
  <c r="D15" i="40"/>
  <c r="D14" i="40"/>
  <c r="H14" i="40" s="1"/>
  <c r="D13" i="40"/>
  <c r="D12" i="40"/>
  <c r="D11" i="40"/>
  <c r="D10" i="40"/>
  <c r="H10" i="40" s="1"/>
  <c r="D9" i="40"/>
  <c r="D8" i="40"/>
  <c r="D7" i="40"/>
  <c r="D6" i="40"/>
  <c r="D5" i="40"/>
  <c r="H16" i="40" s="1"/>
  <c r="H10" i="71" l="1"/>
  <c r="H14" i="71"/>
  <c r="K11" i="71"/>
  <c r="H15" i="71"/>
  <c r="H16" i="71"/>
  <c r="H9" i="71"/>
  <c r="K10" i="71" s="1"/>
  <c r="H13" i="71"/>
  <c r="K14" i="71"/>
  <c r="K8" i="71"/>
  <c r="K12" i="71"/>
  <c r="K16" i="71"/>
  <c r="K9" i="71"/>
  <c r="K13" i="71"/>
  <c r="H9" i="40"/>
  <c r="H13" i="40"/>
  <c r="K14" i="40" s="1"/>
  <c r="H7" i="40"/>
  <c r="H15" i="40"/>
  <c r="K10" i="40"/>
  <c r="G5" i="71"/>
  <c r="H11" i="40"/>
  <c r="K15" i="40"/>
  <c r="K11" i="40"/>
  <c r="H8" i="40"/>
  <c r="H12" i="40"/>
  <c r="G6" i="71"/>
  <c r="D26" i="69"/>
  <c r="D28" i="69" s="1"/>
  <c r="H26" i="69"/>
  <c r="H28" i="69" s="1"/>
  <c r="L26" i="69"/>
  <c r="L28" i="69" s="1"/>
  <c r="C26" i="69"/>
  <c r="C28" i="69" s="1"/>
  <c r="F16" i="39"/>
  <c r="C17" i="39"/>
  <c r="C16" i="71" s="1"/>
  <c r="C16" i="39"/>
  <c r="C15" i="71" s="1"/>
  <c r="C15" i="39"/>
  <c r="C14" i="71" s="1"/>
  <c r="C14" i="39"/>
  <c r="C13" i="71" s="1"/>
  <c r="C13" i="39"/>
  <c r="C12" i="71" s="1"/>
  <c r="C12" i="39"/>
  <c r="C11" i="71" s="1"/>
  <c r="C11" i="39"/>
  <c r="C10" i="71" s="1"/>
  <c r="C10" i="39"/>
  <c r="C9" i="71" s="1"/>
  <c r="C9" i="39"/>
  <c r="C8" i="71" s="1"/>
  <c r="C8" i="39"/>
  <c r="C7" i="71" s="1"/>
  <c r="C7" i="39"/>
  <c r="C6" i="71" s="1"/>
  <c r="C6" i="39"/>
  <c r="C5" i="71" s="1"/>
  <c r="I7" i="38"/>
  <c r="I6" i="38"/>
  <c r="F16" i="38"/>
  <c r="F15" i="38"/>
  <c r="F14" i="38"/>
  <c r="F13" i="38"/>
  <c r="F12" i="38"/>
  <c r="F11" i="38"/>
  <c r="F10" i="38"/>
  <c r="F9" i="38"/>
  <c r="F8" i="38"/>
  <c r="F7" i="38"/>
  <c r="F6" i="38"/>
  <c r="H6" i="38" s="1"/>
  <c r="C16" i="38"/>
  <c r="C16" i="40" s="1"/>
  <c r="C15" i="38"/>
  <c r="C15" i="40" s="1"/>
  <c r="C14" i="38"/>
  <c r="C14" i="40" s="1"/>
  <c r="C13" i="38"/>
  <c r="C13" i="40" s="1"/>
  <c r="C12" i="38"/>
  <c r="C12" i="40" s="1"/>
  <c r="C11" i="38"/>
  <c r="C11" i="40" s="1"/>
  <c r="C10" i="38"/>
  <c r="C10" i="40" s="1"/>
  <c r="C9" i="38"/>
  <c r="C9" i="40" s="1"/>
  <c r="C8" i="38"/>
  <c r="C8" i="40" s="1"/>
  <c r="C7" i="38"/>
  <c r="C7" i="40" s="1"/>
  <c r="C6" i="38"/>
  <c r="C6" i="40" s="1"/>
  <c r="C5" i="38"/>
  <c r="C5" i="40" s="1"/>
  <c r="J6" i="71" l="1"/>
  <c r="K15" i="71"/>
  <c r="K12" i="40"/>
  <c r="K8" i="40"/>
  <c r="I8" i="38"/>
  <c r="F7" i="71"/>
  <c r="F12" i="39"/>
  <c r="K9" i="40"/>
  <c r="F8" i="39"/>
  <c r="K13" i="40"/>
  <c r="F13" i="39"/>
  <c r="F9" i="39"/>
  <c r="F17" i="39"/>
  <c r="F6" i="40"/>
  <c r="H7" i="38"/>
  <c r="F7" i="39"/>
  <c r="F11" i="39"/>
  <c r="F15" i="39"/>
  <c r="F6" i="39"/>
  <c r="F10" i="39"/>
  <c r="F14" i="39"/>
  <c r="H5" i="40"/>
  <c r="G7" i="71" l="1"/>
  <c r="J7" i="71" s="1"/>
  <c r="I7" i="71"/>
  <c r="I9" i="38"/>
  <c r="F8" i="71"/>
  <c r="H8" i="38"/>
  <c r="F7" i="40"/>
  <c r="C16" i="55"/>
  <c r="I5" i="71"/>
  <c r="I8" i="71" l="1"/>
  <c r="G8" i="71"/>
  <c r="J8" i="71" s="1"/>
  <c r="I10" i="38"/>
  <c r="F9" i="71"/>
  <c r="H9" i="38"/>
  <c r="F8" i="40"/>
  <c r="I7" i="40"/>
  <c r="G7" i="40"/>
  <c r="C25" i="55"/>
  <c r="I9" i="71" l="1"/>
  <c r="G9" i="71"/>
  <c r="J9" i="71" s="1"/>
  <c r="I11" i="38"/>
  <c r="F10" i="71"/>
  <c r="H10" i="38"/>
  <c r="F9" i="40"/>
  <c r="I8" i="40"/>
  <c r="G8" i="40"/>
  <c r="J8" i="40" s="1"/>
  <c r="H6" i="40"/>
  <c r="K7" i="40" s="1"/>
  <c r="C7" i="61"/>
  <c r="F5" i="38"/>
  <c r="C8" i="55"/>
  <c r="C9" i="55"/>
  <c r="C11" i="55"/>
  <c r="C13" i="55"/>
  <c r="C14" i="55"/>
  <c r="C15" i="55"/>
  <c r="C18" i="55"/>
  <c r="C19" i="55"/>
  <c r="C20" i="55"/>
  <c r="C21" i="55"/>
  <c r="C22" i="55"/>
  <c r="C24" i="55"/>
  <c r="C26" i="55"/>
  <c r="C27" i="55"/>
  <c r="C28" i="55"/>
  <c r="I12" i="38" l="1"/>
  <c r="F11" i="71"/>
  <c r="I10" i="71"/>
  <c r="G10" i="71"/>
  <c r="J10" i="71" s="1"/>
  <c r="H11" i="38"/>
  <c r="F10" i="40"/>
  <c r="G9" i="40"/>
  <c r="J9" i="40" s="1"/>
  <c r="I9" i="40"/>
  <c r="K6" i="40"/>
  <c r="G6" i="40"/>
  <c r="J7" i="40" s="1"/>
  <c r="G5" i="40"/>
  <c r="I11" i="71" l="1"/>
  <c r="G11" i="71"/>
  <c r="J11" i="71" s="1"/>
  <c r="I13" i="38"/>
  <c r="F12" i="71"/>
  <c r="H12" i="38"/>
  <c r="F11" i="40"/>
  <c r="I10" i="40"/>
  <c r="G10" i="40"/>
  <c r="J10" i="40" s="1"/>
  <c r="I6" i="40"/>
  <c r="G12" i="71" l="1"/>
  <c r="J12" i="71" s="1"/>
  <c r="I12" i="71"/>
  <c r="I14" i="38"/>
  <c r="F13" i="71"/>
  <c r="H13" i="38"/>
  <c r="F12" i="40"/>
  <c r="I11" i="40"/>
  <c r="G11" i="40"/>
  <c r="J11" i="40" s="1"/>
  <c r="J6" i="40"/>
  <c r="I13" i="71" l="1"/>
  <c r="G13" i="71"/>
  <c r="J13" i="71" s="1"/>
  <c r="I15" i="38"/>
  <c r="F14" i="71"/>
  <c r="G12" i="40"/>
  <c r="J12" i="40" s="1"/>
  <c r="I12" i="40"/>
  <c r="H14" i="38"/>
  <c r="F13" i="40"/>
  <c r="I16" i="38" l="1"/>
  <c r="F15" i="71"/>
  <c r="I14" i="71"/>
  <c r="G14" i="71"/>
  <c r="J14" i="71" s="1"/>
  <c r="H15" i="38"/>
  <c r="F14" i="40"/>
  <c r="G13" i="40"/>
  <c r="J13" i="40" s="1"/>
  <c r="I13" i="40"/>
  <c r="G15" i="71" l="1"/>
  <c r="J15" i="71" s="1"/>
  <c r="I15" i="71"/>
  <c r="F16" i="71"/>
  <c r="G14" i="40"/>
  <c r="J14" i="40" s="1"/>
  <c r="I14" i="40"/>
  <c r="H16" i="38"/>
  <c r="F15" i="40"/>
  <c r="I16" i="71" l="1"/>
  <c r="G16" i="71"/>
  <c r="J16" i="71" s="1"/>
  <c r="F16" i="40"/>
  <c r="I15" i="40"/>
  <c r="G15" i="40"/>
  <c r="J15" i="40" s="1"/>
  <c r="I16" i="40" l="1"/>
  <c r="G16" i="40"/>
  <c r="J16" i="40" s="1"/>
</calcChain>
</file>

<file path=xl/sharedStrings.xml><?xml version="1.0" encoding="utf-8"?>
<sst xmlns="http://schemas.openxmlformats.org/spreadsheetml/2006/main" count="1229" uniqueCount="186">
  <si>
    <t>ATIVIDADES PRIMÁRIAS</t>
  </si>
  <si>
    <t>ATIVIDADES SECUNDÁRIAS</t>
  </si>
  <si>
    <t>ATIVIDADES TERCIÁRIAS</t>
  </si>
  <si>
    <t>ESPÍRITO SANTO</t>
  </si>
  <si>
    <t>ATIVIDADES</t>
  </si>
  <si>
    <t>R$mil</t>
  </si>
  <si>
    <t xml:space="preserve">Valores correntes </t>
  </si>
  <si>
    <t>BRASIL</t>
  </si>
  <si>
    <t>ANOS</t>
  </si>
  <si>
    <t xml:space="preserve">VALOR ADICIONADO BRUTO  a preços básicos                                </t>
  </si>
  <si>
    <t>Em %</t>
  </si>
  <si>
    <t>BR</t>
  </si>
  <si>
    <t>ES</t>
  </si>
  <si>
    <t>Anos</t>
  </si>
  <si>
    <t>Moeda</t>
  </si>
  <si>
    <t>Taxa Anual Cresc. Real - BR %</t>
  </si>
  <si>
    <t>-</t>
  </si>
  <si>
    <t>Ano</t>
  </si>
  <si>
    <t>Relação ES/BR   %</t>
  </si>
  <si>
    <t>Atividades Primárias</t>
  </si>
  <si>
    <t>Atividades Secundárias</t>
  </si>
  <si>
    <t>Atividades Terciárias</t>
  </si>
  <si>
    <t>Impostos Sobre Produtos</t>
  </si>
  <si>
    <t>Produto Interno Bruto a preços de mercado</t>
  </si>
  <si>
    <t>Valor Adicionado Bruto a preços básicos</t>
  </si>
  <si>
    <t>ANO</t>
  </si>
  <si>
    <t>Taxa Anual Cresc. Real - ES %</t>
  </si>
  <si>
    <t>Índice de Crescimento Real do PIB</t>
  </si>
  <si>
    <t>Índice de Crescimento da População</t>
  </si>
  <si>
    <t>Espírito Santo</t>
  </si>
  <si>
    <t>Valor adicionado bruto a preço básico corrente</t>
  </si>
  <si>
    <t>Impostos sobre produtos, líquidos de subsídios</t>
  </si>
  <si>
    <t>Produto interno bruto a preço de mercado corrente</t>
  </si>
  <si>
    <t>Grandes Regiões
e
Unidades da Federação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</si>
  <si>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</si>
  <si>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</si>
  <si>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</si>
  <si>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</si>
  <si>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</si>
  <si>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</si>
  <si>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</si>
  <si>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</si>
  <si>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</si>
  <si>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</si>
  <si>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</si>
  <si>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</si>
  <si>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</si>
  <si>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</si>
  <si>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</si>
  <si>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</si>
  <si>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</si>
  <si>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</si>
  <si>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</si>
  <si>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</si>
  <si>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</si>
  <si>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</si>
  <si>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</si>
  <si>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</si>
  <si>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</si>
  <si>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</si>
  <si>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</si>
  <si>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</si>
  <si>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</si>
  <si>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</si>
  <si>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</si>
  <si>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</si>
  <si>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SERVIÇOS DE INFORMAÇÃO</t>
  </si>
  <si>
    <t>População (mil)</t>
  </si>
  <si>
    <t>Posição</t>
  </si>
  <si>
    <t>Mato Grosso</t>
  </si>
  <si>
    <t xml:space="preserve"> Em %</t>
  </si>
  <si>
    <t>Taxa Anual de Crescimento Real do PIB  -    %</t>
  </si>
  <si>
    <t>Taxa Anual de Crescimento da População - %</t>
  </si>
  <si>
    <t xml:space="preserve"> </t>
  </si>
  <si>
    <t>TABELAS:</t>
  </si>
  <si>
    <t>Comparação com o Brasil</t>
  </si>
  <si>
    <t>Valor Adicionado e Produto Interno Bruto</t>
  </si>
  <si>
    <t>Produto Interno Bruto (PIB)</t>
  </si>
  <si>
    <t>Valor Adicionado (VA)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</si>
  <si>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</si>
  <si>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</si>
  <si>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</si>
  <si>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</si>
  <si>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</si>
  <si>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</si>
  <si>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</si>
  <si>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</si>
  <si>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</si>
  <si>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</si>
  <si>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</si>
  <si>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</si>
  <si>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</si>
  <si>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</si>
  <si>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</si>
  <si>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</si>
  <si>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</si>
  <si>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Título</t>
  </si>
  <si>
    <t>Seção</t>
  </si>
  <si>
    <t>Nº</t>
  </si>
  <si>
    <r>
      <t xml:space="preserve">PIB </t>
    </r>
    <r>
      <rPr>
        <b/>
        <i/>
        <sz val="10"/>
        <color indexed="9"/>
        <rFont val="Calibri"/>
        <family val="2"/>
      </rPr>
      <t>per capita</t>
    </r>
    <r>
      <rPr>
        <b/>
        <sz val="10"/>
        <color indexed="9"/>
        <rFont val="Calibri"/>
        <family val="2"/>
      </rPr>
      <t xml:space="preserve"> (R$ 1,00)</t>
    </r>
  </si>
  <si>
    <r>
      <t xml:space="preserve">Taxa Anual de Crescimento Real do PIB </t>
    </r>
    <r>
      <rPr>
        <b/>
        <i/>
        <sz val="10"/>
        <color indexed="9"/>
        <rFont val="Calibri"/>
        <family val="2"/>
      </rPr>
      <t>per capita</t>
    </r>
    <r>
      <rPr>
        <b/>
        <sz val="10"/>
        <color indexed="9"/>
        <rFont val="Calibri"/>
        <family val="2"/>
      </rPr>
      <t xml:space="preserve"> - %</t>
    </r>
  </si>
  <si>
    <r>
      <t xml:space="preserve">PIB </t>
    </r>
    <r>
      <rPr>
        <b/>
        <i/>
        <sz val="10"/>
        <color indexed="9"/>
        <rFont val="Calibri"/>
        <family val="2"/>
      </rPr>
      <t xml:space="preserve">per capita </t>
    </r>
    <r>
      <rPr>
        <b/>
        <sz val="10"/>
        <color indexed="9"/>
        <rFont val="Calibri"/>
        <family val="2"/>
      </rPr>
      <t xml:space="preserve">         (1,00)</t>
    </r>
  </si>
  <si>
    <r>
      <t xml:space="preserve">Índice de Crescimento Real do PIB  </t>
    </r>
    <r>
      <rPr>
        <b/>
        <i/>
        <sz val="10"/>
        <color indexed="9"/>
        <rFont val="Calibri"/>
        <family val="2"/>
      </rPr>
      <t>per capita</t>
    </r>
  </si>
  <si>
    <t>Cresc. Anual real (%)</t>
  </si>
  <si>
    <t>Elaboração: Coordenação de Estudos Econômicos - CEE/IJSN</t>
  </si>
  <si>
    <t>População Residente (mil)*</t>
  </si>
  <si>
    <t>(Em bilhões de R$)</t>
  </si>
  <si>
    <t xml:space="preserve">    PIB   ES (R$ bilhões)</t>
  </si>
  <si>
    <t>PIB    Brasil (R$ bilhões)</t>
  </si>
  <si>
    <t>PIB (R$ bilhões) pr.correntes</t>
  </si>
  <si>
    <t>Produto Interno Bruto a preços correntes  (R$ Bilhões)</t>
  </si>
  <si>
    <t>PIB a Preços de Mercado (R$ bilhões)</t>
  </si>
  <si>
    <t>Gráfico 1</t>
  </si>
  <si>
    <t>Fonte: IBGE, Diretoria de Pesquisas, Coordenação de Contas Regionais.</t>
  </si>
  <si>
    <t>Índice de Cresc.Real - BR (2010=100)</t>
  </si>
  <si>
    <t>Índice de Cresc.Real - ES  (2010=100)</t>
  </si>
  <si>
    <t>AGRICULTURA, INCLUSIVE O APOIO E A PÓS COLHEITA</t>
  </si>
  <si>
    <t>INDÚSTRIA EXTRATIVA</t>
  </si>
  <si>
    <t>INDÚSTRIA DE TRANSFORMAÇÃO</t>
  </si>
  <si>
    <t>CONSTRUÇÃO</t>
  </si>
  <si>
    <t>COMÉRCIO, MANUTENÇÃO E REPARAÇÃO DE VEÍCULOS AUTOMOTORES E MOTOCICLETAS</t>
  </si>
  <si>
    <t>TRANSPORTE, ARMAZENAGEM E CORREIOS</t>
  </si>
  <si>
    <t>SERVIÇOS DE ALOJAMENTO E ALIMENTAÇÃO</t>
  </si>
  <si>
    <t>ATIVIDADES PROFISSIONAIS, CIENTÍFICAS E TÉCNICAS, ADMINISTRATIVAS E SERVIÇOS COMPLEMENTARES</t>
  </si>
  <si>
    <t>ATIVIDADES IMOBILIÁRIAS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</si>
  <si>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</si>
  <si>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</si>
  <si>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</si>
  <si>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</si>
  <si>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</si>
  <si>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</si>
  <si>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</si>
  <si>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</si>
  <si>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</si>
  <si>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</si>
  <si>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</si>
  <si>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</si>
  <si>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</si>
  <si>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</si>
  <si>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</si>
  <si>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</si>
  <si>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</si>
  <si>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</si>
  <si>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</si>
  <si>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</si>
  <si>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</si>
  <si>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</si>
  <si>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</si>
  <si>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</si>
  <si>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</si>
  <si>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</si>
  <si>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</si>
  <si>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IMPOSTOS SOBRE PRODUTOS, LÍQUIDOS DE SUBSÍDIOS</t>
  </si>
  <si>
    <t>VALOR ADICIONADO BRUTO A PREÇOS BÁSICOS</t>
  </si>
  <si>
    <t>PRODUTO INTERNO BRUTO A PREÇOS DE MERCADO</t>
  </si>
  <si>
    <t>Índice de Volume do PIB real do Brasil e do Espírito Santo – 2010 a 2013</t>
  </si>
  <si>
    <t>Crescimento Médio - ES      2002-2014 (%)</t>
  </si>
  <si>
    <t>Crescimento Médio - BR      2002-2014 (%)</t>
  </si>
  <si>
    <t>AGROPECUÁRIA</t>
  </si>
  <si>
    <t>ELETRICIDADE E GÁS, ÁGUA, ESGOTO, ATIVIDADES DE GESTÃO DE RESÍDUOS E DESCONTAMINAÇÃO</t>
  </si>
  <si>
    <t>ATIVIDADES FINANCEIRAS, DE SEGUROS E SERVIÇOS RELACIONADOS</t>
  </si>
  <si>
    <t>ADMINISTRAÇÃO, EDUCAÇÃO, SAÚDE, PESQUISA E DESENVOLVIMENTO PÚBLICAS, DEFESA, SEGURIDADE SOCIAL</t>
  </si>
  <si>
    <t>EDUCAÇÃO E SAÚDE MERCANTIS</t>
  </si>
  <si>
    <t>OUTROS SERVIÇOS</t>
  </si>
  <si>
    <t>Produto Interno Bruto (PIB) - Espírito Santo - 2002 a 2015</t>
  </si>
  <si>
    <t>Relações entre o Produto Interno Bruto, a preços de mercado, no Espírito Santo e Brasil, 2002-2015</t>
  </si>
  <si>
    <t>Composição do Produto Interno Bruto, Espírito Santo,  2002 - 2015</t>
  </si>
  <si>
    <t>(*) Estimativas de população para 1º de julho de cada ano.</t>
  </si>
  <si>
    <t>Produto Interno Bruto e Produto Interno Bruto per capita, Espírito Santo e Brasil, 2002-2015</t>
  </si>
  <si>
    <t>Participação das Atividades Econômicas no Valor Adicionado Bruto, a preços básicos, no Espírito Santo e Brasil,  2002 -2015</t>
  </si>
  <si>
    <t>Produto Interno Bruto do Brasil a preços correntes, segundo as Grandes Regiões e Unidades da Federação, 2002 - 2015</t>
  </si>
  <si>
    <t>Participação das Grandes Regiões e Unidades da Federação no Produto Interno Bruto do Brasil, 2002 - 2015</t>
  </si>
  <si>
    <t xml:space="preserve"> Ranking dos Estados no Produto Interno Bruto do Brasil, 2002 - 2015</t>
  </si>
  <si>
    <t>Produto Interno Bruto per capita do Brasil, segundo as Grandes Regiões e Unidades da Federação, 2002 - 2015</t>
  </si>
  <si>
    <t>Ranking dos Estados no Produto Interno Bruto per capita do Brasil, 2002- 2015</t>
  </si>
  <si>
    <t>Produto Interno Bruto per capita, Espírito Santo, 2002 - 2015</t>
  </si>
  <si>
    <t>Produto Interno Bruto per capita, Brasil, 2002 - 2015</t>
  </si>
  <si>
    <t>Valor Adicionado Bruto Setorial e Produto Interno Bruto do Espírito Santo, 2002 - 2015</t>
  </si>
  <si>
    <t>Estrutura Setorial do Valor Adicionado Bruto do Espírito Santo, 2002 - 2015</t>
  </si>
  <si>
    <t>Produto Interno Bruto e Valor Adicionado Bruto por Atividade Econômica - Espírito Santo, 2002 - 2015</t>
  </si>
  <si>
    <t>Cresc. Acumulado 2002 - 2015</t>
  </si>
  <si>
    <t>Taxa  Anual de Crescimento Real do Valor Adicionado Bruto do Espírito Santo, por Atividade Econômica,  2002 - 2015</t>
  </si>
  <si>
    <t>Taxa anual média2002 - 2015  (%)</t>
  </si>
  <si>
    <t>Taxa Média Anual de Crescimento Real do Valor Adicionado Bruto, a preços básicos, por Atividade econômica, 2002 - 2015</t>
  </si>
  <si>
    <t>2002 - 2015</t>
  </si>
  <si>
    <t>Participação das Atividades Econômicas do Espírito Santo no Valor Adicionado Bruto Setorial Nacional - 2002 - 2015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</si>
</sst>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"/>
    <numFmt numFmtId="168" formatCode="###\ ###\ ###\ ##0;\(\-\)\ ###\ ###\ ###\ ##0"/>
    <numFmt numFmtId="169" formatCode="###\ ###\ ##0;\(\-\)\ ###\ ###\ ##0"/>
    <numFmt numFmtId="170" formatCode="##0.0"/>
    <numFmt numFmtId="171" formatCode="0.0%"/>
    <numFmt numFmtId="172" formatCode="0.00000%"/>
    <numFmt numFmtId="173" formatCode="_-* #,##0_-;\-* #,##0_-;_-* &quot;-&quot;??_-;_-@_-"/>
    <numFmt numFmtId="174" formatCode="_-* #,##0.0_-;\-* #,##0.0_-;_-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7"/>
      <name val="Univers 45 Light"/>
      <family val="2"/>
    </font>
    <font>
      <sz val="7"/>
      <name val="Univers 55"/>
      <family val="2"/>
    </font>
    <font>
      <sz val="7"/>
      <name val="Univers 55"/>
      <family val="2"/>
    </font>
    <font>
      <b/>
      <sz val="12"/>
      <name val="Lucida Sans Unicode"/>
      <family val="2"/>
    </font>
    <font>
      <b/>
      <sz val="11"/>
      <name val="Lucida Sans Unicode"/>
      <family val="2"/>
    </font>
    <font>
      <b/>
      <sz val="11"/>
      <color indexed="8"/>
      <name val="Lucida Sans Unicod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Calibri"/>
      <family val="2"/>
      <scheme val="minor"/>
    </font>
    <font>
      <b/>
      <sz val="13"/>
      <color theme="3"/>
      <name val="Arial"/>
      <family val="2"/>
    </font>
    <font>
      <sz val="11"/>
      <color theme="1"/>
      <name val="Lucida Sans Unicode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medium">
        <color indexed="64"/>
      </left>
      <right style="thin">
        <color theme="4" tint="0.59996337778862885"/>
      </right>
      <top style="medium">
        <color indexed="64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medium">
        <color indexed="64"/>
      </top>
      <bottom/>
      <diagonal/>
    </border>
    <border>
      <left style="thin">
        <color theme="4" tint="0.5999633777886288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 style="medium">
        <color indexed="64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/>
      <bottom/>
      <diagonal/>
    </border>
    <border>
      <left style="thin">
        <color theme="4" tint="0.59996337778862885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59996337778862885"/>
      </bottom>
      <diagonal/>
    </border>
    <border>
      <left style="medium">
        <color indexed="64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medium">
        <color indexed="64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 style="thin">
        <color theme="4" tint="0.59996337778862885"/>
      </left>
      <right/>
      <top/>
      <bottom/>
      <diagonal/>
    </border>
    <border>
      <left/>
      <right/>
      <top style="thin">
        <color theme="4" tint="0.59996337778862885"/>
      </top>
      <bottom style="medium">
        <color indexed="64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23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  <xf numFmtId="0" fontId="8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5">
    <xf numFmtId="0" fontId="0" fillId="0" borderId="0" xfId="0"/>
    <xf numFmtId="0" fontId="22" fillId="0" borderId="0" xfId="0" applyFont="1"/>
    <xf numFmtId="0" fontId="22" fillId="0" borderId="0" xfId="0" applyFont="1" applyBorder="1"/>
    <xf numFmtId="0" fontId="19" fillId="0" borderId="0" xfId="12"/>
    <xf numFmtId="0" fontId="20" fillId="0" borderId="8" xfId="13"/>
    <xf numFmtId="0" fontId="17" fillId="4" borderId="1" xfId="2" applyBorder="1"/>
    <xf numFmtId="0" fontId="17" fillId="4" borderId="2" xfId="2" applyBorder="1"/>
    <xf numFmtId="0" fontId="22" fillId="0" borderId="0" xfId="0" applyFont="1" applyFill="1"/>
    <xf numFmtId="2" fontId="22" fillId="0" borderId="0" xfId="0" applyNumberFormat="1" applyFont="1" applyFill="1" applyBorder="1"/>
    <xf numFmtId="0" fontId="22" fillId="0" borderId="0" xfId="0" applyFont="1" applyFill="1" applyBorder="1"/>
    <xf numFmtId="0" fontId="24" fillId="0" borderId="0" xfId="0" applyFont="1"/>
    <xf numFmtId="2" fontId="22" fillId="0" borderId="0" xfId="0" applyNumberFormat="1" applyFont="1"/>
    <xf numFmtId="0" fontId="22" fillId="0" borderId="0" xfId="0" applyFont="1" applyAlignment="1">
      <alignment horizontal="center"/>
    </xf>
    <xf numFmtId="3" fontId="5" fillId="0" borderId="0" xfId="0" applyNumberFormat="1" applyFont="1"/>
    <xf numFmtId="167" fontId="22" fillId="0" borderId="0" xfId="0" applyNumberFormat="1" applyFont="1"/>
    <xf numFmtId="0" fontId="2" fillId="0" borderId="0" xfId="0" applyFont="1"/>
    <xf numFmtId="166" fontId="22" fillId="0" borderId="0" xfId="0" applyNumberFormat="1" applyFont="1"/>
    <xf numFmtId="3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vertical="top" wrapText="1"/>
    </xf>
    <xf numFmtId="168" fontId="9" fillId="0" borderId="0" xfId="6" applyNumberFormat="1" applyFont="1" applyFill="1" applyBorder="1" applyAlignment="1">
      <alignment horizontal="right"/>
    </xf>
    <xf numFmtId="169" fontId="10" fillId="0" borderId="0" xfId="6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horizontal="center" wrapText="1"/>
    </xf>
    <xf numFmtId="164" fontId="22" fillId="0" borderId="0" xfId="10" applyFont="1"/>
    <xf numFmtId="0" fontId="25" fillId="0" borderId="0" xfId="0" applyFont="1" applyFill="1"/>
    <xf numFmtId="1" fontId="22" fillId="0" borderId="0" xfId="0" applyNumberFormat="1" applyFont="1"/>
    <xf numFmtId="0" fontId="22" fillId="0" borderId="0" xfId="0" applyFont="1" applyFill="1" applyBorder="1" applyAlignment="1">
      <alignment horizontal="left" wrapText="1"/>
    </xf>
    <xf numFmtId="169" fontId="22" fillId="0" borderId="0" xfId="0" applyNumberFormat="1" applyFont="1" applyFill="1" applyBorder="1" applyAlignment="1">
      <alignment horizontal="right" wrapText="1"/>
    </xf>
    <xf numFmtId="169" fontId="22" fillId="0" borderId="0" xfId="0" applyNumberFormat="1" applyFont="1" applyFill="1" applyBorder="1" applyAlignment="1" applyProtection="1">
      <alignment horizontal="right" wrapText="1"/>
    </xf>
    <xf numFmtId="0" fontId="26" fillId="0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/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164" fontId="22" fillId="0" borderId="0" xfId="0" applyNumberFormat="1" applyFont="1" applyFill="1"/>
    <xf numFmtId="4" fontId="22" fillId="0" borderId="0" xfId="0" applyNumberFormat="1" applyFont="1" applyFill="1"/>
    <xf numFmtId="166" fontId="22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wrapText="1"/>
    </xf>
    <xf numFmtId="170" fontId="22" fillId="0" borderId="0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wrapText="1"/>
    </xf>
    <xf numFmtId="165" fontId="22" fillId="0" borderId="0" xfId="0" applyNumberFormat="1" applyFont="1" applyFill="1" applyBorder="1"/>
    <xf numFmtId="1" fontId="13" fillId="0" borderId="0" xfId="0" applyNumberFormat="1" applyFont="1" applyFill="1" applyBorder="1" applyAlignment="1">
      <alignment vertical="center"/>
    </xf>
    <xf numFmtId="165" fontId="13" fillId="0" borderId="0" xfId="10" applyNumberFormat="1" applyFont="1" applyFill="1" applyBorder="1" applyAlignment="1">
      <alignment vertical="center"/>
    </xf>
    <xf numFmtId="165" fontId="14" fillId="0" borderId="0" xfId="1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/>
    <xf numFmtId="0" fontId="23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/>
    <xf numFmtId="2" fontId="27" fillId="0" borderId="0" xfId="1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/>
    <xf numFmtId="167" fontId="22" fillId="0" borderId="0" xfId="0" applyNumberFormat="1" applyFont="1" applyFill="1"/>
    <xf numFmtId="0" fontId="22" fillId="0" borderId="0" xfId="0" applyFont="1" applyProtection="1">
      <protection hidden="1"/>
    </xf>
    <xf numFmtId="0" fontId="22" fillId="0" borderId="0" xfId="0" applyFont="1" applyBorder="1" applyProtection="1">
      <protection hidden="1"/>
    </xf>
    <xf numFmtId="0" fontId="22" fillId="0" borderId="0" xfId="0" applyFont="1" applyAlignment="1" applyProtection="1">
      <alignment horizontal="centerContinuous"/>
      <protection hidden="1"/>
    </xf>
    <xf numFmtId="0" fontId="28" fillId="3" borderId="12" xfId="1" applyFont="1" applyBorder="1" applyAlignment="1" applyProtection="1">
      <alignment horizontal="center" vertical="center" wrapText="1"/>
      <protection hidden="1"/>
    </xf>
    <xf numFmtId="0" fontId="28" fillId="3" borderId="13" xfId="1" applyFont="1" applyBorder="1" applyAlignment="1" applyProtection="1">
      <alignment horizontal="center" vertical="center" wrapText="1"/>
      <protection hidden="1"/>
    </xf>
    <xf numFmtId="0" fontId="28" fillId="3" borderId="14" xfId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2" fontId="22" fillId="0" borderId="0" xfId="0" applyNumberFormat="1" applyFont="1" applyProtection="1">
      <protection hidden="1"/>
    </xf>
    <xf numFmtId="167" fontId="22" fillId="0" borderId="17" xfId="0" applyNumberFormat="1" applyFont="1" applyBorder="1" applyAlignment="1" applyProtection="1">
      <alignment horizontal="center" vertical="center" wrapText="1"/>
      <protection hidden="1"/>
    </xf>
    <xf numFmtId="1" fontId="23" fillId="0" borderId="18" xfId="10" applyNumberFormat="1" applyFont="1" applyFill="1" applyBorder="1" applyAlignment="1" applyProtection="1">
      <alignment horizontal="center" vertical="center" wrapText="1"/>
      <protection hidden="1"/>
    </xf>
    <xf numFmtId="3" fontId="22" fillId="0" borderId="19" xfId="0" applyNumberFormat="1" applyFont="1" applyBorder="1" applyAlignment="1" applyProtection="1">
      <alignment horizontal="center" vertical="center" wrapText="1"/>
      <protection hidden="1"/>
    </xf>
    <xf numFmtId="1" fontId="23" fillId="0" borderId="11" xfId="10" applyNumberFormat="1" applyFont="1" applyFill="1" applyBorder="1" applyAlignment="1" applyProtection="1">
      <alignment horizontal="center" vertical="center" wrapText="1"/>
      <protection hidden="1"/>
    </xf>
    <xf numFmtId="3" fontId="22" fillId="0" borderId="2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Fill="1" applyProtection="1">
      <protection hidden="1"/>
    </xf>
    <xf numFmtId="172" fontId="22" fillId="0" borderId="0" xfId="7" applyNumberFormat="1" applyFont="1" applyProtection="1">
      <protection hidden="1"/>
    </xf>
    <xf numFmtId="171" fontId="22" fillId="0" borderId="0" xfId="7" applyNumberFormat="1" applyFont="1" applyProtection="1">
      <protection hidden="1"/>
    </xf>
    <xf numFmtId="165" fontId="22" fillId="0" borderId="0" xfId="0" applyNumberFormat="1" applyFont="1" applyProtection="1">
      <protection hidden="1"/>
    </xf>
    <xf numFmtId="0" fontId="25" fillId="0" borderId="0" xfId="0" applyFont="1" applyProtection="1">
      <protection hidden="1"/>
    </xf>
    <xf numFmtId="0" fontId="21" fillId="0" borderId="9" xfId="14" applyAlignment="1" applyProtection="1">
      <protection hidden="1"/>
    </xf>
    <xf numFmtId="0" fontId="29" fillId="0" borderId="0" xfId="0" applyFont="1" applyFill="1" applyBorder="1" applyAlignment="1" applyProtection="1">
      <alignment horizontal="centerContinuous" vertical="center"/>
      <protection hidden="1"/>
    </xf>
    <xf numFmtId="0" fontId="30" fillId="0" borderId="0" xfId="0" applyFont="1" applyFill="1" applyBorder="1" applyAlignment="1" applyProtection="1">
      <alignment horizontal="centerContinuous" vertical="center"/>
      <protection hidden="1"/>
    </xf>
    <xf numFmtId="0" fontId="28" fillId="3" borderId="15" xfId="1" applyFont="1" applyBorder="1" applyAlignment="1" applyProtection="1">
      <alignment horizontal="center" vertical="center" wrapText="1"/>
      <protection hidden="1"/>
    </xf>
    <xf numFmtId="0" fontId="28" fillId="3" borderId="16" xfId="1" applyFont="1" applyBorder="1" applyAlignment="1" applyProtection="1">
      <alignment horizontal="center" vertical="center" wrapText="1"/>
      <protection hidden="1"/>
    </xf>
    <xf numFmtId="0" fontId="28" fillId="3" borderId="21" xfId="1" applyFont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3" fontId="22" fillId="0" borderId="0" xfId="0" applyNumberFormat="1" applyFont="1" applyProtection="1"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0" xfId="6" applyFont="1" applyFill="1" applyProtection="1">
      <protection hidden="1"/>
    </xf>
    <xf numFmtId="0" fontId="25" fillId="0" borderId="0" xfId="0" applyFont="1" applyFill="1" applyProtection="1">
      <protection hidden="1"/>
    </xf>
    <xf numFmtId="0" fontId="22" fillId="0" borderId="0" xfId="0" applyFont="1" applyFill="1" applyBorder="1" applyProtection="1">
      <protection hidden="1"/>
    </xf>
    <xf numFmtId="0" fontId="22" fillId="0" borderId="0" xfId="0" applyFont="1" applyAlignment="1" applyProtection="1">
      <alignment horizontal="right"/>
      <protection hidden="1"/>
    </xf>
    <xf numFmtId="0" fontId="27" fillId="3" borderId="15" xfId="1" applyFont="1" applyBorder="1" applyAlignment="1" applyProtection="1">
      <alignment horizontal="center" vertical="center" wrapText="1"/>
      <protection hidden="1"/>
    </xf>
    <xf numFmtId="0" fontId="27" fillId="3" borderId="10" xfId="1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3" fillId="0" borderId="17" xfId="0" applyFont="1" applyBorder="1" applyAlignment="1" applyProtection="1">
      <alignment horizontal="center" wrapText="1"/>
      <protection hidden="1"/>
    </xf>
    <xf numFmtId="0" fontId="22" fillId="0" borderId="17" xfId="0" applyFont="1" applyBorder="1" applyProtection="1">
      <protection hidden="1"/>
    </xf>
    <xf numFmtId="0" fontId="25" fillId="0" borderId="17" xfId="0" applyFont="1" applyBorder="1" applyProtection="1">
      <protection hidden="1"/>
    </xf>
    <xf numFmtId="0" fontId="25" fillId="0" borderId="22" xfId="0" applyFont="1" applyBorder="1" applyProtection="1">
      <protection hidden="1"/>
    </xf>
    <xf numFmtId="0" fontId="22" fillId="0" borderId="10" xfId="0" applyFont="1" applyBorder="1" applyAlignment="1" applyProtection="1">
      <alignment wrapText="1"/>
      <protection hidden="1"/>
    </xf>
    <xf numFmtId="170" fontId="22" fillId="0" borderId="10" xfId="0" applyNumberFormat="1" applyFont="1" applyFill="1" applyBorder="1" applyAlignment="1" applyProtection="1">
      <alignment horizontal="left" wrapText="1"/>
      <protection hidden="1"/>
    </xf>
    <xf numFmtId="0" fontId="27" fillId="3" borderId="11" xfId="1" applyFont="1" applyBorder="1" applyAlignment="1" applyProtection="1">
      <alignment horizontal="center" vertical="center" wrapText="1"/>
      <protection hidden="1"/>
    </xf>
    <xf numFmtId="166" fontId="22" fillId="0" borderId="0" xfId="0" applyNumberFormat="1" applyFont="1" applyProtection="1">
      <protection hidden="1"/>
    </xf>
    <xf numFmtId="0" fontId="23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2" fontId="3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9" xfId="14" applyFill="1" applyAlignment="1" applyProtection="1"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26" fillId="5" borderId="16" xfId="0" applyFont="1" applyFill="1" applyBorder="1" applyAlignment="1" applyProtection="1">
      <alignment horizontal="center" vertical="center" wrapText="1"/>
      <protection hidden="1"/>
    </xf>
    <xf numFmtId="2" fontId="26" fillId="5" borderId="21" xfId="0" applyNumberFormat="1" applyFont="1" applyFill="1" applyBorder="1" applyAlignment="1" applyProtection="1">
      <alignment horizontal="center" vertical="center" wrapText="1"/>
      <protection hidden="1"/>
    </xf>
    <xf numFmtId="166" fontId="26" fillId="5" borderId="17" xfId="0" applyNumberFormat="1" applyFont="1" applyFill="1" applyBorder="1" applyAlignment="1" applyProtection="1">
      <alignment horizontal="center" wrapText="1"/>
      <protection hidden="1"/>
    </xf>
    <xf numFmtId="166" fontId="26" fillId="5" borderId="22" xfId="0" applyNumberFormat="1" applyFont="1" applyFill="1" applyBorder="1" applyAlignment="1" applyProtection="1">
      <alignment horizontal="center" wrapText="1"/>
      <protection hidden="1"/>
    </xf>
    <xf numFmtId="166" fontId="22" fillId="0" borderId="17" xfId="0" applyNumberFormat="1" applyFont="1" applyFill="1" applyBorder="1" applyAlignment="1" applyProtection="1">
      <alignment horizontal="center" wrapText="1"/>
      <protection hidden="1"/>
    </xf>
    <xf numFmtId="166" fontId="22" fillId="0" borderId="22" xfId="0" applyNumberFormat="1" applyFont="1" applyFill="1" applyBorder="1" applyAlignment="1" applyProtection="1">
      <alignment horizontal="center" wrapText="1"/>
      <protection hidden="1"/>
    </xf>
    <xf numFmtId="0" fontId="22" fillId="0" borderId="10" xfId="0" applyFont="1" applyFill="1" applyBorder="1" applyAlignment="1" applyProtection="1">
      <alignment wrapText="1"/>
      <protection hidden="1"/>
    </xf>
    <xf numFmtId="0" fontId="26" fillId="5" borderId="11" xfId="0" applyFont="1" applyFill="1" applyBorder="1" applyAlignment="1" applyProtection="1">
      <alignment wrapText="1"/>
      <protection hidden="1"/>
    </xf>
    <xf numFmtId="166" fontId="26" fillId="5" borderId="20" xfId="0" applyNumberFormat="1" applyFont="1" applyFill="1" applyBorder="1" applyAlignment="1" applyProtection="1">
      <alignment horizontal="center" wrapText="1"/>
      <protection hidden="1"/>
    </xf>
    <xf numFmtId="166" fontId="26" fillId="5" borderId="23" xfId="0" applyNumberFormat="1" applyFont="1" applyFill="1" applyBorder="1" applyAlignment="1" applyProtection="1">
      <alignment horizontal="center" wrapText="1"/>
      <protection hidden="1"/>
    </xf>
    <xf numFmtId="0" fontId="26" fillId="5" borderId="21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6" fillId="5" borderId="17" xfId="0" applyFont="1" applyFill="1" applyBorder="1" applyAlignment="1" applyProtection="1">
      <alignment horizontal="center" vertical="center" wrapText="1"/>
      <protection hidden="1"/>
    </xf>
    <xf numFmtId="0" fontId="26" fillId="5" borderId="29" xfId="0" applyFont="1" applyFill="1" applyBorder="1" applyAlignment="1" applyProtection="1">
      <alignment horizontal="center" vertical="center"/>
      <protection hidden="1"/>
    </xf>
    <xf numFmtId="0" fontId="26" fillId="5" borderId="22" xfId="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7" xfId="0" applyFont="1" applyFill="1" applyBorder="1" applyAlignment="1" applyProtection="1">
      <alignment horizontal="center" vertical="center" wrapText="1"/>
      <protection hidden="1"/>
    </xf>
    <xf numFmtId="0" fontId="22" fillId="0" borderId="29" xfId="0" applyFont="1" applyBorder="1" applyProtection="1">
      <protection hidden="1"/>
    </xf>
    <xf numFmtId="0" fontId="22" fillId="0" borderId="22" xfId="0" applyFont="1" applyBorder="1" applyProtection="1">
      <protection hidden="1"/>
    </xf>
    <xf numFmtId="0" fontId="26" fillId="5" borderId="10" xfId="0" applyFont="1" applyFill="1" applyBorder="1" applyAlignment="1" applyProtection="1">
      <alignment horizontal="left" wrapText="1"/>
      <protection hidden="1"/>
    </xf>
    <xf numFmtId="0" fontId="23" fillId="0" borderId="10" xfId="0" applyFont="1" applyFill="1" applyBorder="1" applyAlignment="1" applyProtection="1">
      <alignment horizontal="left" wrapText="1"/>
      <protection hidden="1"/>
    </xf>
    <xf numFmtId="0" fontId="22" fillId="0" borderId="10" xfId="0" applyFont="1" applyFill="1" applyBorder="1" applyAlignment="1" applyProtection="1">
      <alignment horizontal="left" wrapText="1"/>
      <protection hidden="1"/>
    </xf>
    <xf numFmtId="3" fontId="22" fillId="0" borderId="17" xfId="0" applyNumberFormat="1" applyFont="1" applyFill="1" applyBorder="1" applyAlignment="1" applyProtection="1">
      <alignment horizontal="center" wrapText="1"/>
      <protection hidden="1"/>
    </xf>
    <xf numFmtId="0" fontId="22" fillId="0" borderId="11" xfId="0" applyFont="1" applyFill="1" applyBorder="1" applyAlignment="1" applyProtection="1">
      <alignment horizontal="left" wrapText="1"/>
      <protection hidden="1"/>
    </xf>
    <xf numFmtId="3" fontId="22" fillId="0" borderId="20" xfId="0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 applyProtection="1">
      <protection hidden="1"/>
    </xf>
    <xf numFmtId="0" fontId="26" fillId="5" borderId="29" xfId="0" applyFont="1" applyFill="1" applyBorder="1" applyAlignment="1" applyProtection="1">
      <alignment horizontal="center" vertical="center" wrapText="1"/>
      <protection hidden="1"/>
    </xf>
    <xf numFmtId="0" fontId="23" fillId="0" borderId="29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left" vertical="center" wrapText="1"/>
      <protection hidden="1"/>
    </xf>
    <xf numFmtId="0" fontId="26" fillId="5" borderId="15" xfId="0" applyFont="1" applyFill="1" applyBorder="1" applyAlignment="1" applyProtection="1">
      <alignment horizontal="center" wrapText="1"/>
      <protection hidden="1"/>
    </xf>
    <xf numFmtId="0" fontId="26" fillId="5" borderId="5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2" fillId="6" borderId="17" xfId="0" applyFont="1" applyFill="1" applyBorder="1" applyAlignment="1" applyProtection="1">
      <protection hidden="1"/>
    </xf>
    <xf numFmtId="0" fontId="22" fillId="0" borderId="17" xfId="0" applyFont="1" applyFill="1" applyBorder="1" applyAlignment="1" applyProtection="1">
      <protection hidden="1"/>
    </xf>
    <xf numFmtId="0" fontId="32" fillId="5" borderId="29" xfId="0" applyFont="1" applyFill="1" applyBorder="1" applyProtection="1">
      <protection hidden="1"/>
    </xf>
    <xf numFmtId="0" fontId="32" fillId="5" borderId="0" xfId="0" applyFont="1" applyFill="1" applyBorder="1" applyProtection="1">
      <protection hidden="1"/>
    </xf>
    <xf numFmtId="0" fontId="5" fillId="2" borderId="29" xfId="0" applyFont="1" applyFill="1" applyBorder="1" applyProtection="1">
      <protection hidden="1"/>
    </xf>
    <xf numFmtId="0" fontId="5" fillId="2" borderId="22" xfId="0" applyFont="1" applyFill="1" applyBorder="1" applyProtection="1">
      <protection hidden="1"/>
    </xf>
    <xf numFmtId="0" fontId="22" fillId="0" borderId="20" xfId="0" applyFont="1" applyFill="1" applyBorder="1" applyAlignment="1" applyProtection="1">
      <protection hidden="1"/>
    </xf>
    <xf numFmtId="0" fontId="5" fillId="2" borderId="30" xfId="0" applyFont="1" applyFill="1" applyBorder="1" applyProtection="1">
      <protection hidden="1"/>
    </xf>
    <xf numFmtId="0" fontId="5" fillId="2" borderId="23" xfId="0" applyFont="1" applyFill="1" applyBorder="1" applyProtection="1"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29" xfId="0" applyFont="1" applyFill="1" applyBorder="1" applyAlignment="1" applyProtection="1">
      <alignment horizontal="center" vertical="center" wrapText="1"/>
      <protection hidden="1"/>
    </xf>
    <xf numFmtId="0" fontId="26" fillId="0" borderId="22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left" wrapText="1"/>
      <protection hidden="1"/>
    </xf>
    <xf numFmtId="0" fontId="2" fillId="0" borderId="0" xfId="0" applyFont="1" applyProtection="1">
      <protection hidden="1"/>
    </xf>
    <xf numFmtId="0" fontId="33" fillId="5" borderId="15" xfId="0" applyFont="1" applyFill="1" applyBorder="1" applyAlignment="1" applyProtection="1">
      <alignment horizontal="center" wrapText="1"/>
      <protection hidden="1"/>
    </xf>
    <xf numFmtId="0" fontId="33" fillId="5" borderId="25" xfId="0" applyFont="1" applyFill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165" fontId="22" fillId="0" borderId="0" xfId="10" applyNumberFormat="1" applyFont="1" applyBorder="1" applyProtection="1">
      <protection hidden="1"/>
    </xf>
    <xf numFmtId="0" fontId="26" fillId="5" borderId="12" xfId="0" applyFont="1" applyFill="1" applyBorder="1" applyAlignment="1" applyProtection="1">
      <alignment horizontal="center" vertical="center" wrapText="1"/>
      <protection hidden="1"/>
    </xf>
    <xf numFmtId="0" fontId="26" fillId="5" borderId="13" xfId="0" applyFont="1" applyFill="1" applyBorder="1" applyAlignment="1" applyProtection="1">
      <alignment horizontal="center" vertical="center" wrapText="1"/>
      <protection hidden="1"/>
    </xf>
    <xf numFmtId="0" fontId="26" fillId="5" borderId="14" xfId="0" applyFont="1" applyFill="1" applyBorder="1" applyAlignment="1" applyProtection="1">
      <alignment horizontal="center" vertical="center" wrapText="1"/>
      <protection hidden="1"/>
    </xf>
    <xf numFmtId="170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170" fontId="22" fillId="0" borderId="22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0" xfId="0" applyNumberFormat="1" applyFont="1" applyProtection="1">
      <protection hidden="1"/>
    </xf>
    <xf numFmtId="164" fontId="22" fillId="0" borderId="0" xfId="10" applyFont="1" applyBorder="1" applyProtection="1">
      <protection hidden="1"/>
    </xf>
    <xf numFmtId="0" fontId="22" fillId="0" borderId="10" xfId="0" applyFont="1" applyFill="1" applyBorder="1" applyAlignment="1" applyProtection="1">
      <alignment horizontal="center" wrapText="1"/>
      <protection hidden="1"/>
    </xf>
    <xf numFmtId="0" fontId="22" fillId="0" borderId="11" xfId="0" applyFont="1" applyFill="1" applyBorder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center"/>
      <protection hidden="1"/>
    </xf>
    <xf numFmtId="0" fontId="26" fillId="5" borderId="5" xfId="0" applyFont="1" applyFill="1" applyBorder="1" applyAlignment="1" applyProtection="1">
      <alignment horizontal="center" vertical="center" wrapText="1"/>
      <protection hidden="1"/>
    </xf>
    <xf numFmtId="0" fontId="26" fillId="5" borderId="26" xfId="0" applyFont="1" applyFill="1" applyBorder="1" applyAlignment="1" applyProtection="1">
      <alignment horizontal="center" vertical="center" wrapText="1"/>
      <protection hidden="1"/>
    </xf>
    <xf numFmtId="0" fontId="26" fillId="5" borderId="27" xfId="0" applyFont="1" applyFill="1" applyBorder="1" applyAlignment="1" applyProtection="1">
      <alignment horizontal="center" vertical="center" wrapText="1"/>
      <protection hidden="1"/>
    </xf>
    <xf numFmtId="0" fontId="22" fillId="0" borderId="4" xfId="0" applyFont="1" applyBorder="1" applyProtection="1">
      <protection hidden="1"/>
    </xf>
    <xf numFmtId="0" fontId="22" fillId="0" borderId="10" xfId="0" applyFont="1" applyBorder="1" applyAlignment="1" applyProtection="1">
      <alignment horizontal="left" wrapText="1"/>
      <protection hidden="1"/>
    </xf>
    <xf numFmtId="3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10" fontId="22" fillId="0" borderId="0" xfId="7" applyNumberFormat="1" applyFont="1"/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34" fillId="0" borderId="3" xfId="3" applyFont="1" applyBorder="1" applyAlignment="1" applyProtection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0" xfId="0" applyFont="1" applyFill="1" applyAlignment="1" applyProtection="1">
      <alignment vertical="center" wrapText="1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6" fillId="5" borderId="21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>
      <alignment horizontal="center" vertical="center" wrapText="1"/>
    </xf>
    <xf numFmtId="4" fontId="26" fillId="5" borderId="17" xfId="0" applyNumberFormat="1" applyFont="1" applyFill="1" applyBorder="1" applyAlignment="1" applyProtection="1">
      <alignment horizontal="center" wrapText="1"/>
      <protection hidden="1"/>
    </xf>
    <xf numFmtId="4" fontId="26" fillId="5" borderId="29" xfId="0" applyNumberFormat="1" applyFont="1" applyFill="1" applyBorder="1" applyAlignment="1" applyProtection="1">
      <alignment horizontal="center"/>
      <protection hidden="1"/>
    </xf>
    <xf numFmtId="4" fontId="23" fillId="0" borderId="17" xfId="0" applyNumberFormat="1" applyFont="1" applyFill="1" applyBorder="1" applyAlignment="1" applyProtection="1">
      <alignment horizontal="center" wrapText="1"/>
      <protection hidden="1"/>
    </xf>
    <xf numFmtId="4" fontId="22" fillId="0" borderId="17" xfId="0" applyNumberFormat="1" applyFont="1" applyBorder="1" applyAlignment="1" applyProtection="1">
      <alignment horizontal="center" wrapText="1"/>
      <protection hidden="1"/>
    </xf>
    <xf numFmtId="4" fontId="22" fillId="0" borderId="29" xfId="0" applyNumberFormat="1" applyFont="1" applyBorder="1" applyAlignment="1" applyProtection="1">
      <alignment horizontal="center"/>
      <protection hidden="1"/>
    </xf>
    <xf numFmtId="4" fontId="28" fillId="5" borderId="29" xfId="0" applyNumberFormat="1" applyFont="1" applyFill="1" applyBorder="1" applyAlignment="1" applyProtection="1">
      <alignment horizontal="center"/>
      <protection hidden="1"/>
    </xf>
    <xf numFmtId="4" fontId="22" fillId="0" borderId="17" xfId="0" applyNumberFormat="1" applyFont="1" applyFill="1" applyBorder="1" applyAlignment="1" applyProtection="1">
      <alignment horizontal="center" wrapText="1"/>
      <protection hidden="1"/>
    </xf>
    <xf numFmtId="4" fontId="22" fillId="0" borderId="20" xfId="0" applyNumberFormat="1" applyFont="1" applyFill="1" applyBorder="1" applyAlignment="1" applyProtection="1">
      <alignment horizontal="center" wrapText="1"/>
      <protection hidden="1"/>
    </xf>
    <xf numFmtId="4" fontId="22" fillId="0" borderId="20" xfId="0" applyNumberFormat="1" applyFont="1" applyBorder="1" applyAlignment="1" applyProtection="1">
      <alignment horizontal="center" wrapText="1"/>
      <protection hidden="1"/>
    </xf>
    <xf numFmtId="4" fontId="22" fillId="0" borderId="30" xfId="0" applyNumberFormat="1" applyFont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 wrapText="1"/>
      <protection hidden="1"/>
    </xf>
    <xf numFmtId="0" fontId="33" fillId="5" borderId="2" xfId="0" applyFont="1" applyFill="1" applyBorder="1" applyAlignment="1" applyProtection="1">
      <alignment horizontal="center" wrapText="1"/>
      <protection hidden="1"/>
    </xf>
    <xf numFmtId="0" fontId="32" fillId="5" borderId="22" xfId="0" applyFont="1" applyFill="1" applyBorder="1" applyProtection="1">
      <protection hidden="1"/>
    </xf>
    <xf numFmtId="167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22" xfId="0" applyNumberFormat="1" applyFont="1" applyFill="1" applyBorder="1" applyAlignment="1" applyProtection="1">
      <alignment horizontal="center" vertical="center" wrapText="1"/>
      <protection hidden="1"/>
    </xf>
    <xf numFmtId="166" fontId="22" fillId="0" borderId="0" xfId="0" applyNumberFormat="1" applyFont="1" applyAlignment="1">
      <alignment horizontal="center"/>
    </xf>
    <xf numFmtId="170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34" fillId="0" borderId="38" xfId="3" applyFont="1" applyBorder="1" applyAlignment="1" applyProtection="1">
      <alignment horizontal="left" vertical="center"/>
    </xf>
    <xf numFmtId="0" fontId="22" fillId="0" borderId="39" xfId="0" applyFont="1" applyFill="1" applyBorder="1" applyAlignment="1">
      <alignment horizontal="left" vertical="center"/>
    </xf>
    <xf numFmtId="0" fontId="18" fillId="0" borderId="38" xfId="3" applyBorder="1" applyAlignment="1" applyProtection="1">
      <alignment horizontal="left" vertical="center"/>
    </xf>
    <xf numFmtId="0" fontId="18" fillId="0" borderId="3" xfId="3" applyBorder="1" applyAlignment="1" applyProtection="1">
      <alignment horizontal="left" vertical="center"/>
    </xf>
    <xf numFmtId="0" fontId="18" fillId="0" borderId="3" xfId="3" applyBorder="1" applyAlignment="1" applyProtection="1"/>
    <xf numFmtId="0" fontId="18" fillId="0" borderId="6" xfId="3" applyBorder="1" applyAlignment="1" applyProtection="1"/>
    <xf numFmtId="0" fontId="27" fillId="3" borderId="17" xfId="1" applyFont="1" applyBorder="1" applyAlignment="1" applyProtection="1">
      <alignment horizontal="center" vertical="center" wrapText="1"/>
      <protection hidden="1"/>
    </xf>
    <xf numFmtId="0" fontId="27" fillId="3" borderId="22" xfId="1" applyFont="1" applyBorder="1" applyAlignment="1" applyProtection="1">
      <alignment horizontal="center" vertical="center" wrapText="1"/>
      <protection hidden="1"/>
    </xf>
    <xf numFmtId="0" fontId="26" fillId="5" borderId="15" xfId="0" applyFont="1" applyFill="1" applyBorder="1" applyAlignment="1" applyProtection="1">
      <alignment horizontal="center" vertical="center" wrapText="1"/>
      <protection hidden="1"/>
    </xf>
    <xf numFmtId="0" fontId="26" fillId="5" borderId="31" xfId="0" applyFont="1" applyFill="1" applyBorder="1" applyAlignment="1" applyProtection="1">
      <alignment horizontal="center" vertical="center" wrapText="1"/>
      <protection hidden="1"/>
    </xf>
    <xf numFmtId="0" fontId="26" fillId="5" borderId="2" xfId="0" applyFont="1" applyFill="1" applyBorder="1" applyAlignment="1" applyProtection="1">
      <alignment horizontal="center" vertical="center"/>
      <protection hidden="1"/>
    </xf>
    <xf numFmtId="0" fontId="22" fillId="6" borderId="22" xfId="0" applyFont="1" applyFill="1" applyBorder="1" applyAlignment="1" applyProtection="1">
      <protection hidden="1"/>
    </xf>
    <xf numFmtId="0" fontId="22" fillId="0" borderId="22" xfId="0" applyFont="1" applyFill="1" applyBorder="1" applyAlignment="1" applyProtection="1">
      <protection hidden="1"/>
    </xf>
    <xf numFmtId="0" fontId="22" fillId="0" borderId="23" xfId="0" applyFont="1" applyFill="1" applyBorder="1" applyAlignment="1" applyProtection="1">
      <protection hidden="1"/>
    </xf>
    <xf numFmtId="0" fontId="22" fillId="0" borderId="0" xfId="0" applyFont="1" applyAlignment="1">
      <alignment horizontal="left"/>
    </xf>
    <xf numFmtId="4" fontId="22" fillId="0" borderId="0" xfId="0" applyNumberFormat="1" applyFont="1"/>
    <xf numFmtId="166" fontId="26" fillId="5" borderId="21" xfId="0" applyNumberFormat="1" applyFont="1" applyFill="1" applyBorder="1" applyAlignment="1" applyProtection="1">
      <alignment horizontal="center" wrapText="1"/>
      <protection hidden="1"/>
    </xf>
    <xf numFmtId="166" fontId="1" fillId="0" borderId="0" xfId="16" applyNumberFormat="1" applyAlignment="1">
      <alignment horizontal="center"/>
    </xf>
    <xf numFmtId="0" fontId="27" fillId="3" borderId="10" xfId="1" applyFont="1" applyBorder="1" applyAlignment="1" applyProtection="1">
      <alignment horizontal="center" vertical="center" wrapText="1"/>
      <protection hidden="1"/>
    </xf>
    <xf numFmtId="0" fontId="27" fillId="3" borderId="11" xfId="1" applyFont="1" applyBorder="1" applyAlignment="1" applyProtection="1">
      <alignment horizontal="center" vertical="center" wrapText="1"/>
      <protection hidden="1"/>
    </xf>
    <xf numFmtId="170" fontId="2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9" xfId="14" applyAlignment="1" applyProtection="1">
      <alignment horizontal="left"/>
      <protection hidden="1"/>
    </xf>
    <xf numFmtId="0" fontId="27" fillId="3" borderId="17" xfId="1" applyFont="1" applyBorder="1" applyAlignment="1" applyProtection="1">
      <alignment horizontal="center" vertical="center" wrapText="1"/>
      <protection hidden="1"/>
    </xf>
    <xf numFmtId="0" fontId="27" fillId="3" borderId="22" xfId="1" applyFont="1" applyBorder="1" applyAlignment="1" applyProtection="1">
      <alignment horizontal="center" vertical="center" wrapText="1"/>
      <protection hidden="1"/>
    </xf>
    <xf numFmtId="0" fontId="21" fillId="0" borderId="9" xfId="14" applyFill="1" applyAlignment="1" applyProtection="1">
      <alignment horizontal="left"/>
      <protection hidden="1"/>
    </xf>
    <xf numFmtId="0" fontId="35" fillId="0" borderId="9" xfId="14" applyFont="1" applyAlignment="1" applyProtection="1">
      <alignment horizontal="left"/>
      <protection hidden="1"/>
    </xf>
    <xf numFmtId="0" fontId="26" fillId="0" borderId="0" xfId="0" applyFont="1" applyFill="1" applyBorder="1" applyAlignment="1">
      <alignment horizontal="center" vertical="center" wrapText="1"/>
    </xf>
    <xf numFmtId="0" fontId="21" fillId="0" borderId="9" xfId="14" applyFill="1" applyAlignment="1" applyProtection="1">
      <alignment horizontal="left"/>
      <protection hidden="1"/>
    </xf>
    <xf numFmtId="0" fontId="26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hidden="1"/>
    </xf>
    <xf numFmtId="0" fontId="27" fillId="3" borderId="29" xfId="1" applyFont="1" applyBorder="1" applyAlignment="1" applyProtection="1">
      <alignment horizontal="center" vertical="center" wrapText="1"/>
      <protection hidden="1"/>
    </xf>
    <xf numFmtId="0" fontId="25" fillId="0" borderId="29" xfId="0" applyFont="1" applyBorder="1" applyProtection="1">
      <protection hidden="1"/>
    </xf>
    <xf numFmtId="0" fontId="22" fillId="0" borderId="37" xfId="0" applyFont="1" applyBorder="1" applyProtection="1">
      <protection hidden="1"/>
    </xf>
    <xf numFmtId="0" fontId="22" fillId="0" borderId="37" xfId="0" applyFont="1" applyBorder="1"/>
    <xf numFmtId="0" fontId="22" fillId="0" borderId="37" xfId="0" applyFont="1" applyBorder="1" applyAlignment="1" applyProtection="1">
      <alignment horizontal="right"/>
      <protection hidden="1"/>
    </xf>
    <xf numFmtId="0" fontId="22" fillId="0" borderId="10" xfId="0" applyFont="1" applyBorder="1" applyAlignment="1" applyProtection="1">
      <protection hidden="1"/>
    </xf>
    <xf numFmtId="170" fontId="26" fillId="5" borderId="29" xfId="0" applyNumberFormat="1" applyFont="1" applyFill="1" applyBorder="1" applyAlignment="1" applyProtection="1">
      <alignment horizontal="right" wrapText="1"/>
      <protection hidden="1"/>
    </xf>
    <xf numFmtId="170" fontId="23" fillId="0" borderId="29" xfId="0" applyNumberFormat="1" applyFont="1" applyFill="1" applyBorder="1" applyAlignment="1" applyProtection="1">
      <alignment horizontal="right" vertical="center" wrapText="1"/>
      <protection hidden="1"/>
    </xf>
    <xf numFmtId="170" fontId="23" fillId="0" borderId="22" xfId="0" applyNumberFormat="1" applyFont="1" applyFill="1" applyBorder="1" applyAlignment="1" applyProtection="1">
      <alignment horizontal="right" vertical="center" wrapText="1"/>
      <protection hidden="1"/>
    </xf>
    <xf numFmtId="170" fontId="26" fillId="5" borderId="17" xfId="0" applyNumberFormat="1" applyFont="1" applyFill="1" applyBorder="1" applyAlignment="1" applyProtection="1">
      <alignment horizontal="right" wrapText="1"/>
      <protection hidden="1"/>
    </xf>
    <xf numFmtId="170" fontId="26" fillId="5" borderId="22" xfId="0" applyNumberFormat="1" applyFont="1" applyFill="1" applyBorder="1" applyAlignment="1" applyProtection="1">
      <alignment horizontal="right" wrapText="1"/>
      <protection hidden="1"/>
    </xf>
    <xf numFmtId="170" fontId="22" fillId="0" borderId="29" xfId="0" applyNumberFormat="1" applyFont="1" applyFill="1" applyBorder="1" applyAlignment="1" applyProtection="1">
      <alignment horizontal="right" wrapText="1"/>
      <protection hidden="1"/>
    </xf>
    <xf numFmtId="170" fontId="22" fillId="0" borderId="22" xfId="0" applyNumberFormat="1" applyFont="1" applyFill="1" applyBorder="1" applyAlignment="1" applyProtection="1">
      <alignment horizontal="right" wrapText="1"/>
      <protection hidden="1"/>
    </xf>
    <xf numFmtId="170" fontId="22" fillId="0" borderId="30" xfId="0" applyNumberFormat="1" applyFont="1" applyFill="1" applyBorder="1" applyAlignment="1" applyProtection="1">
      <alignment horizontal="right" wrapText="1"/>
      <protection hidden="1"/>
    </xf>
    <xf numFmtId="170" fontId="22" fillId="0" borderId="23" xfId="0" applyNumberFormat="1" applyFont="1" applyFill="1" applyBorder="1" applyAlignment="1" applyProtection="1">
      <alignment horizontal="right" wrapText="1"/>
      <protection hidden="1"/>
    </xf>
    <xf numFmtId="166" fontId="27" fillId="3" borderId="17" xfId="1" applyNumberFormat="1" applyFont="1" applyBorder="1" applyAlignment="1" applyProtection="1">
      <alignment horizontal="right" vertical="center" wrapText="1"/>
      <protection hidden="1"/>
    </xf>
    <xf numFmtId="166" fontId="27" fillId="3" borderId="29" xfId="1" applyNumberFormat="1" applyFont="1" applyBorder="1" applyAlignment="1" applyProtection="1">
      <alignment horizontal="right" vertical="center" wrapText="1"/>
      <protection hidden="1"/>
    </xf>
    <xf numFmtId="166" fontId="27" fillId="3" borderId="22" xfId="1" applyNumberFormat="1" applyFont="1" applyBorder="1" applyAlignment="1" applyProtection="1">
      <alignment horizontal="right" vertical="center" wrapText="1"/>
      <protection hidden="1"/>
    </xf>
    <xf numFmtId="166" fontId="22" fillId="0" borderId="17" xfId="0" applyNumberFormat="1" applyFont="1" applyBorder="1" applyAlignment="1" applyProtection="1">
      <alignment horizontal="right" wrapText="1"/>
      <protection hidden="1"/>
    </xf>
    <xf numFmtId="166" fontId="22" fillId="0" borderId="22" xfId="0" applyNumberFormat="1" applyFont="1" applyBorder="1" applyAlignment="1" applyProtection="1">
      <alignment horizontal="right" wrapText="1"/>
      <protection hidden="1"/>
    </xf>
    <xf numFmtId="166" fontId="22" fillId="0" borderId="17" xfId="0" applyNumberFormat="1" applyFont="1" applyFill="1" applyBorder="1" applyAlignment="1" applyProtection="1">
      <alignment horizontal="right" wrapText="1"/>
      <protection hidden="1"/>
    </xf>
    <xf numFmtId="166" fontId="27" fillId="3" borderId="20" xfId="1" applyNumberFormat="1" applyFont="1" applyBorder="1" applyAlignment="1" applyProtection="1">
      <alignment horizontal="right" vertical="center" wrapText="1"/>
      <protection hidden="1"/>
    </xf>
    <xf numFmtId="2" fontId="27" fillId="3" borderId="30" xfId="1" applyNumberFormat="1" applyFont="1" applyBorder="1" applyAlignment="1" applyProtection="1">
      <alignment horizontal="right" vertical="center" wrapText="1"/>
      <protection hidden="1"/>
    </xf>
    <xf numFmtId="166" fontId="27" fillId="3" borderId="23" xfId="1" applyNumberFormat="1" applyFont="1" applyBorder="1" applyAlignment="1" applyProtection="1">
      <alignment horizontal="right" vertical="center" wrapText="1"/>
      <protection hidden="1"/>
    </xf>
    <xf numFmtId="0" fontId="23" fillId="0" borderId="18" xfId="0" applyFont="1" applyBorder="1" applyAlignment="1" applyProtection="1">
      <alignment horizontal="center"/>
      <protection hidden="1"/>
    </xf>
    <xf numFmtId="0" fontId="22" fillId="0" borderId="5" xfId="0" applyFont="1" applyBorder="1" applyProtection="1">
      <protection hidden="1"/>
    </xf>
    <xf numFmtId="3" fontId="22" fillId="0" borderId="42" xfId="0" applyNumberFormat="1" applyFont="1" applyFill="1" applyBorder="1" applyAlignment="1" applyProtection="1">
      <alignment horizontal="center" vertical="center" wrapText="1"/>
      <protection hidden="1"/>
    </xf>
    <xf numFmtId="170" fontId="22" fillId="0" borderId="42" xfId="0" applyNumberFormat="1" applyFont="1" applyFill="1" applyBorder="1" applyAlignment="1" applyProtection="1">
      <alignment horizontal="center" vertical="center" wrapText="1"/>
      <protection hidden="1"/>
    </xf>
    <xf numFmtId="170" fontId="22" fillId="0" borderId="24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22" xfId="0" applyNumberFormat="1" applyFont="1" applyFill="1" applyBorder="1" applyAlignment="1" applyProtection="1">
      <alignment horizontal="center" wrapText="1"/>
      <protection hidden="1"/>
    </xf>
    <xf numFmtId="167" fontId="22" fillId="0" borderId="24" xfId="0" applyNumberFormat="1" applyFont="1" applyFill="1" applyBorder="1" applyAlignment="1" applyProtection="1">
      <alignment horizontal="center" wrapText="1"/>
      <protection hidden="1"/>
    </xf>
    <xf numFmtId="167" fontId="22" fillId="0" borderId="23" xfId="0" applyNumberFormat="1" applyFont="1" applyFill="1" applyBorder="1" applyAlignment="1" applyProtection="1">
      <alignment horizontal="center" wrapText="1"/>
      <protection hidden="1"/>
    </xf>
    <xf numFmtId="167" fontId="22" fillId="0" borderId="17" xfId="0" applyNumberFormat="1" applyFont="1" applyFill="1" applyBorder="1" applyAlignment="1" applyProtection="1">
      <alignment horizontal="center" wrapText="1"/>
      <protection hidden="1"/>
    </xf>
    <xf numFmtId="167" fontId="22" fillId="0" borderId="19" xfId="0" applyNumberFormat="1" applyFont="1" applyFill="1" applyBorder="1" applyAlignment="1" applyProtection="1">
      <alignment horizontal="center" wrapText="1"/>
      <protection hidden="1"/>
    </xf>
    <xf numFmtId="167" fontId="22" fillId="0" borderId="20" xfId="0" applyNumberFormat="1" applyFont="1" applyFill="1" applyBorder="1" applyAlignment="1" applyProtection="1">
      <alignment horizontal="center" wrapText="1"/>
      <protection hidden="1"/>
    </xf>
    <xf numFmtId="0" fontId="26" fillId="5" borderId="10" xfId="0" applyFont="1" applyFill="1" applyBorder="1" applyAlignment="1" applyProtection="1">
      <alignment horizontal="center" wrapText="1"/>
      <protection hidden="1"/>
    </xf>
    <xf numFmtId="0" fontId="26" fillId="5" borderId="11" xfId="0" applyFont="1" applyFill="1" applyBorder="1" applyAlignment="1" applyProtection="1">
      <alignment horizontal="center" wrapText="1"/>
      <protection hidden="1"/>
    </xf>
    <xf numFmtId="167" fontId="22" fillId="0" borderId="29" xfId="0" applyNumberFormat="1" applyFont="1" applyBorder="1" applyAlignment="1" applyProtection="1">
      <alignment horizontal="center" vertical="center" wrapText="1"/>
      <protection hidden="1"/>
    </xf>
    <xf numFmtId="167" fontId="22" fillId="0" borderId="22" xfId="0" applyNumberFormat="1" applyFont="1" applyBorder="1" applyAlignment="1" applyProtection="1">
      <alignment horizontal="center" vertical="center" wrapText="1"/>
      <protection hidden="1"/>
    </xf>
    <xf numFmtId="167" fontId="26" fillId="5" borderId="17" xfId="0" applyNumberFormat="1" applyFont="1" applyFill="1" applyBorder="1" applyAlignment="1" applyProtection="1">
      <alignment horizontal="center" vertical="center" wrapText="1"/>
      <protection hidden="1"/>
    </xf>
    <xf numFmtId="167" fontId="26" fillId="5" borderId="29" xfId="0" applyNumberFormat="1" applyFont="1" applyFill="1" applyBorder="1" applyAlignment="1" applyProtection="1">
      <alignment horizontal="center" vertical="center" wrapText="1"/>
      <protection hidden="1"/>
    </xf>
    <xf numFmtId="167" fontId="26" fillId="5" borderId="22" xfId="0" applyNumberFormat="1" applyFont="1" applyFill="1" applyBorder="1" applyAlignment="1" applyProtection="1">
      <alignment horizontal="center" vertical="center" wrapText="1"/>
      <protection hidden="1"/>
    </xf>
    <xf numFmtId="167" fontId="26" fillId="5" borderId="20" xfId="0" applyNumberFormat="1" applyFont="1" applyFill="1" applyBorder="1" applyAlignment="1" applyProtection="1">
      <alignment horizontal="center" vertical="center" wrapText="1"/>
      <protection hidden="1"/>
    </xf>
    <xf numFmtId="167" fontId="26" fillId="5" borderId="30" xfId="0" applyNumberFormat="1" applyFont="1" applyFill="1" applyBorder="1" applyAlignment="1" applyProtection="1">
      <alignment horizontal="center" vertical="center" wrapText="1"/>
      <protection hidden="1"/>
    </xf>
    <xf numFmtId="167" fontId="26" fillId="5" borderId="23" xfId="0" applyNumberFormat="1" applyFont="1" applyFill="1" applyBorder="1" applyAlignment="1" applyProtection="1">
      <alignment horizontal="center" vertical="center" wrapText="1"/>
      <protection hidden="1"/>
    </xf>
    <xf numFmtId="166" fontId="22" fillId="0" borderId="17" xfId="0" applyNumberFormat="1" applyFont="1" applyBorder="1" applyAlignment="1" applyProtection="1">
      <alignment horizontal="right"/>
      <protection hidden="1"/>
    </xf>
    <xf numFmtId="166" fontId="22" fillId="0" borderId="27" xfId="0" applyNumberFormat="1" applyFont="1" applyBorder="1" applyAlignment="1" applyProtection="1">
      <alignment horizontal="right"/>
      <protection hidden="1"/>
    </xf>
    <xf numFmtId="166" fontId="26" fillId="5" borderId="20" xfId="0" applyNumberFormat="1" applyFont="1" applyFill="1" applyBorder="1" applyAlignment="1" applyProtection="1">
      <alignment horizontal="right"/>
      <protection hidden="1"/>
    </xf>
    <xf numFmtId="166" fontId="26" fillId="5" borderId="28" xfId="0" applyNumberFormat="1" applyFont="1" applyFill="1" applyBorder="1" applyAlignment="1" applyProtection="1">
      <alignment horizontal="right"/>
      <protection hidden="1"/>
    </xf>
    <xf numFmtId="0" fontId="20" fillId="0" borderId="8" xfId="13" applyAlignment="1" applyProtection="1">
      <protection hidden="1"/>
    </xf>
    <xf numFmtId="0" fontId="22" fillId="0" borderId="0" xfId="0" applyFont="1" applyFill="1" applyAlignment="1" applyProtection="1">
      <alignment horizontal="justify" vertical="center" wrapText="1"/>
      <protection hidden="1"/>
    </xf>
    <xf numFmtId="0" fontId="27" fillId="3" borderId="17" xfId="1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justify" vertical="center" wrapText="1"/>
      <protection hidden="1"/>
    </xf>
    <xf numFmtId="166" fontId="22" fillId="7" borderId="0" xfId="0" applyNumberFormat="1" applyFont="1" applyFill="1" applyAlignment="1" applyProtection="1">
      <alignment horizontal="center"/>
      <protection hidden="1"/>
    </xf>
    <xf numFmtId="173" fontId="36" fillId="7" borderId="0" xfId="10" applyNumberFormat="1" applyFont="1" applyFill="1"/>
    <xf numFmtId="173" fontId="22" fillId="7" borderId="0" xfId="0" applyNumberFormat="1" applyFont="1" applyFill="1" applyProtection="1">
      <protection hidden="1"/>
    </xf>
    <xf numFmtId="0" fontId="36" fillId="7" borderId="0" xfId="0" applyFont="1" applyFill="1"/>
    <xf numFmtId="0" fontId="22" fillId="7" borderId="0" xfId="0" applyFont="1" applyFill="1" applyProtection="1">
      <protection hidden="1"/>
    </xf>
    <xf numFmtId="174" fontId="36" fillId="7" borderId="0" xfId="10" applyNumberFormat="1" applyFont="1" applyFill="1"/>
    <xf numFmtId="10" fontId="22" fillId="7" borderId="0" xfId="7" applyNumberFormat="1" applyFont="1" applyFill="1" applyAlignment="1" applyProtection="1">
      <alignment horizontal="center"/>
      <protection hidden="1"/>
    </xf>
    <xf numFmtId="173" fontId="36" fillId="7" borderId="0" xfId="10" applyNumberFormat="1" applyFont="1" applyFill="1" applyAlignment="1">
      <alignment horizontal="center"/>
    </xf>
    <xf numFmtId="166" fontId="0" fillId="7" borderId="0" xfId="0" applyNumberFormat="1" applyFill="1"/>
    <xf numFmtId="0" fontId="22" fillId="7" borderId="0" xfId="0" applyFont="1" applyFill="1"/>
    <xf numFmtId="16" fontId="22" fillId="7" borderId="0" xfId="0" applyNumberFormat="1" applyFont="1" applyFill="1"/>
    <xf numFmtId="0" fontId="5" fillId="0" borderId="29" xfId="0" applyFont="1" applyFill="1" applyBorder="1" applyProtection="1">
      <protection hidden="1"/>
    </xf>
    <xf numFmtId="0" fontId="0" fillId="0" borderId="0" xfId="0" applyFill="1"/>
    <xf numFmtId="0" fontId="26" fillId="8" borderId="10" xfId="0" applyFont="1" applyFill="1" applyBorder="1" applyAlignment="1" applyProtection="1">
      <alignment horizontal="left" wrapText="1"/>
      <protection hidden="1"/>
    </xf>
    <xf numFmtId="4" fontId="26" fillId="8" borderId="17" xfId="0" applyNumberFormat="1" applyFont="1" applyFill="1" applyBorder="1" applyAlignment="1" applyProtection="1">
      <alignment horizontal="center" wrapText="1"/>
      <protection hidden="1"/>
    </xf>
    <xf numFmtId="4" fontId="28" fillId="8" borderId="29" xfId="0" applyNumberFormat="1" applyFont="1" applyFill="1" applyBorder="1" applyAlignment="1" applyProtection="1">
      <alignment horizontal="center"/>
      <protection hidden="1"/>
    </xf>
    <xf numFmtId="170" fontId="26" fillId="8" borderId="29" xfId="0" applyNumberFormat="1" applyFont="1" applyFill="1" applyBorder="1" applyAlignment="1" applyProtection="1">
      <alignment horizontal="right" wrapText="1"/>
      <protection hidden="1"/>
    </xf>
    <xf numFmtId="170" fontId="26" fillId="8" borderId="22" xfId="0" applyNumberFormat="1" applyFont="1" applyFill="1" applyBorder="1" applyAlignment="1" applyProtection="1">
      <alignment horizontal="right" wrapText="1"/>
      <protection hidden="1"/>
    </xf>
    <xf numFmtId="167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2" fillId="0" borderId="0" xfId="0" applyNumberFormat="1" applyFont="1" applyFill="1" applyBorder="1" applyAlignment="1" applyProtection="1">
      <alignment horizontal="right" wrapText="1"/>
      <protection hidden="1"/>
    </xf>
    <xf numFmtId="166" fontId="27" fillId="0" borderId="0" xfId="1" applyNumberFormat="1" applyFont="1" applyFill="1" applyBorder="1" applyAlignment="1" applyProtection="1">
      <alignment horizontal="right" vertical="center" wrapText="1"/>
      <protection hidden="1"/>
    </xf>
    <xf numFmtId="167" fontId="22" fillId="0" borderId="19" xfId="0" applyNumberFormat="1" applyFont="1" applyBorder="1" applyAlignment="1" applyProtection="1">
      <alignment horizontal="center" vertical="center" wrapText="1"/>
      <protection hidden="1"/>
    </xf>
    <xf numFmtId="167" fontId="22" fillId="0" borderId="20" xfId="0" applyNumberFormat="1" applyFont="1" applyBorder="1" applyAlignment="1" applyProtection="1">
      <alignment horizontal="center" vertical="center" wrapText="1"/>
      <protection hidden="1"/>
    </xf>
    <xf numFmtId="167" fontId="22" fillId="0" borderId="23" xfId="0" applyNumberFormat="1" applyFont="1" applyBorder="1" applyAlignment="1" applyProtection="1">
      <alignment horizontal="center" vertical="center" wrapText="1"/>
      <protection hidden="1"/>
    </xf>
    <xf numFmtId="167" fontId="22" fillId="0" borderId="17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19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24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20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23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17" xfId="10" applyNumberFormat="1" applyFont="1" applyBorder="1" applyAlignment="1" applyProtection="1">
      <alignment horizontal="center" vertical="center" wrapText="1"/>
      <protection hidden="1"/>
    </xf>
    <xf numFmtId="167" fontId="22" fillId="0" borderId="19" xfId="10" applyNumberFormat="1" applyFont="1" applyBorder="1" applyAlignment="1" applyProtection="1">
      <alignment horizontal="center" vertical="center" wrapText="1"/>
      <protection hidden="1"/>
    </xf>
    <xf numFmtId="167" fontId="22" fillId="0" borderId="24" xfId="0" applyNumberFormat="1" applyFont="1" applyBorder="1" applyAlignment="1" applyProtection="1">
      <alignment horizontal="center" vertical="center" wrapText="1"/>
      <protection hidden="1"/>
    </xf>
    <xf numFmtId="167" fontId="26" fillId="5" borderId="29" xfId="0" applyNumberFormat="1" applyFont="1" applyFill="1" applyBorder="1" applyAlignment="1" applyProtection="1">
      <alignment horizontal="center" wrapText="1"/>
      <protection hidden="1"/>
    </xf>
    <xf numFmtId="167" fontId="26" fillId="5" borderId="22" xfId="0" applyNumberFormat="1" applyFont="1" applyFill="1" applyBorder="1" applyAlignment="1" applyProtection="1">
      <alignment horizontal="center" wrapText="1"/>
      <protection hidden="1"/>
    </xf>
    <xf numFmtId="167" fontId="22" fillId="0" borderId="42" xfId="0" applyNumberFormat="1" applyFont="1" applyFill="1" applyBorder="1" applyAlignment="1" applyProtection="1">
      <alignment horizontal="center" vertical="center" wrapText="1"/>
      <protection hidden="1"/>
    </xf>
    <xf numFmtId="167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26" fillId="0" borderId="29" xfId="0" applyNumberFormat="1" applyFont="1" applyFill="1" applyBorder="1" applyAlignment="1" applyProtection="1">
      <alignment horizontal="right" wrapText="1"/>
      <protection hidden="1"/>
    </xf>
    <xf numFmtId="2" fontId="26" fillId="0" borderId="22" xfId="0" applyNumberFormat="1" applyFont="1" applyFill="1" applyBorder="1" applyAlignment="1" applyProtection="1">
      <alignment horizontal="right" wrapText="1"/>
      <protection hidden="1"/>
    </xf>
    <xf numFmtId="167" fontId="26" fillId="8" borderId="29" xfId="0" applyNumberFormat="1" applyFont="1" applyFill="1" applyBorder="1" applyAlignment="1" applyProtection="1">
      <alignment horizontal="center" wrapText="1"/>
      <protection hidden="1"/>
    </xf>
    <xf numFmtId="167" fontId="26" fillId="8" borderId="22" xfId="0" applyNumberFormat="1" applyFont="1" applyFill="1" applyBorder="1" applyAlignment="1" applyProtection="1">
      <alignment horizontal="center" wrapText="1"/>
      <protection hidden="1"/>
    </xf>
    <xf numFmtId="167" fontId="26" fillId="5" borderId="29" xfId="0" applyNumberFormat="1" applyFont="1" applyFill="1" applyBorder="1" applyAlignment="1" applyProtection="1">
      <alignment horizontal="right" wrapText="1"/>
      <protection hidden="1"/>
    </xf>
    <xf numFmtId="167" fontId="26" fillId="5" borderId="22" xfId="0" applyNumberFormat="1" applyFont="1" applyFill="1" applyBorder="1" applyAlignment="1" applyProtection="1">
      <alignment horizontal="right" wrapText="1"/>
      <protection hidden="1"/>
    </xf>
    <xf numFmtId="167" fontId="22" fillId="0" borderId="17" xfId="0" applyNumberFormat="1" applyFont="1" applyBorder="1" applyAlignment="1" applyProtection="1">
      <alignment horizontal="right" vertical="center" wrapText="1"/>
      <protection hidden="1"/>
    </xf>
    <xf numFmtId="167" fontId="22" fillId="0" borderId="22" xfId="0" applyNumberFormat="1" applyFont="1" applyBorder="1" applyAlignment="1" applyProtection="1">
      <alignment horizontal="right" vertical="center" wrapText="1"/>
      <protection hidden="1"/>
    </xf>
    <xf numFmtId="167" fontId="26" fillId="8" borderId="29" xfId="0" applyNumberFormat="1" applyFont="1" applyFill="1" applyBorder="1" applyAlignment="1" applyProtection="1">
      <alignment horizontal="right" wrapText="1"/>
      <protection hidden="1"/>
    </xf>
    <xf numFmtId="167" fontId="26" fillId="8" borderId="22" xfId="0" applyNumberFormat="1" applyFont="1" applyFill="1" applyBorder="1" applyAlignment="1" applyProtection="1">
      <alignment horizontal="right" wrapText="1"/>
      <protection hidden="1"/>
    </xf>
    <xf numFmtId="167" fontId="22" fillId="0" borderId="20" xfId="0" applyNumberFormat="1" applyFont="1" applyBorder="1" applyAlignment="1" applyProtection="1">
      <alignment horizontal="right" vertical="center" wrapText="1"/>
      <protection hidden="1"/>
    </xf>
    <xf numFmtId="167" fontId="22" fillId="0" borderId="23" xfId="0" applyNumberFormat="1" applyFont="1" applyBorder="1" applyAlignment="1" applyProtection="1">
      <alignment horizontal="right" vertical="center" wrapText="1"/>
      <protection hidden="1"/>
    </xf>
    <xf numFmtId="0" fontId="21" fillId="0" borderId="9" xfId="14" applyFill="1" applyAlignment="1" applyProtection="1">
      <alignment horizontal="left"/>
      <protection hidden="1"/>
    </xf>
    <xf numFmtId="0" fontId="26" fillId="5" borderId="25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>
      <alignment horizontal="center" vertical="center" wrapText="1"/>
    </xf>
    <xf numFmtId="0" fontId="21" fillId="0" borderId="9" xfId="14" applyAlignment="1" applyProtection="1">
      <alignment horizontal="left"/>
      <protection hidden="1"/>
    </xf>
    <xf numFmtId="167" fontId="22" fillId="0" borderId="40" xfId="0" applyNumberFormat="1" applyFont="1" applyBorder="1" applyAlignment="1" applyProtection="1">
      <alignment horizontal="center" vertical="center" wrapText="1"/>
      <protection hidden="1"/>
    </xf>
    <xf numFmtId="167" fontId="22" fillId="0" borderId="41" xfId="0" applyNumberFormat="1" applyFont="1" applyBorder="1" applyAlignment="1" applyProtection="1">
      <alignment horizontal="center" vertical="center" wrapText="1"/>
      <protection hidden="1"/>
    </xf>
    <xf numFmtId="167" fontId="22" fillId="0" borderId="33" xfId="0" applyNumberFormat="1" applyFont="1" applyBorder="1" applyAlignment="1" applyProtection="1">
      <alignment horizontal="center" vertical="center" wrapText="1"/>
      <protection hidden="1"/>
    </xf>
    <xf numFmtId="167" fontId="22" fillId="0" borderId="34" xfId="0" applyNumberFormat="1" applyFont="1" applyBorder="1" applyAlignment="1" applyProtection="1">
      <alignment horizontal="center" vertical="center" wrapText="1"/>
      <protection hidden="1"/>
    </xf>
    <xf numFmtId="0" fontId="27" fillId="3" borderId="25" xfId="1" applyFont="1" applyBorder="1" applyAlignment="1" applyProtection="1">
      <alignment horizontal="center" vertical="center" wrapText="1"/>
      <protection hidden="1"/>
    </xf>
    <xf numFmtId="0" fontId="27" fillId="3" borderId="35" xfId="1" applyFont="1" applyBorder="1" applyAlignment="1" applyProtection="1">
      <alignment horizontal="center" vertical="center" wrapText="1"/>
      <protection hidden="1"/>
    </xf>
    <xf numFmtId="0" fontId="27" fillId="3" borderId="31" xfId="1" applyFont="1" applyBorder="1" applyAlignment="1" applyProtection="1">
      <alignment horizontal="center" vertical="center" wrapText="1"/>
      <protection hidden="1"/>
    </xf>
    <xf numFmtId="0" fontId="27" fillId="3" borderId="12" xfId="1" applyFont="1" applyBorder="1" applyAlignment="1" applyProtection="1">
      <alignment horizontal="center" vertical="center" wrapText="1"/>
      <protection hidden="1"/>
    </xf>
    <xf numFmtId="0" fontId="27" fillId="3" borderId="36" xfId="1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Fill="1" applyAlignment="1" applyProtection="1">
      <alignment horizontal="justify" vertical="center" wrapText="1"/>
      <protection hidden="1"/>
    </xf>
    <xf numFmtId="0" fontId="27" fillId="3" borderId="17" xfId="1" applyFont="1" applyBorder="1" applyAlignment="1" applyProtection="1">
      <alignment horizontal="center" vertical="center" wrapText="1"/>
      <protection hidden="1"/>
    </xf>
    <xf numFmtId="0" fontId="27" fillId="3" borderId="43" xfId="1" applyFont="1" applyBorder="1" applyAlignment="1" applyProtection="1">
      <alignment horizontal="center" vertical="center" wrapText="1"/>
      <protection hidden="1"/>
    </xf>
    <xf numFmtId="0" fontId="27" fillId="3" borderId="0" xfId="1" applyFont="1" applyBorder="1" applyAlignment="1" applyProtection="1">
      <alignment horizontal="center" vertical="center" wrapText="1"/>
      <protection hidden="1"/>
    </xf>
    <xf numFmtId="0" fontId="27" fillId="3" borderId="4" xfId="1" applyFont="1" applyBorder="1" applyAlignment="1" applyProtection="1">
      <alignment horizontal="center" vertical="center" wrapText="1"/>
      <protection hidden="1"/>
    </xf>
    <xf numFmtId="0" fontId="27" fillId="3" borderId="22" xfId="1" applyFont="1" applyBorder="1" applyAlignment="1" applyProtection="1">
      <alignment horizontal="center" vertical="center" wrapText="1"/>
      <protection hidden="1"/>
    </xf>
    <xf numFmtId="0" fontId="21" fillId="0" borderId="9" xfId="14" applyFill="1" applyAlignment="1" applyProtection="1">
      <alignment horizontal="left"/>
      <protection hidden="1"/>
    </xf>
    <xf numFmtId="0" fontId="22" fillId="0" borderId="0" xfId="0" applyFont="1" applyAlignment="1" applyProtection="1">
      <alignment horizontal="justify" vertical="center" wrapText="1"/>
      <protection hidden="1"/>
    </xf>
    <xf numFmtId="0" fontId="26" fillId="5" borderId="15" xfId="0" applyFont="1" applyFill="1" applyBorder="1" applyAlignment="1" applyProtection="1">
      <alignment horizontal="center" vertical="center" wrapText="1"/>
      <protection hidden="1"/>
    </xf>
    <xf numFmtId="0" fontId="26" fillId="5" borderId="10" xfId="0" applyFont="1" applyFill="1" applyBorder="1" applyAlignment="1" applyProtection="1">
      <alignment horizontal="center" vertical="center" wrapText="1"/>
      <protection hidden="1"/>
    </xf>
    <xf numFmtId="0" fontId="26" fillId="5" borderId="25" xfId="0" applyFont="1" applyFill="1" applyBorder="1" applyAlignment="1" applyProtection="1">
      <alignment horizontal="center" vertical="center" wrapText="1"/>
      <protection hidden="1"/>
    </xf>
    <xf numFmtId="0" fontId="26" fillId="5" borderId="35" xfId="0" applyFont="1" applyFill="1" applyBorder="1" applyAlignment="1" applyProtection="1">
      <alignment horizontal="center" vertical="center" wrapText="1"/>
      <protection hidden="1"/>
    </xf>
    <xf numFmtId="0" fontId="26" fillId="5" borderId="3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>
      <alignment horizontal="center"/>
    </xf>
    <xf numFmtId="0" fontId="22" fillId="0" borderId="37" xfId="0" applyFont="1" applyBorder="1" applyAlignment="1" applyProtection="1">
      <alignment horizontal="center"/>
      <protection hidden="1"/>
    </xf>
    <xf numFmtId="0" fontId="22" fillId="0" borderId="32" xfId="0" applyFont="1" applyBorder="1" applyAlignment="1" applyProtection="1">
      <alignment horizontal="center"/>
      <protection hidden="1"/>
    </xf>
    <xf numFmtId="0" fontId="2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67" fontId="22" fillId="0" borderId="30" xfId="0" applyNumberFormat="1" applyFont="1" applyBorder="1" applyAlignment="1" applyProtection="1">
      <alignment horizontal="center" vertical="center" wrapText="1"/>
      <protection hidden="1"/>
    </xf>
    <xf numFmtId="0" fontId="22" fillId="0" borderId="29" xfId="0" applyFont="1" applyFill="1" applyBorder="1" applyAlignment="1" applyProtection="1">
      <protection hidden="1"/>
    </xf>
    <xf numFmtId="0" fontId="22" fillId="0" borderId="30" xfId="0" applyFont="1" applyFill="1" applyBorder="1" applyAlignment="1" applyProtection="1">
      <protection hidden="1"/>
    </xf>
    <xf numFmtId="167" fontId="22" fillId="0" borderId="29" xfId="0" applyNumberFormat="1" applyFont="1" applyBorder="1" applyAlignment="1" applyProtection="1">
      <alignment horizontal="right" vertical="center" wrapText="1"/>
      <protection hidden="1"/>
    </xf>
    <xf numFmtId="167" fontId="22" fillId="0" borderId="30" xfId="0" applyNumberFormat="1" applyFont="1" applyBorder="1" applyAlignment="1" applyProtection="1">
      <alignment horizontal="right" vertical="center" wrapText="1"/>
      <protection hidden="1"/>
    </xf>
    <xf numFmtId="0" fontId="5" fillId="6" borderId="22" xfId="0" applyFont="1" applyFill="1" applyBorder="1" applyProtection="1">
      <protection hidden="1"/>
    </xf>
    <xf numFmtId="0" fontId="22" fillId="0" borderId="18" xfId="0" applyFont="1" applyFill="1" applyBorder="1" applyAlignment="1" applyProtection="1">
      <alignment horizontal="center" wrapText="1"/>
      <protection hidden="1"/>
    </xf>
    <xf numFmtId="3" fontId="22" fillId="0" borderId="19" xfId="0" applyNumberFormat="1" applyFont="1" applyFill="1" applyBorder="1" applyAlignment="1" applyProtection="1">
      <alignment horizontal="center" wrapText="1"/>
      <protection hidden="1"/>
    </xf>
    <xf numFmtId="166" fontId="22" fillId="0" borderId="26" xfId="0" applyNumberFormat="1" applyFont="1" applyBorder="1" applyAlignment="1" applyProtection="1">
      <alignment horizontal="right"/>
      <protection hidden="1"/>
    </xf>
    <xf numFmtId="166" fontId="26" fillId="5" borderId="44" xfId="0" applyNumberFormat="1" applyFont="1" applyFill="1" applyBorder="1" applyAlignment="1" applyProtection="1">
      <alignment horizontal="right"/>
      <protection hidden="1"/>
    </xf>
    <xf numFmtId="0" fontId="27" fillId="3" borderId="29" xfId="1" applyFont="1" applyBorder="1" applyAlignment="1" applyProtection="1">
      <alignment horizontal="center" vertical="center" wrapText="1"/>
      <protection hidden="1"/>
    </xf>
    <xf numFmtId="0" fontId="27" fillId="3" borderId="45" xfId="1" applyFont="1" applyBorder="1" applyAlignment="1" applyProtection="1">
      <alignment horizontal="center" vertical="center" wrapText="1"/>
      <protection hidden="1"/>
    </xf>
  </cellXfs>
  <cellStyles count="23">
    <cellStyle name="60% - Ênfase1" xfId="1" builtinId="32"/>
    <cellStyle name="Ênfase1" xfId="2" builtinId="29"/>
    <cellStyle name="Hiperlink" xfId="3" builtinId="8"/>
    <cellStyle name="Normal" xfId="0" builtinId="0"/>
    <cellStyle name="Normal 2" xfId="4"/>
    <cellStyle name="Normal 2 2" xfId="18"/>
    <cellStyle name="Normal 3" xfId="5"/>
    <cellStyle name="Normal 3 2" xfId="19"/>
    <cellStyle name="Normal 4" xfId="17"/>
    <cellStyle name="Normal 5" xfId="16"/>
    <cellStyle name="Normal_tabela texto" xfId="6"/>
    <cellStyle name="Porcentagem" xfId="7" builtinId="5"/>
    <cellStyle name="Porcentagem 2" xfId="8"/>
    <cellStyle name="Porcentagem 3" xfId="9"/>
    <cellStyle name="Porcentagem 4" xfId="20"/>
    <cellStyle name="Separador de milhares 2" xfId="11"/>
    <cellStyle name="Separador de milhares 3" xfId="21"/>
    <cellStyle name="Separador de milhares 4" xfId="22"/>
    <cellStyle name="Título" xfId="12" builtinId="15"/>
    <cellStyle name="Título 1" xfId="13" builtinId="16"/>
    <cellStyle name="Título 2" xfId="14" builtinId="17"/>
    <cellStyle name="Vírgula" xfId="10" builtinId="3"/>
    <cellStyle name="Vírgula 2" xfId="15"/>
  </cellStyles>
  <dxfs count="0"/>
  <tableStyles count="0" defaultTableStyle="TableStyleMedium2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C28"/>
  <sheetViews>
    <sheetView showGridLines="0" workbookViewId="0">
      <selection activeCell="E11" sqref="E11"/>
    </sheetView>
  </sheetViews>
  <sheetFormatPr defaultRowHeight="12.75" x14ac:dyDescent="0.2"/>
  <cols>
    <col min="1" max="1" width="4.28515625" style="1" customWidth="1"/>
    <col min="2" max="2" width="10.140625" style="1" customWidth="1"/>
    <col min="3" max="3" width="125.5703125" style="1" customWidth="1"/>
    <col min="4" max="16384" width="9.140625" style="1"/>
  </cols>
  <sheetData>
    <row r="2" spans="2:3" ht="22.5" x14ac:dyDescent="0.3">
      <c r="B2" s="3" t="s">
        <v>164</v>
      </c>
    </row>
    <row r="4" spans="2:3" ht="20.25" thickBot="1" x14ac:dyDescent="0.35">
      <c r="B4" s="4" t="s">
        <v>74</v>
      </c>
      <c r="C4" s="4"/>
    </row>
    <row r="5" spans="2:3" ht="14.25" thickTop="1" thickBot="1" x14ac:dyDescent="0.25"/>
    <row r="6" spans="2:3" ht="16.5" customHeight="1" x14ac:dyDescent="0.25">
      <c r="B6" s="5" t="s">
        <v>98</v>
      </c>
      <c r="C6" s="6" t="s">
        <v>96</v>
      </c>
    </row>
    <row r="7" spans="2:3" ht="16.5" customHeight="1" x14ac:dyDescent="0.2">
      <c r="B7" s="204" t="s">
        <v>97</v>
      </c>
      <c r="C7" s="205" t="s">
        <v>75</v>
      </c>
    </row>
    <row r="8" spans="2:3" ht="16.5" customHeight="1" x14ac:dyDescent="0.2">
      <c r="B8" s="180" t="s">
        <v>79</v>
      </c>
      <c r="C8" s="181" t="str">
        <f>'tab1'!$B$2</f>
        <v>Composição do Produto Interno Bruto, Espírito Santo,  2002 - 2015</v>
      </c>
    </row>
    <row r="9" spans="2:3" ht="16.5" customHeight="1" x14ac:dyDescent="0.2">
      <c r="B9" s="180" t="s">
        <v>80</v>
      </c>
      <c r="C9" s="181" t="str">
        <f>'tab2'!$B$2</f>
        <v>Relações entre o Produto Interno Bruto, a preços de mercado, no Espírito Santo e Brasil, 2002-2015</v>
      </c>
    </row>
    <row r="10" spans="2:3" ht="16.5" hidden="1" customHeight="1" x14ac:dyDescent="0.2">
      <c r="B10" s="180" t="s">
        <v>112</v>
      </c>
      <c r="C10" s="181" t="s">
        <v>155</v>
      </c>
    </row>
    <row r="11" spans="2:3" ht="16.5" customHeight="1" x14ac:dyDescent="0.2">
      <c r="B11" s="208" t="s">
        <v>81</v>
      </c>
      <c r="C11" s="209" t="str">
        <f>'tab3'!$B$2</f>
        <v>Produto Interno Bruto e Produto Interno Bruto per capita, Espírito Santo e Brasil, 2002-2015</v>
      </c>
    </row>
    <row r="12" spans="2:3" ht="16.5" customHeight="1" x14ac:dyDescent="0.2">
      <c r="B12" s="206" t="s">
        <v>97</v>
      </c>
      <c r="C12" s="207" t="s">
        <v>78</v>
      </c>
    </row>
    <row r="13" spans="2:3" ht="16.5" customHeight="1" x14ac:dyDescent="0.2">
      <c r="B13" s="180" t="s">
        <v>82</v>
      </c>
      <c r="C13" s="181" t="str">
        <f>'tab4'!$B$2</f>
        <v>Participação das Atividades Econômicas no Valor Adicionado Bruto, a preços básicos, no Espírito Santo e Brasil,  2002 -2015</v>
      </c>
    </row>
    <row r="14" spans="2:3" ht="16.5" customHeight="1" x14ac:dyDescent="0.2">
      <c r="B14" s="180" t="s">
        <v>83</v>
      </c>
      <c r="C14" s="181" t="str">
        <f>'tab5'!$B$2</f>
        <v>Taxa Média Anual de Crescimento Real do Valor Adicionado Bruto, a preços básicos, por Atividade econômica, 2002 - 2015</v>
      </c>
    </row>
    <row r="15" spans="2:3" ht="16.5" customHeight="1" x14ac:dyDescent="0.2">
      <c r="B15" s="180" t="s">
        <v>84</v>
      </c>
      <c r="C15" s="181" t="str">
        <f>'tab6'!$B$2</f>
        <v>Taxa  Anual de Crescimento Real do Valor Adicionado Bruto do Espírito Santo, por Atividade Econômica,  2002 - 2015</v>
      </c>
    </row>
    <row r="16" spans="2:3" ht="16.5" customHeight="1" x14ac:dyDescent="0.2">
      <c r="B16" s="210" t="s">
        <v>85</v>
      </c>
      <c r="C16" s="209" t="str">
        <f>'tab7'!B2</f>
        <v>Participação das Atividades Econômicas do Espírito Santo no Valor Adicionado Bruto Setorial Nacional - 2002 - 2015</v>
      </c>
    </row>
    <row r="17" spans="2:3" ht="16.5" customHeight="1" x14ac:dyDescent="0.2">
      <c r="B17" s="206" t="s">
        <v>97</v>
      </c>
      <c r="C17" s="207" t="s">
        <v>77</v>
      </c>
    </row>
    <row r="18" spans="2:3" ht="16.5" customHeight="1" x14ac:dyDescent="0.2">
      <c r="B18" s="211" t="s">
        <v>86</v>
      </c>
      <c r="C18" s="181" t="str">
        <f>'tab8'!B2</f>
        <v>Produto Interno Bruto do Brasil a preços correntes, segundo as Grandes Regiões e Unidades da Federação, 2002 - 2015</v>
      </c>
    </row>
    <row r="19" spans="2:3" ht="16.5" customHeight="1" x14ac:dyDescent="0.2">
      <c r="B19" s="211" t="s">
        <v>87</v>
      </c>
      <c r="C19" s="181" t="str">
        <f>'tab9'!B2</f>
        <v>Participação das Grandes Regiões e Unidades da Federação no Produto Interno Bruto do Brasil, 2002 - 2015</v>
      </c>
    </row>
    <row r="20" spans="2:3" ht="16.5" customHeight="1" x14ac:dyDescent="0.2">
      <c r="B20" s="211" t="s">
        <v>88</v>
      </c>
      <c r="C20" s="181" t="str">
        <f>'tab10'!B2</f>
        <v xml:space="preserve"> Ranking dos Estados no Produto Interno Bruto do Brasil, 2002 - 2015</v>
      </c>
    </row>
    <row r="21" spans="2:3" ht="16.5" customHeight="1" x14ac:dyDescent="0.2">
      <c r="B21" s="211" t="s">
        <v>89</v>
      </c>
      <c r="C21" s="181" t="str">
        <f>'tab11'!B2</f>
        <v>Produto Interno Bruto per capita do Brasil, segundo as Grandes Regiões e Unidades da Federação, 2002 - 2015</v>
      </c>
    </row>
    <row r="22" spans="2:3" ht="16.5" customHeight="1" x14ac:dyDescent="0.2">
      <c r="B22" s="210" t="s">
        <v>90</v>
      </c>
      <c r="C22" s="209" t="str">
        <f>'tab12'!B2</f>
        <v>Ranking dos Estados no Produto Interno Bruto per capita do Brasil, 2002- 2015</v>
      </c>
    </row>
    <row r="23" spans="2:3" ht="16.5" customHeight="1" x14ac:dyDescent="0.2">
      <c r="B23" s="206" t="s">
        <v>97</v>
      </c>
      <c r="C23" s="207" t="s">
        <v>76</v>
      </c>
    </row>
    <row r="24" spans="2:3" ht="16.5" customHeight="1" x14ac:dyDescent="0.2">
      <c r="B24" s="212" t="s">
        <v>91</v>
      </c>
      <c r="C24" s="181" t="str">
        <f>'tab13'!$B$2</f>
        <v>Produto Interno Bruto per capita, Espírito Santo, 2002 - 2015</v>
      </c>
    </row>
    <row r="25" spans="2:3" ht="16.5" customHeight="1" x14ac:dyDescent="0.2">
      <c r="B25" s="212" t="s">
        <v>92</v>
      </c>
      <c r="C25" s="181" t="str">
        <f>'tab14'!$B$2</f>
        <v>Produto Interno Bruto per capita, Brasil, 2002 - 2015</v>
      </c>
    </row>
    <row r="26" spans="2:3" ht="16.5" customHeight="1" x14ac:dyDescent="0.2">
      <c r="B26" s="212" t="s">
        <v>93</v>
      </c>
      <c r="C26" s="181" t="str">
        <f>'tab15'!B2</f>
        <v>Valor Adicionado Bruto Setorial e Produto Interno Bruto do Espírito Santo, 2002 - 2015</v>
      </c>
    </row>
    <row r="27" spans="2:3" ht="16.5" customHeight="1" x14ac:dyDescent="0.2">
      <c r="B27" s="212" t="s">
        <v>94</v>
      </c>
      <c r="C27" s="181" t="str">
        <f>'tab16'!B2</f>
        <v>Estrutura Setorial do Valor Adicionado Bruto do Espírito Santo, 2002 - 2015</v>
      </c>
    </row>
    <row r="28" spans="2:3" ht="13.5" thickBot="1" x14ac:dyDescent="0.25">
      <c r="B28" s="213" t="s">
        <v>95</v>
      </c>
      <c r="C28" s="182" t="str">
        <f>'tab17'!B2</f>
        <v>Produto Interno Bruto e Valor Adicionado Bruto por Atividade Econômica - Espírito Santo, 2002 - 2015</v>
      </c>
    </row>
  </sheetData>
  <hyperlinks>
    <hyperlink ref="B8" location="'tab1'!A1" display="Tabela 1"/>
    <hyperlink ref="B9" location="'tab2'!A1" display="Tabela 2"/>
    <hyperlink ref="B11" location="'tab3'!A1" display="Tabela 3"/>
    <hyperlink ref="B13" location="'tab4'!A1" display="Tabela 4"/>
    <hyperlink ref="B14" location="'tab5'!A1" display="Tabela 5"/>
    <hyperlink ref="B15" location="'tab6'!A1" display="Tabela 6"/>
    <hyperlink ref="B16" location="'tab7'!A1" display="Tabela 7"/>
    <hyperlink ref="B18" location="'tab8'!A1" display="Tabela 8"/>
    <hyperlink ref="B19" location="'tab9'!A1" display="Tabela 9"/>
    <hyperlink ref="B20" location="'tab10'!A1" display="Tabela 10"/>
    <hyperlink ref="B21" location="'tab11'!A1" display="Tabela 11"/>
    <hyperlink ref="B22" location="'tab12'!A1" display="Tabela 12"/>
    <hyperlink ref="B24" location="'tab13'!A1" display="Tabela 13"/>
    <hyperlink ref="B25" location="'tab14'!A1" display="Tabela 14"/>
    <hyperlink ref="B27" location="'tab16'!A1" display="Tabela 16"/>
    <hyperlink ref="B26" location="'tab15'!A1" display="Tabela 15"/>
    <hyperlink ref="B10" location="Graf1!A1" display="Gráfico 1"/>
    <hyperlink ref="B28" location="'tab17'!A1" display="Tabela 17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showGridLines="0" topLeftCell="E1" zoomScale="90" zoomScaleNormal="90" workbookViewId="0">
      <selection activeCell="Q15" sqref="Q15"/>
    </sheetView>
  </sheetViews>
  <sheetFormatPr defaultRowHeight="12.75" x14ac:dyDescent="0.2"/>
  <cols>
    <col min="1" max="1" width="4.7109375" style="1" customWidth="1"/>
    <col min="2" max="2" width="90.28515625" style="1" customWidth="1"/>
    <col min="3" max="16" width="14.7109375" style="1" customWidth="1"/>
    <col min="17" max="16384" width="9.140625" style="1"/>
  </cols>
  <sheetData>
    <row r="1" spans="2:16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6" ht="20.25" thickBot="1" x14ac:dyDescent="0.35">
      <c r="B2" s="287" t="s">
        <v>185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2:16" ht="14.25" thickTop="1" thickBot="1" x14ac:dyDescent="0.25">
      <c r="B3" s="58"/>
      <c r="C3" s="105" t="s">
        <v>10</v>
      </c>
      <c r="D3" s="105"/>
      <c r="E3" s="105"/>
      <c r="F3" s="105"/>
      <c r="G3" s="105"/>
      <c r="H3" s="105"/>
      <c r="I3" s="105"/>
      <c r="J3" s="105"/>
      <c r="K3" s="105"/>
      <c r="L3" s="105"/>
    </row>
    <row r="4" spans="2:16" ht="20.25" customHeight="1" x14ac:dyDescent="0.2">
      <c r="B4" s="216" t="s">
        <v>4</v>
      </c>
      <c r="C4" s="106">
        <v>2002</v>
      </c>
      <c r="D4" s="106">
        <v>2003</v>
      </c>
      <c r="E4" s="106">
        <v>2004</v>
      </c>
      <c r="F4" s="106">
        <v>2005</v>
      </c>
      <c r="G4" s="106">
        <v>2006</v>
      </c>
      <c r="H4" s="106">
        <v>2007</v>
      </c>
      <c r="I4" s="106">
        <v>2008</v>
      </c>
      <c r="J4" s="106">
        <v>2009</v>
      </c>
      <c r="K4" s="106">
        <v>2010</v>
      </c>
      <c r="L4" s="106">
        <v>2011</v>
      </c>
      <c r="M4" s="106">
        <v>2012</v>
      </c>
      <c r="N4" s="106">
        <v>2013</v>
      </c>
      <c r="O4" s="340">
        <v>2014</v>
      </c>
      <c r="P4" s="116">
        <v>2015</v>
      </c>
    </row>
    <row r="5" spans="2:16" x14ac:dyDescent="0.2">
      <c r="B5" s="96" t="s">
        <v>158</v>
      </c>
      <c r="C5" s="283">
        <v>0.96229161719118606</v>
      </c>
      <c r="D5" s="283">
        <v>0.88691480804659484</v>
      </c>
      <c r="E5" s="283">
        <v>1.121231662741814</v>
      </c>
      <c r="F5" s="283">
        <v>1.5059021317556578</v>
      </c>
      <c r="G5" s="283">
        <v>1.682706357717352</v>
      </c>
      <c r="H5" s="283">
        <v>1.4848960502085897</v>
      </c>
      <c r="I5" s="283">
        <v>1.4556068592089533</v>
      </c>
      <c r="J5" s="283">
        <v>1.3342241310252709</v>
      </c>
      <c r="K5" s="283">
        <v>1.4025943457518872</v>
      </c>
      <c r="L5" s="283">
        <v>1.5712299006624952</v>
      </c>
      <c r="M5" s="283">
        <v>1.5826011610375466</v>
      </c>
      <c r="N5" s="283">
        <v>1.323967250736408</v>
      </c>
      <c r="O5" s="381">
        <v>1.4903335963904174</v>
      </c>
      <c r="P5" s="284">
        <v>1.4588996073323537</v>
      </c>
    </row>
    <row r="6" spans="2:16" x14ac:dyDescent="0.2">
      <c r="B6" s="96" t="s">
        <v>117</v>
      </c>
      <c r="C6" s="283">
        <v>6.1853172376890777</v>
      </c>
      <c r="D6" s="283">
        <v>5.915716574087206</v>
      </c>
      <c r="E6" s="283">
        <v>6.9352011273983019</v>
      </c>
      <c r="F6" s="283">
        <v>7.5095388139343129</v>
      </c>
      <c r="G6" s="283">
        <v>7.5169290473336394</v>
      </c>
      <c r="H6" s="283">
        <v>9.9524423478101838</v>
      </c>
      <c r="I6" s="283">
        <v>10.089942842835994</v>
      </c>
      <c r="J6" s="283">
        <v>8.7606874817797795</v>
      </c>
      <c r="K6" s="283">
        <v>11.800225700938501</v>
      </c>
      <c r="L6" s="283">
        <v>13.805969731496681</v>
      </c>
      <c r="M6" s="283">
        <v>13.640749404088451</v>
      </c>
      <c r="N6" s="283">
        <v>12.487072108944766</v>
      </c>
      <c r="O6" s="381">
        <v>13.825495966391665</v>
      </c>
      <c r="P6" s="284">
        <v>11.782580117580189</v>
      </c>
    </row>
    <row r="7" spans="2:16" x14ac:dyDescent="0.2">
      <c r="B7" s="96" t="s">
        <v>118</v>
      </c>
      <c r="C7" s="283">
        <v>2.1534967969362553</v>
      </c>
      <c r="D7" s="283">
        <v>2.0580584310754877</v>
      </c>
      <c r="E7" s="283">
        <v>2.0811045592918198</v>
      </c>
      <c r="F7" s="283">
        <v>2.1926481821656769</v>
      </c>
      <c r="G7" s="283">
        <v>2.1950096938743968</v>
      </c>
      <c r="H7" s="283">
        <v>2.1373296493039442</v>
      </c>
      <c r="I7" s="283">
        <v>1.8448547666357686</v>
      </c>
      <c r="J7" s="283">
        <v>1.6240446245503644</v>
      </c>
      <c r="K7" s="283">
        <v>1.6121804567909361</v>
      </c>
      <c r="L7" s="283">
        <v>1.5894701713545318</v>
      </c>
      <c r="M7" s="283">
        <v>1.5251424162305085</v>
      </c>
      <c r="N7" s="283">
        <v>1.4559602066796498</v>
      </c>
      <c r="O7" s="381">
        <v>1.6474803496095785</v>
      </c>
      <c r="P7" s="284">
        <v>1.6787814243030021</v>
      </c>
    </row>
    <row r="8" spans="2:16" x14ac:dyDescent="0.2">
      <c r="B8" s="96" t="s">
        <v>159</v>
      </c>
      <c r="C8" s="283">
        <v>2.3101745694182068</v>
      </c>
      <c r="D8" s="283">
        <v>2.3050867571481333</v>
      </c>
      <c r="E8" s="283">
        <v>2.086759356514142</v>
      </c>
      <c r="F8" s="283">
        <v>2.0082352626246922</v>
      </c>
      <c r="G8" s="283">
        <v>2.1648656624108176</v>
      </c>
      <c r="H8" s="283">
        <v>2.0604827620263402</v>
      </c>
      <c r="I8" s="283">
        <v>2.2305336951650272</v>
      </c>
      <c r="J8" s="283">
        <v>1.9111328877455425</v>
      </c>
      <c r="K8" s="283">
        <v>1.740546743422746</v>
      </c>
      <c r="L8" s="283">
        <v>1.7503842962948566</v>
      </c>
      <c r="M8" s="283">
        <v>1.5573246102595135</v>
      </c>
      <c r="N8" s="283">
        <v>1.6825908038081108</v>
      </c>
      <c r="O8" s="381">
        <v>1.7332218545558533</v>
      </c>
      <c r="P8" s="284">
        <v>1.7472036999465252</v>
      </c>
    </row>
    <row r="9" spans="2:16" x14ac:dyDescent="0.2">
      <c r="B9" s="96" t="s">
        <v>119</v>
      </c>
      <c r="C9" s="283">
        <v>1.9661574505967463</v>
      </c>
      <c r="D9" s="283">
        <v>1.7358520282097414</v>
      </c>
      <c r="E9" s="283">
        <v>1.7277354964150244</v>
      </c>
      <c r="F9" s="283">
        <v>1.7792620978729281</v>
      </c>
      <c r="G9" s="283">
        <v>2.7919013663930556</v>
      </c>
      <c r="H9" s="283">
        <v>2.170533541035228</v>
      </c>
      <c r="I9" s="283">
        <v>2.2549970984509038</v>
      </c>
      <c r="J9" s="283">
        <v>2.5222701929203457</v>
      </c>
      <c r="K9" s="283">
        <v>2.1197689388615046</v>
      </c>
      <c r="L9" s="283">
        <v>2.0503985108235629</v>
      </c>
      <c r="M9" s="283">
        <v>2.3168050938251827</v>
      </c>
      <c r="N9" s="283">
        <v>2.1257253048249396</v>
      </c>
      <c r="O9" s="381">
        <v>1.8550387755263051</v>
      </c>
      <c r="P9" s="284">
        <v>1.829510135770549</v>
      </c>
    </row>
    <row r="10" spans="2:16" x14ac:dyDescent="0.2">
      <c r="B10" s="96" t="s">
        <v>120</v>
      </c>
      <c r="C10" s="283">
        <v>1.7080695102013532</v>
      </c>
      <c r="D10" s="283">
        <v>1.5521379872424599</v>
      </c>
      <c r="E10" s="283">
        <v>2.1553288339506644</v>
      </c>
      <c r="F10" s="283">
        <v>2.2409043683402801</v>
      </c>
      <c r="G10" s="283">
        <v>2.1405344989029054</v>
      </c>
      <c r="H10" s="283">
        <v>2.000679315164767</v>
      </c>
      <c r="I10" s="283">
        <v>2.2366605690847829</v>
      </c>
      <c r="J10" s="283">
        <v>2.3167579289622204</v>
      </c>
      <c r="K10" s="283">
        <v>2.155495604956188</v>
      </c>
      <c r="L10" s="283">
        <v>2.2004266283950633</v>
      </c>
      <c r="M10" s="283">
        <v>2.1250085879171703</v>
      </c>
      <c r="N10" s="283">
        <v>1.8980341639269014</v>
      </c>
      <c r="O10" s="381">
        <v>2.2941974899049065</v>
      </c>
      <c r="P10" s="284">
        <v>2.1834834938710905</v>
      </c>
    </row>
    <row r="11" spans="2:16" x14ac:dyDescent="0.2">
      <c r="B11" s="96" t="s">
        <v>121</v>
      </c>
      <c r="C11" s="283">
        <v>2.7075649694569317</v>
      </c>
      <c r="D11" s="283">
        <v>2.4125501794243238</v>
      </c>
      <c r="E11" s="283">
        <v>3.2989381930149464</v>
      </c>
      <c r="F11" s="283">
        <v>3.1112688721254109</v>
      </c>
      <c r="G11" s="283">
        <v>2.8425622892519509</v>
      </c>
      <c r="H11" s="283">
        <v>2.6009798138575024</v>
      </c>
      <c r="I11" s="283">
        <v>2.7751698023539522</v>
      </c>
      <c r="J11" s="283">
        <v>2.6141093297183575</v>
      </c>
      <c r="K11" s="283">
        <v>2.5830377266434139</v>
      </c>
      <c r="L11" s="283">
        <v>2.9008642920193175</v>
      </c>
      <c r="M11" s="283">
        <v>2.7681557154849394</v>
      </c>
      <c r="N11" s="283">
        <v>2.666484989067365</v>
      </c>
      <c r="O11" s="381">
        <v>2.6782441345605181</v>
      </c>
      <c r="P11" s="284">
        <v>2.7414140212136227</v>
      </c>
    </row>
    <row r="12" spans="2:16" x14ac:dyDescent="0.2">
      <c r="B12" s="96" t="s">
        <v>122</v>
      </c>
      <c r="C12" s="283">
        <v>1.7714699640045726</v>
      </c>
      <c r="D12" s="283">
        <v>1.69928543264659</v>
      </c>
      <c r="E12" s="283">
        <v>2.1457847340328824</v>
      </c>
      <c r="F12" s="283">
        <v>2.018833309031721</v>
      </c>
      <c r="G12" s="283">
        <v>1.8138992328847663</v>
      </c>
      <c r="H12" s="283">
        <v>2.3506693605658677</v>
      </c>
      <c r="I12" s="283">
        <v>2.9243422451154539</v>
      </c>
      <c r="J12" s="283">
        <v>2.2126742530287418</v>
      </c>
      <c r="K12" s="283">
        <v>2.4818528419394879</v>
      </c>
      <c r="L12" s="283">
        <v>2.3973914870535742</v>
      </c>
      <c r="M12" s="283">
        <v>2.0652882897255753</v>
      </c>
      <c r="N12" s="283">
        <v>1.7642349088146092</v>
      </c>
      <c r="O12" s="381">
        <v>1.7156103133499787</v>
      </c>
      <c r="P12" s="284">
        <v>1.831894304418668</v>
      </c>
    </row>
    <row r="13" spans="2:16" x14ac:dyDescent="0.2">
      <c r="B13" s="96" t="s">
        <v>66</v>
      </c>
      <c r="C13" s="283">
        <v>1.2277384146773114</v>
      </c>
      <c r="D13" s="283">
        <v>1.3055985281903719</v>
      </c>
      <c r="E13" s="283">
        <v>1.1523506455358596</v>
      </c>
      <c r="F13" s="283">
        <v>1.2488959698519759</v>
      </c>
      <c r="G13" s="283">
        <v>1.2476993299738808</v>
      </c>
      <c r="H13" s="283">
        <v>1.1496996939036421</v>
      </c>
      <c r="I13" s="283">
        <v>0.90590235197737268</v>
      </c>
      <c r="J13" s="283">
        <v>0.84706652782001435</v>
      </c>
      <c r="K13" s="283">
        <v>0.92331593361096653</v>
      </c>
      <c r="L13" s="283">
        <v>0.91615666796789741</v>
      </c>
      <c r="M13" s="283">
        <v>0.95349772743026984</v>
      </c>
      <c r="N13" s="283">
        <v>0.93118449769380063</v>
      </c>
      <c r="O13" s="381">
        <v>1.17872567337305</v>
      </c>
      <c r="P13" s="284">
        <v>1.0076686864634132</v>
      </c>
    </row>
    <row r="14" spans="2:16" x14ac:dyDescent="0.2">
      <c r="B14" s="96" t="s">
        <v>160</v>
      </c>
      <c r="C14" s="283">
        <v>0.75982909654668829</v>
      </c>
      <c r="D14" s="283">
        <v>0.81573124568328437</v>
      </c>
      <c r="E14" s="283">
        <v>0.88185850010733413</v>
      </c>
      <c r="F14" s="283">
        <v>0.89191026424733022</v>
      </c>
      <c r="G14" s="283">
        <v>0.91824061346803787</v>
      </c>
      <c r="H14" s="283">
        <v>0.90290080393730632</v>
      </c>
      <c r="I14" s="283">
        <v>0.86683881264069762</v>
      </c>
      <c r="J14" s="283">
        <v>0.90624356690874375</v>
      </c>
      <c r="K14" s="283">
        <v>0.85644495014693955</v>
      </c>
      <c r="L14" s="283">
        <v>0.82184597997663666</v>
      </c>
      <c r="M14" s="283">
        <v>0.8671989065720106</v>
      </c>
      <c r="N14" s="283">
        <v>0.88949276616850181</v>
      </c>
      <c r="O14" s="381">
        <v>0.91556090368382081</v>
      </c>
      <c r="P14" s="284">
        <v>0.91556090368382081</v>
      </c>
    </row>
    <row r="15" spans="2:16" x14ac:dyDescent="0.2">
      <c r="B15" s="97" t="s">
        <v>124</v>
      </c>
      <c r="C15" s="283">
        <v>1.8472907431701862</v>
      </c>
      <c r="D15" s="283">
        <v>1.864074360594431</v>
      </c>
      <c r="E15" s="283">
        <v>1.8561997175454252</v>
      </c>
      <c r="F15" s="283">
        <v>1.8423100443642406</v>
      </c>
      <c r="G15" s="283">
        <v>1.8230124372701735</v>
      </c>
      <c r="H15" s="283">
        <v>1.7768403840889493</v>
      </c>
      <c r="I15" s="283">
        <v>1.8040289989645988</v>
      </c>
      <c r="J15" s="283">
        <v>1.8110527194274169</v>
      </c>
      <c r="K15" s="283">
        <v>1.8039234651095506</v>
      </c>
      <c r="L15" s="283">
        <v>1.7702401556037644</v>
      </c>
      <c r="M15" s="283">
        <v>1.7527734882033863</v>
      </c>
      <c r="N15" s="283">
        <v>1.7736380788289157</v>
      </c>
      <c r="O15" s="381">
        <v>1.6457430797919126</v>
      </c>
      <c r="P15" s="284">
        <v>1.910409676500846</v>
      </c>
    </row>
    <row r="16" spans="2:16" x14ac:dyDescent="0.2">
      <c r="B16" s="96" t="s">
        <v>123</v>
      </c>
      <c r="C16" s="283">
        <v>1.3524495296839756</v>
      </c>
      <c r="D16" s="283">
        <v>1.2940859223087271</v>
      </c>
      <c r="E16" s="283">
        <v>1.348280722354019</v>
      </c>
      <c r="F16" s="283">
        <v>1.3460672611061824</v>
      </c>
      <c r="G16" s="283">
        <v>1.4649674915932869</v>
      </c>
      <c r="H16" s="283">
        <v>1.5018519531796131</v>
      </c>
      <c r="I16" s="283">
        <v>1.8375105215307896</v>
      </c>
      <c r="J16" s="283">
        <v>1.7989489379149053</v>
      </c>
      <c r="K16" s="283">
        <v>1.6121771128272309</v>
      </c>
      <c r="L16" s="283">
        <v>1.5714187626101384</v>
      </c>
      <c r="M16" s="283">
        <v>1.680059870529407</v>
      </c>
      <c r="N16" s="283">
        <v>1.4945040337988591</v>
      </c>
      <c r="O16" s="381">
        <v>1.4566788730055118</v>
      </c>
      <c r="P16" s="284">
        <v>1.4566788730055118</v>
      </c>
    </row>
    <row r="17" spans="2:16" x14ac:dyDescent="0.2">
      <c r="B17" s="96" t="s">
        <v>161</v>
      </c>
      <c r="C17" s="283">
        <v>1.714394605942809</v>
      </c>
      <c r="D17" s="283">
        <v>1.8623680790934138</v>
      </c>
      <c r="E17" s="283">
        <v>1.9085507222735882</v>
      </c>
      <c r="F17" s="283">
        <v>1.9817719370921159</v>
      </c>
      <c r="G17" s="283">
        <v>1.9705789232758442</v>
      </c>
      <c r="H17" s="283">
        <v>2.0587671561931842</v>
      </c>
      <c r="I17" s="283">
        <v>2.0302884154373957</v>
      </c>
      <c r="J17" s="283">
        <v>1.9790922426439896</v>
      </c>
      <c r="K17" s="283">
        <v>2.0697691194396484</v>
      </c>
      <c r="L17" s="283">
        <v>2.0111049414958186</v>
      </c>
      <c r="M17" s="283">
        <v>2.0552655706689524</v>
      </c>
      <c r="N17" s="283">
        <v>1.9677311895394369</v>
      </c>
      <c r="O17" s="381">
        <v>1.8874327441999621</v>
      </c>
      <c r="P17" s="284">
        <v>1.7926965289942367</v>
      </c>
    </row>
    <row r="18" spans="2:16" x14ac:dyDescent="0.2">
      <c r="B18" s="96" t="s">
        <v>162</v>
      </c>
      <c r="C18" s="283">
        <v>1.0122412883253664</v>
      </c>
      <c r="D18" s="283">
        <v>1.2883043040830635</v>
      </c>
      <c r="E18" s="283">
        <v>1.1252717378526436</v>
      </c>
      <c r="F18" s="283">
        <v>0.98904865914856821</v>
      </c>
      <c r="G18" s="283">
        <v>1.3466599823129994</v>
      </c>
      <c r="H18" s="283">
        <v>1.348853522384752</v>
      </c>
      <c r="I18" s="283">
        <v>1.3511950573905838</v>
      </c>
      <c r="J18" s="283">
        <v>1.3489925203255133</v>
      </c>
      <c r="K18" s="283">
        <v>1.3589772366960122</v>
      </c>
      <c r="L18" s="283">
        <v>1.357730633050475</v>
      </c>
      <c r="M18" s="283">
        <v>1.4734737758406649</v>
      </c>
      <c r="N18" s="283">
        <v>1.3062922913244257</v>
      </c>
      <c r="O18" s="381">
        <v>1.7550962974352144</v>
      </c>
      <c r="P18" s="284">
        <v>1.4526352851296935</v>
      </c>
    </row>
    <row r="19" spans="2:16" x14ac:dyDescent="0.2">
      <c r="B19" s="96" t="s">
        <v>163</v>
      </c>
      <c r="C19" s="283">
        <v>1.5874857140558802</v>
      </c>
      <c r="D19" s="283">
        <v>1.5639033346766744</v>
      </c>
      <c r="E19" s="283">
        <v>1.6385270693907505</v>
      </c>
      <c r="F19" s="283">
        <v>1.6103552607721883</v>
      </c>
      <c r="G19" s="283">
        <v>1.7254148085126879</v>
      </c>
      <c r="H19" s="283">
        <v>1.7787983972982764</v>
      </c>
      <c r="I19" s="283">
        <v>1.6854011994798765</v>
      </c>
      <c r="J19" s="283">
        <v>1.6825420321459659</v>
      </c>
      <c r="K19" s="283">
        <v>1.7266523474003834</v>
      </c>
      <c r="L19" s="283">
        <v>1.7326452374742038</v>
      </c>
      <c r="M19" s="283">
        <v>1.9298921951872532</v>
      </c>
      <c r="N19" s="283">
        <v>1.7908008209626132</v>
      </c>
      <c r="O19" s="381">
        <v>1.6297434332714194</v>
      </c>
      <c r="P19" s="284">
        <v>1.6297434332714194</v>
      </c>
    </row>
    <row r="20" spans="2:16" ht="13.5" thickBot="1" x14ac:dyDescent="0.25">
      <c r="B20" s="113" t="s">
        <v>9</v>
      </c>
      <c r="C20" s="285">
        <v>1.7560194634572059</v>
      </c>
      <c r="D20" s="285">
        <v>1.7400173011463189</v>
      </c>
      <c r="E20" s="285">
        <v>1.9038724241265874</v>
      </c>
      <c r="F20" s="285">
        <v>2.0164908718761074</v>
      </c>
      <c r="G20" s="285">
        <v>2.0909663772001217</v>
      </c>
      <c r="H20" s="285">
        <v>2.079170392426581</v>
      </c>
      <c r="I20" s="285">
        <v>2.1720065769358152</v>
      </c>
      <c r="J20" s="285">
        <v>1.9624606488115588</v>
      </c>
      <c r="K20" s="285">
        <v>2.1138755378458782</v>
      </c>
      <c r="L20" s="285">
        <v>2.3149465991009683</v>
      </c>
      <c r="M20" s="285">
        <v>2.3437282439628202</v>
      </c>
      <c r="N20" s="285">
        <v>2.1450837819321311</v>
      </c>
      <c r="O20" s="382">
        <v>2.208124725859502</v>
      </c>
      <c r="P20" s="286">
        <v>1.9490811750548966</v>
      </c>
    </row>
    <row r="21" spans="2:16" x14ac:dyDescent="0.2">
      <c r="B21" s="58" t="s">
        <v>113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2:16" x14ac:dyDescent="0.2">
      <c r="B22" s="71" t="s">
        <v>104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2:16" ht="39.75" customHeight="1" x14ac:dyDescent="0.2">
      <c r="B23" s="361"/>
      <c r="C23" s="361"/>
      <c r="D23" s="290"/>
      <c r="E23" s="290"/>
      <c r="F23" s="290"/>
      <c r="G23" s="290"/>
      <c r="H23" s="290"/>
      <c r="I23" s="290"/>
      <c r="J23" s="290"/>
      <c r="K23" s="290"/>
      <c r="L23" s="290"/>
    </row>
    <row r="24" spans="2:16" x14ac:dyDescent="0.2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2:16" x14ac:dyDescent="0.2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2:16" x14ac:dyDescent="0.2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</sheetData>
  <mergeCells count="1">
    <mergeCell ref="B23:C2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G38" sqref="G38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4"/>
  <sheetViews>
    <sheetView showGridLines="0" topLeftCell="B1" zoomScale="115" zoomScaleNormal="115" workbookViewId="0">
      <selection activeCell="B42" sqref="B42"/>
    </sheetView>
  </sheetViews>
  <sheetFormatPr defaultRowHeight="12.75" x14ac:dyDescent="0.2"/>
  <cols>
    <col min="1" max="1" width="4.7109375" style="1" customWidth="1"/>
    <col min="2" max="2" width="21.5703125" style="1" customWidth="1"/>
    <col min="3" max="3" width="9.7109375" style="1" hidden="1" customWidth="1"/>
    <col min="4" max="4" width="10" style="1" hidden="1" customWidth="1"/>
    <col min="5" max="5" width="9.7109375" style="1" hidden="1" customWidth="1"/>
    <col min="6" max="6" width="10" style="1" hidden="1" customWidth="1"/>
    <col min="7" max="7" width="9.5703125" style="1" hidden="1" customWidth="1"/>
    <col min="8" max="8" width="9.42578125" style="1" hidden="1" customWidth="1"/>
    <col min="9" max="9" width="9.7109375" style="1" hidden="1" customWidth="1"/>
    <col min="10" max="10" width="2.7109375" style="1" hidden="1" customWidth="1"/>
    <col min="11" max="23" width="17.140625" style="1" customWidth="1"/>
    <col min="24" max="24" width="15.85546875" style="1" customWidth="1"/>
    <col min="25" max="16384" width="9.140625" style="1"/>
  </cols>
  <sheetData>
    <row r="1" spans="2:33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2:33" ht="24.75" customHeight="1" thickBot="1" x14ac:dyDescent="0.35">
      <c r="B2" s="232" t="s">
        <v>170</v>
      </c>
      <c r="C2" s="232"/>
      <c r="D2" s="232"/>
      <c r="E2" s="232"/>
      <c r="F2" s="232"/>
      <c r="G2" s="232"/>
      <c r="H2" s="232"/>
      <c r="I2" s="232"/>
      <c r="J2" s="232"/>
      <c r="K2" s="232"/>
      <c r="L2" s="235"/>
      <c r="M2" s="235"/>
      <c r="N2" s="235"/>
      <c r="O2" s="235"/>
      <c r="P2" s="235"/>
      <c r="Q2" s="235"/>
      <c r="R2" s="235"/>
      <c r="S2" s="235"/>
      <c r="T2" s="232"/>
      <c r="U2" s="232"/>
      <c r="V2" s="235"/>
      <c r="W2" s="339"/>
      <c r="X2" s="222"/>
    </row>
    <row r="3" spans="2:33" ht="14.25" thickTop="1" thickBot="1" x14ac:dyDescent="0.25">
      <c r="B3" s="87"/>
      <c r="C3" s="58"/>
      <c r="D3" s="117"/>
      <c r="E3" s="118"/>
      <c r="F3" s="117"/>
      <c r="G3" s="58"/>
      <c r="H3" s="71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2:33" ht="12.75" customHeight="1" x14ac:dyDescent="0.2">
      <c r="B4" s="362" t="s">
        <v>33</v>
      </c>
      <c r="C4" s="364" t="s">
        <v>110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6"/>
    </row>
    <row r="5" spans="2:33" ht="45.75" customHeight="1" x14ac:dyDescent="0.2">
      <c r="B5" s="363"/>
      <c r="C5" s="119">
        <v>2002</v>
      </c>
      <c r="D5" s="119">
        <v>2003</v>
      </c>
      <c r="E5" s="119">
        <v>2004</v>
      </c>
      <c r="F5" s="119">
        <v>2005</v>
      </c>
      <c r="G5" s="119">
        <v>2006</v>
      </c>
      <c r="H5" s="119">
        <v>2007</v>
      </c>
      <c r="I5" s="120">
        <v>2008</v>
      </c>
      <c r="J5" s="120">
        <v>2009</v>
      </c>
      <c r="K5" s="120">
        <v>2002</v>
      </c>
      <c r="L5" s="120">
        <v>2003</v>
      </c>
      <c r="M5" s="120">
        <v>2004</v>
      </c>
      <c r="N5" s="120">
        <v>2005</v>
      </c>
      <c r="O5" s="120">
        <v>2006</v>
      </c>
      <c r="P5" s="120">
        <v>2007</v>
      </c>
      <c r="Q5" s="120">
        <v>2008</v>
      </c>
      <c r="R5" s="120">
        <v>2009</v>
      </c>
      <c r="S5" s="120">
        <v>2010</v>
      </c>
      <c r="T5" s="120">
        <v>2011</v>
      </c>
      <c r="U5" s="120">
        <v>2012</v>
      </c>
      <c r="V5" s="120">
        <v>2013</v>
      </c>
      <c r="W5" s="120">
        <v>2014</v>
      </c>
      <c r="X5" s="121">
        <v>2015</v>
      </c>
      <c r="Y5"/>
      <c r="Z5"/>
      <c r="AA5"/>
      <c r="AB5"/>
      <c r="AC5"/>
      <c r="AD5"/>
      <c r="AE5"/>
      <c r="AF5"/>
      <c r="AG5"/>
    </row>
    <row r="6" spans="2:33" ht="3" customHeight="1" x14ac:dyDescent="0.2">
      <c r="B6" s="122"/>
      <c r="C6" s="123"/>
      <c r="D6" s="123"/>
      <c r="E6" s="123"/>
      <c r="F6" s="123"/>
      <c r="G6" s="123"/>
      <c r="H6" s="123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5"/>
      <c r="Y6"/>
      <c r="Z6"/>
      <c r="AA6"/>
      <c r="AB6"/>
      <c r="AC6"/>
      <c r="AD6"/>
      <c r="AE6"/>
      <c r="AF6"/>
      <c r="AG6"/>
    </row>
    <row r="7" spans="2:33" x14ac:dyDescent="0.2">
      <c r="B7" s="126" t="s">
        <v>34</v>
      </c>
      <c r="C7" s="187">
        <v>1477.8217690000001</v>
      </c>
      <c r="D7" s="187">
        <v>1699.9476939999997</v>
      </c>
      <c r="E7" s="187">
        <v>1941.4983580000003</v>
      </c>
      <c r="F7" s="187">
        <v>2147.2392920000002</v>
      </c>
      <c r="G7" s="187">
        <v>2369.4835461749994</v>
      </c>
      <c r="H7" s="187">
        <v>2661.344525</v>
      </c>
      <c r="I7" s="188">
        <v>3032.2034904109173</v>
      </c>
      <c r="J7" s="188">
        <v>3239.4040529999997</v>
      </c>
      <c r="K7" s="323">
        <v>1488787.2760300005</v>
      </c>
      <c r="L7" s="323">
        <v>1717950.3860300002</v>
      </c>
      <c r="M7" s="323">
        <v>1957751.2240499994</v>
      </c>
      <c r="N7" s="323">
        <v>2170584.5029999996</v>
      </c>
      <c r="O7" s="323">
        <v>2409449.9159999997</v>
      </c>
      <c r="P7" s="323">
        <v>2720262.9509699987</v>
      </c>
      <c r="Q7" s="323">
        <v>3109803.0969999987</v>
      </c>
      <c r="R7" s="323">
        <v>3333039.33898</v>
      </c>
      <c r="S7" s="323">
        <v>3885846.9999999967</v>
      </c>
      <c r="T7" s="323">
        <v>4376382.0000000019</v>
      </c>
      <c r="U7" s="323">
        <v>4814759.9999999888</v>
      </c>
      <c r="V7" s="323">
        <v>5331618.9566463605</v>
      </c>
      <c r="W7" s="323">
        <v>5778952.7800000105</v>
      </c>
      <c r="X7" s="324">
        <v>5995786.9999999991</v>
      </c>
      <c r="Y7"/>
      <c r="Z7"/>
      <c r="AA7"/>
      <c r="AB7"/>
      <c r="AC7"/>
      <c r="AD7"/>
      <c r="AE7"/>
      <c r="AF7"/>
      <c r="AG7"/>
    </row>
    <row r="8" spans="2:33" ht="3.75" customHeight="1" x14ac:dyDescent="0.2">
      <c r="B8" s="127"/>
      <c r="C8" s="189"/>
      <c r="D8" s="189"/>
      <c r="E8" s="189"/>
      <c r="F8" s="189"/>
      <c r="G8" s="190"/>
      <c r="H8" s="190"/>
      <c r="I8" s="191"/>
      <c r="J8" s="191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8"/>
      <c r="Y8"/>
      <c r="Z8"/>
      <c r="AA8"/>
      <c r="AB8"/>
      <c r="AC8"/>
      <c r="AD8"/>
      <c r="AE8"/>
      <c r="AF8"/>
      <c r="AG8"/>
    </row>
    <row r="9" spans="2:33" x14ac:dyDescent="0.2">
      <c r="B9" s="126" t="s">
        <v>35</v>
      </c>
      <c r="C9" s="187">
        <v>69.309957194658722</v>
      </c>
      <c r="D9" s="187">
        <v>81.199580551715442</v>
      </c>
      <c r="E9" s="187">
        <v>96.012340522937023</v>
      </c>
      <c r="F9" s="187">
        <v>106.44170962748318</v>
      </c>
      <c r="G9" s="187">
        <v>119.99342905900617</v>
      </c>
      <c r="H9" s="187">
        <v>133.57839094214384</v>
      </c>
      <c r="I9" s="192">
        <v>154.70343293977444</v>
      </c>
      <c r="J9" s="192">
        <v>163.20795598764036</v>
      </c>
      <c r="K9" s="323">
        <v>69902.366301947826</v>
      </c>
      <c r="L9" s="323">
        <v>81554.145768279486</v>
      </c>
      <c r="M9" s="323">
        <v>97051.142414830378</v>
      </c>
      <c r="N9" s="323">
        <v>106523.35269995937</v>
      </c>
      <c r="O9" s="323">
        <v>121371.64710325885</v>
      </c>
      <c r="P9" s="323">
        <v>135631.8670533601</v>
      </c>
      <c r="Q9" s="323">
        <v>156676.70806176527</v>
      </c>
      <c r="R9" s="323">
        <v>166210.2006980083</v>
      </c>
      <c r="S9" s="323">
        <v>207093.64479890035</v>
      </c>
      <c r="T9" s="323">
        <v>241027.92026120401</v>
      </c>
      <c r="U9" s="323">
        <v>259100.99147296121</v>
      </c>
      <c r="V9" s="323">
        <v>292442.2901663385</v>
      </c>
      <c r="W9" s="323">
        <v>308076.99694069388</v>
      </c>
      <c r="X9" s="324">
        <v>320774.70129567763</v>
      </c>
      <c r="Y9"/>
      <c r="Z9"/>
      <c r="AA9"/>
      <c r="AB9"/>
      <c r="AC9"/>
      <c r="AD9"/>
      <c r="AE9"/>
      <c r="AF9"/>
      <c r="AG9"/>
    </row>
    <row r="10" spans="2:33" x14ac:dyDescent="0.2">
      <c r="B10" s="128" t="s">
        <v>36</v>
      </c>
      <c r="C10" s="193">
        <v>7.7798799955214681</v>
      </c>
      <c r="D10" s="193">
        <v>9.7508184570243124</v>
      </c>
      <c r="E10" s="193">
        <v>11.260423599214082</v>
      </c>
      <c r="F10" s="193">
        <v>12.884046907659476</v>
      </c>
      <c r="G10" s="190">
        <v>13.107441309728395</v>
      </c>
      <c r="H10" s="190">
        <v>15.002734093723085</v>
      </c>
      <c r="I10" s="191">
        <v>17.887799179368983</v>
      </c>
      <c r="J10" s="191">
        <v>20.236193702255999</v>
      </c>
      <c r="K10" s="66">
        <v>7467.6298885953929</v>
      </c>
      <c r="L10" s="66">
        <v>9425.0104835864913</v>
      </c>
      <c r="M10" s="66">
        <v>11004.641435600914</v>
      </c>
      <c r="N10" s="66">
        <v>12511.821179887636</v>
      </c>
      <c r="O10" s="66">
        <v>13054.713345394674</v>
      </c>
      <c r="P10" s="66">
        <v>14438.376501363193</v>
      </c>
      <c r="Q10" s="66">
        <v>17285.541726104708</v>
      </c>
      <c r="R10" s="66">
        <v>19725.009503503563</v>
      </c>
      <c r="S10" s="66">
        <v>23907.886883019419</v>
      </c>
      <c r="T10" s="66">
        <v>27574.714377165044</v>
      </c>
      <c r="U10" s="66">
        <v>30112.720316439605</v>
      </c>
      <c r="V10" s="66">
        <v>31121.412531943082</v>
      </c>
      <c r="W10" s="275">
        <v>34030.981972998212</v>
      </c>
      <c r="X10" s="276">
        <v>36562.837239616871</v>
      </c>
      <c r="Y10"/>
      <c r="Z10"/>
      <c r="AA10"/>
      <c r="AB10"/>
      <c r="AC10"/>
      <c r="AD10"/>
      <c r="AE10"/>
      <c r="AF10"/>
      <c r="AG10"/>
    </row>
    <row r="11" spans="2:33" x14ac:dyDescent="0.2">
      <c r="B11" s="128" t="s">
        <v>37</v>
      </c>
      <c r="C11" s="193">
        <v>2.8684513796630347</v>
      </c>
      <c r="D11" s="193">
        <v>3.3047705450150557</v>
      </c>
      <c r="E11" s="193">
        <v>3.940315407474646</v>
      </c>
      <c r="F11" s="193">
        <v>4.4829195777738402</v>
      </c>
      <c r="G11" s="190">
        <v>4.8346202756179784</v>
      </c>
      <c r="H11" s="190">
        <v>5.7605010304153641</v>
      </c>
      <c r="I11" s="191">
        <v>6.7301081022093507</v>
      </c>
      <c r="J11" s="191">
        <v>7.3864362816487477</v>
      </c>
      <c r="K11" s="66">
        <v>2971.3012780405688</v>
      </c>
      <c r="L11" s="66">
        <v>3377.2342501016624</v>
      </c>
      <c r="M11" s="66">
        <v>3784.0025741423424</v>
      </c>
      <c r="N11" s="66">
        <v>4300.5812717390081</v>
      </c>
      <c r="O11" s="66">
        <v>4661.8069510706164</v>
      </c>
      <c r="P11" s="66">
        <v>5458.1721752030026</v>
      </c>
      <c r="Q11" s="66">
        <v>6410.2546769273295</v>
      </c>
      <c r="R11" s="66">
        <v>7407.8214052774292</v>
      </c>
      <c r="S11" s="66">
        <v>8342.3555230947113</v>
      </c>
      <c r="T11" s="66">
        <v>8949.4337578224749</v>
      </c>
      <c r="U11" s="66">
        <v>10137.924706263013</v>
      </c>
      <c r="V11" s="66">
        <v>11473.930164812466</v>
      </c>
      <c r="W11" s="275">
        <v>13458.697629770179</v>
      </c>
      <c r="X11" s="276">
        <v>13622.322839912169</v>
      </c>
      <c r="Y11"/>
      <c r="Z11"/>
      <c r="AA11"/>
      <c r="AB11"/>
      <c r="AC11"/>
      <c r="AD11"/>
      <c r="AE11"/>
      <c r="AF11"/>
      <c r="AG11"/>
    </row>
    <row r="12" spans="2:33" x14ac:dyDescent="0.2">
      <c r="B12" s="128" t="s">
        <v>38</v>
      </c>
      <c r="C12" s="193">
        <v>21.791161866053525</v>
      </c>
      <c r="D12" s="193">
        <v>24.977170312822643</v>
      </c>
      <c r="E12" s="193">
        <v>30.31373490101765</v>
      </c>
      <c r="F12" s="193">
        <v>33.352136781045722</v>
      </c>
      <c r="G12" s="190">
        <v>39.156902180545352</v>
      </c>
      <c r="H12" s="190">
        <v>42.02321841375997</v>
      </c>
      <c r="I12" s="191">
        <v>46.822568612306526</v>
      </c>
      <c r="J12" s="191">
        <v>49.614250548044353</v>
      </c>
      <c r="K12" s="66">
        <v>22093.338008249466</v>
      </c>
      <c r="L12" s="66">
        <v>25862.134090963325</v>
      </c>
      <c r="M12" s="66">
        <v>31090.695799285168</v>
      </c>
      <c r="N12" s="66">
        <v>33980.876528822482</v>
      </c>
      <c r="O12" s="66">
        <v>39933.212629500951</v>
      </c>
      <c r="P12" s="66">
        <v>43479.773087331938</v>
      </c>
      <c r="Q12" s="66">
        <v>48115.264643664341</v>
      </c>
      <c r="R12" s="66">
        <v>50559.839677761724</v>
      </c>
      <c r="S12" s="66">
        <v>60877.122680534216</v>
      </c>
      <c r="T12" s="66">
        <v>70734.401222669316</v>
      </c>
      <c r="U12" s="66">
        <v>72242.700677450397</v>
      </c>
      <c r="V12" s="66">
        <v>83051.232957229149</v>
      </c>
      <c r="W12" s="275">
        <v>86668.643770085793</v>
      </c>
      <c r="X12" s="276">
        <v>86560.496150034596</v>
      </c>
      <c r="Y12"/>
      <c r="Z12"/>
      <c r="AA12"/>
      <c r="AB12"/>
      <c r="AC12"/>
      <c r="AD12"/>
      <c r="AE12"/>
      <c r="AF12"/>
      <c r="AG12"/>
    </row>
    <row r="13" spans="2:33" x14ac:dyDescent="0.2">
      <c r="B13" s="128" t="s">
        <v>39</v>
      </c>
      <c r="C13" s="193">
        <v>2.3126461467504678</v>
      </c>
      <c r="D13" s="193">
        <v>2.7370030864137305</v>
      </c>
      <c r="E13" s="193">
        <v>2.8110791991923341</v>
      </c>
      <c r="F13" s="193">
        <v>3.1792871365869724</v>
      </c>
      <c r="G13" s="190">
        <v>3.660083099731164</v>
      </c>
      <c r="H13" s="190">
        <v>4.1685985602744235</v>
      </c>
      <c r="I13" s="191">
        <v>4.889300532485243</v>
      </c>
      <c r="J13" s="191">
        <v>5.5934910594538163</v>
      </c>
      <c r="K13" s="66">
        <v>2392.0326703599812</v>
      </c>
      <c r="L13" s="66">
        <v>2594.0808722191459</v>
      </c>
      <c r="M13" s="66">
        <v>2822.7569776690043</v>
      </c>
      <c r="N13" s="66">
        <v>3193.4304179919282</v>
      </c>
      <c r="O13" s="66">
        <v>3802.4521100215957</v>
      </c>
      <c r="P13" s="66">
        <v>4203.3021259338211</v>
      </c>
      <c r="Q13" s="66">
        <v>4841.8624242853803</v>
      </c>
      <c r="R13" s="66">
        <v>5671.9745797464211</v>
      </c>
      <c r="S13" s="66">
        <v>6639.1504766447997</v>
      </c>
      <c r="T13" s="66">
        <v>7303.7192668785256</v>
      </c>
      <c r="U13" s="66">
        <v>7711.4671150696322</v>
      </c>
      <c r="V13" s="66">
        <v>9010.7252778103812</v>
      </c>
      <c r="W13" s="275">
        <v>9744.1223084692119</v>
      </c>
      <c r="X13" s="276">
        <v>10354.3548662058</v>
      </c>
      <c r="Y13"/>
      <c r="Z13"/>
      <c r="AA13"/>
      <c r="AB13"/>
      <c r="AC13"/>
      <c r="AD13"/>
      <c r="AE13"/>
      <c r="AF13"/>
      <c r="AG13"/>
    </row>
    <row r="14" spans="2:33" x14ac:dyDescent="0.2">
      <c r="B14" s="128" t="s">
        <v>40</v>
      </c>
      <c r="C14" s="193">
        <v>25.659110881739498</v>
      </c>
      <c r="D14" s="193">
        <v>29.754564629297938</v>
      </c>
      <c r="E14" s="193">
        <v>35.562845855275597</v>
      </c>
      <c r="F14" s="193">
        <v>39.121138167951912</v>
      </c>
      <c r="G14" s="190">
        <v>44.369675078728136</v>
      </c>
      <c r="H14" s="190">
        <v>49.507143969354907</v>
      </c>
      <c r="I14" s="191">
        <v>58.51855688436661</v>
      </c>
      <c r="J14" s="191">
        <v>58.401829650421206</v>
      </c>
      <c r="K14" s="66">
        <v>26482.158869188181</v>
      </c>
      <c r="L14" s="66">
        <v>30270.151867175431</v>
      </c>
      <c r="M14" s="66">
        <v>37272.725891453942</v>
      </c>
      <c r="N14" s="66">
        <v>40522.89348103942</v>
      </c>
      <c r="O14" s="66">
        <v>45983.026808164665</v>
      </c>
      <c r="P14" s="66">
        <v>51846.876320571435</v>
      </c>
      <c r="Q14" s="66">
        <v>60956.978226835148</v>
      </c>
      <c r="R14" s="66">
        <v>61665.095567405995</v>
      </c>
      <c r="S14" s="66">
        <v>82684.517795776279</v>
      </c>
      <c r="T14" s="66">
        <v>98710.735866615723</v>
      </c>
      <c r="U14" s="66">
        <v>107080.88092146421</v>
      </c>
      <c r="V14" s="66">
        <v>121224.84659879307</v>
      </c>
      <c r="W14" s="275">
        <v>124584.9450241939</v>
      </c>
      <c r="X14" s="276">
        <v>130883.42608564795</v>
      </c>
      <c r="Y14"/>
      <c r="Z14"/>
      <c r="AA14"/>
      <c r="AB14"/>
      <c r="AC14"/>
      <c r="AD14"/>
      <c r="AE14"/>
      <c r="AF14"/>
      <c r="AG14"/>
    </row>
    <row r="15" spans="2:33" x14ac:dyDescent="0.2">
      <c r="B15" s="128" t="s">
        <v>41</v>
      </c>
      <c r="C15" s="193">
        <v>3.2915341220750229</v>
      </c>
      <c r="D15" s="193">
        <v>3.4341066767398956</v>
      </c>
      <c r="E15" s="193">
        <v>3.8461260513133508</v>
      </c>
      <c r="F15" s="193">
        <v>4.3612553075045772</v>
      </c>
      <c r="G15" s="190">
        <v>5.2600169577284586</v>
      </c>
      <c r="H15" s="190">
        <v>6.0221315177227863</v>
      </c>
      <c r="I15" s="191">
        <v>6.7648338332133875</v>
      </c>
      <c r="J15" s="191">
        <v>7.4043891448517822</v>
      </c>
      <c r="K15" s="66">
        <v>3173.3426772111357</v>
      </c>
      <c r="L15" s="66">
        <v>3413.1951520676016</v>
      </c>
      <c r="M15" s="66">
        <v>3824.7397619481026</v>
      </c>
      <c r="N15" s="66">
        <v>4306.4101316854658</v>
      </c>
      <c r="O15" s="66">
        <v>5280.8219415527337</v>
      </c>
      <c r="P15" s="66">
        <v>6012.5228510066036</v>
      </c>
      <c r="Q15" s="66">
        <v>6950.4130764831389</v>
      </c>
      <c r="R15" s="66">
        <v>7490.655554617364</v>
      </c>
      <c r="S15" s="66">
        <v>8237.7953496258015</v>
      </c>
      <c r="T15" s="66">
        <v>9409.228041819475</v>
      </c>
      <c r="U15" s="66">
        <v>11130.867802613562</v>
      </c>
      <c r="V15" s="66">
        <v>12763.486218495185</v>
      </c>
      <c r="W15" s="275">
        <v>13400.283591091904</v>
      </c>
      <c r="X15" s="276">
        <v>13861.200623556319</v>
      </c>
      <c r="Y15"/>
      <c r="Z15"/>
      <c r="AA15"/>
      <c r="AB15"/>
      <c r="AC15"/>
      <c r="AD15"/>
      <c r="AE15"/>
      <c r="AF15"/>
      <c r="AG15"/>
    </row>
    <row r="16" spans="2:33" x14ac:dyDescent="0.2">
      <c r="B16" s="128" t="s">
        <v>42</v>
      </c>
      <c r="C16" s="193">
        <v>5.6071728028557164</v>
      </c>
      <c r="D16" s="193">
        <v>7.2411468444018547</v>
      </c>
      <c r="E16" s="193">
        <v>8.2778155094493702</v>
      </c>
      <c r="F16" s="193">
        <v>9.060925748960674</v>
      </c>
      <c r="G16" s="190">
        <v>9.6046901569266936</v>
      </c>
      <c r="H16" s="190">
        <v>11.094063356893324</v>
      </c>
      <c r="I16" s="191">
        <v>13.09026579582434</v>
      </c>
      <c r="J16" s="191">
        <v>14.571365600964464</v>
      </c>
      <c r="K16" s="66">
        <v>5322.5629103031033</v>
      </c>
      <c r="L16" s="66">
        <v>6612.3390521658102</v>
      </c>
      <c r="M16" s="66">
        <v>7251.5799747309129</v>
      </c>
      <c r="N16" s="66">
        <v>7707.3396887934377</v>
      </c>
      <c r="O16" s="66">
        <v>8655.6133175536161</v>
      </c>
      <c r="P16" s="66">
        <v>10192.843991950091</v>
      </c>
      <c r="Q16" s="66">
        <v>12116.393287465198</v>
      </c>
      <c r="R16" s="66">
        <v>13689.804409695746</v>
      </c>
      <c r="S16" s="66">
        <v>16404.816090205091</v>
      </c>
      <c r="T16" s="66">
        <v>18345.687728233457</v>
      </c>
      <c r="U16" s="66">
        <v>20684.429933660795</v>
      </c>
      <c r="V16" s="66">
        <v>23796.656417255177</v>
      </c>
      <c r="W16" s="275">
        <v>26189.322644084699</v>
      </c>
      <c r="X16" s="276">
        <v>28930.063490703818</v>
      </c>
      <c r="Y16"/>
      <c r="Z16"/>
      <c r="AA16"/>
      <c r="AB16"/>
      <c r="AC16"/>
      <c r="AD16"/>
      <c r="AE16"/>
      <c r="AF16"/>
      <c r="AG16"/>
    </row>
    <row r="17" spans="2:33" x14ac:dyDescent="0.2">
      <c r="B17" s="126" t="s">
        <v>43</v>
      </c>
      <c r="C17" s="187">
        <v>191.59160299436607</v>
      </c>
      <c r="D17" s="187">
        <v>217.03742609742562</v>
      </c>
      <c r="E17" s="187">
        <v>247.04251184511509</v>
      </c>
      <c r="F17" s="187">
        <v>280.54505473869074</v>
      </c>
      <c r="G17" s="187">
        <v>311.10405380649655</v>
      </c>
      <c r="H17" s="187">
        <v>347.79704103903128</v>
      </c>
      <c r="I17" s="192">
        <v>397.49982723455986</v>
      </c>
      <c r="J17" s="192">
        <v>437.71972975317129</v>
      </c>
      <c r="K17" s="323">
        <v>194847.65643258451</v>
      </c>
      <c r="L17" s="323">
        <v>220572.25596387865</v>
      </c>
      <c r="M17" s="323">
        <v>251730.21302113013</v>
      </c>
      <c r="N17" s="323">
        <v>282846.49516524601</v>
      </c>
      <c r="O17" s="323">
        <v>317948.14606164495</v>
      </c>
      <c r="P17" s="323">
        <v>354392.33741239493</v>
      </c>
      <c r="Q17" s="323">
        <v>406101.81502104877</v>
      </c>
      <c r="R17" s="323">
        <v>451905.50721296878</v>
      </c>
      <c r="S17" s="323">
        <v>522769.31450889324</v>
      </c>
      <c r="T17" s="323">
        <v>583412.756180336</v>
      </c>
      <c r="U17" s="323">
        <v>653067.25532742089</v>
      </c>
      <c r="V17" s="323">
        <v>724523.79029646935</v>
      </c>
      <c r="W17" s="323">
        <v>805099.10250447586</v>
      </c>
      <c r="X17" s="324">
        <v>848533.0930556684</v>
      </c>
      <c r="Y17"/>
      <c r="Z17"/>
      <c r="AA17"/>
      <c r="AB17"/>
      <c r="AC17"/>
      <c r="AD17"/>
      <c r="AE17"/>
      <c r="AF17"/>
      <c r="AG17"/>
    </row>
    <row r="18" spans="2:33" x14ac:dyDescent="0.2">
      <c r="B18" s="128" t="s">
        <v>44</v>
      </c>
      <c r="C18" s="193">
        <v>15.448774487653456</v>
      </c>
      <c r="D18" s="193">
        <v>18.483299707142155</v>
      </c>
      <c r="E18" s="193">
        <v>21.60457700471639</v>
      </c>
      <c r="F18" s="193">
        <v>25.334590833443222</v>
      </c>
      <c r="G18" s="190">
        <v>28.620245888943369</v>
      </c>
      <c r="H18" s="190">
        <v>31.60602636873082</v>
      </c>
      <c r="I18" s="191">
        <v>38.48600972602771</v>
      </c>
      <c r="J18" s="191">
        <v>39.854676632198988</v>
      </c>
      <c r="K18" s="66">
        <v>15924.002509506785</v>
      </c>
      <c r="L18" s="66">
        <v>19502.900088350299</v>
      </c>
      <c r="M18" s="66">
        <v>22127.131812218588</v>
      </c>
      <c r="N18" s="66">
        <v>25104.209286924906</v>
      </c>
      <c r="O18" s="66">
        <v>29710.643031528205</v>
      </c>
      <c r="P18" s="66">
        <v>30730.865770851768</v>
      </c>
      <c r="Q18" s="66">
        <v>37932.402169330366</v>
      </c>
      <c r="R18" s="66">
        <v>40994.570644474581</v>
      </c>
      <c r="S18" s="66">
        <v>46309.63310739951</v>
      </c>
      <c r="T18" s="66">
        <v>52143.535327774567</v>
      </c>
      <c r="U18" s="66">
        <v>60490.108509678255</v>
      </c>
      <c r="V18" s="66">
        <v>67694.844541505037</v>
      </c>
      <c r="W18" s="275">
        <v>76842.027645760711</v>
      </c>
      <c r="X18" s="276">
        <v>78475.165642361972</v>
      </c>
      <c r="Y18"/>
      <c r="Z18"/>
      <c r="AA18"/>
      <c r="AB18"/>
      <c r="AC18"/>
      <c r="AD18"/>
      <c r="AE18"/>
      <c r="AF18"/>
      <c r="AG18"/>
    </row>
    <row r="19" spans="2:33" x14ac:dyDescent="0.2">
      <c r="B19" s="128" t="s">
        <v>45</v>
      </c>
      <c r="C19" s="193">
        <v>7.4251093295305308</v>
      </c>
      <c r="D19" s="193">
        <v>8.7770441670246981</v>
      </c>
      <c r="E19" s="193">
        <v>9.8167349182850412</v>
      </c>
      <c r="F19" s="193">
        <v>11.129201027092508</v>
      </c>
      <c r="G19" s="190">
        <v>12.788464720484315</v>
      </c>
      <c r="H19" s="190">
        <v>14.135869660837047</v>
      </c>
      <c r="I19" s="191">
        <v>16.760272081974112</v>
      </c>
      <c r="J19" s="191">
        <v>19.032665022865512</v>
      </c>
      <c r="K19" s="66">
        <v>7122.6346221666736</v>
      </c>
      <c r="L19" s="66">
        <v>8414.9005234917277</v>
      </c>
      <c r="M19" s="66">
        <v>9406.4607566973573</v>
      </c>
      <c r="N19" s="66">
        <v>10711.834496015437</v>
      </c>
      <c r="O19" s="66">
        <v>13360.478484527624</v>
      </c>
      <c r="P19" s="66">
        <v>13736.084552339469</v>
      </c>
      <c r="Q19" s="66">
        <v>16203.339851788069</v>
      </c>
      <c r="R19" s="66">
        <v>18946.449329403422</v>
      </c>
      <c r="S19" s="66">
        <v>22269.149131025908</v>
      </c>
      <c r="T19" s="66">
        <v>25941.362394891112</v>
      </c>
      <c r="U19" s="66">
        <v>28637.684703841071</v>
      </c>
      <c r="V19" s="66">
        <v>31283.593012013516</v>
      </c>
      <c r="W19" s="275">
        <v>37723.496638026649</v>
      </c>
      <c r="X19" s="276">
        <v>39148.432674688607</v>
      </c>
      <c r="Y19"/>
      <c r="Z19"/>
      <c r="AA19"/>
      <c r="AB19"/>
      <c r="AC19"/>
      <c r="AD19"/>
      <c r="AE19"/>
      <c r="AF19"/>
      <c r="AG19"/>
    </row>
    <row r="20" spans="2:33" x14ac:dyDescent="0.2">
      <c r="B20" s="128" t="s">
        <v>46</v>
      </c>
      <c r="C20" s="193">
        <v>28.896188091630179</v>
      </c>
      <c r="D20" s="193">
        <v>32.565453554511521</v>
      </c>
      <c r="E20" s="193">
        <v>36.866273414688727</v>
      </c>
      <c r="F20" s="193">
        <v>40.935247566639895</v>
      </c>
      <c r="G20" s="190">
        <v>46.303057506169516</v>
      </c>
      <c r="H20" s="190">
        <v>50.331383303337134</v>
      </c>
      <c r="I20" s="191">
        <v>60.098877388634115</v>
      </c>
      <c r="J20" s="191">
        <v>65.703760570835783</v>
      </c>
      <c r="K20" s="66">
        <v>28718.840355698954</v>
      </c>
      <c r="L20" s="66">
        <v>32687.418273549949</v>
      </c>
      <c r="M20" s="66">
        <v>36890.816200528716</v>
      </c>
      <c r="N20" s="66">
        <v>41059.459217331088</v>
      </c>
      <c r="O20" s="66">
        <v>46500.320741988413</v>
      </c>
      <c r="P20" s="66">
        <v>50818.749021108422</v>
      </c>
      <c r="Q20" s="66">
        <v>60415.573673726329</v>
      </c>
      <c r="R20" s="66">
        <v>67199.95804710919</v>
      </c>
      <c r="S20" s="66">
        <v>79336.299281053478</v>
      </c>
      <c r="T20" s="66">
        <v>89695.828418692996</v>
      </c>
      <c r="U20" s="66">
        <v>96973.75289221188</v>
      </c>
      <c r="V20" s="66">
        <v>109036.5563650406</v>
      </c>
      <c r="W20" s="275">
        <v>126054.47161960174</v>
      </c>
      <c r="X20" s="276">
        <v>130620.78827363135</v>
      </c>
      <c r="Y20"/>
      <c r="Z20"/>
      <c r="AA20"/>
      <c r="AB20"/>
      <c r="AC20"/>
      <c r="AD20"/>
      <c r="AE20"/>
      <c r="AF20"/>
      <c r="AG20"/>
    </row>
    <row r="21" spans="2:33" x14ac:dyDescent="0.2">
      <c r="B21" s="128" t="s">
        <v>47</v>
      </c>
      <c r="C21" s="193">
        <v>12.197553738627956</v>
      </c>
      <c r="D21" s="193">
        <v>13.515094978479517</v>
      </c>
      <c r="E21" s="193">
        <v>15.58045460046479</v>
      </c>
      <c r="F21" s="193">
        <v>17.869515909558462</v>
      </c>
      <c r="G21" s="190">
        <v>20.554621383080491</v>
      </c>
      <c r="H21" s="190">
        <v>22.925563054039625</v>
      </c>
      <c r="I21" s="191">
        <v>25.4814487404693</v>
      </c>
      <c r="J21" s="191">
        <v>27.9049886546</v>
      </c>
      <c r="K21" s="66">
        <v>13566.803384786397</v>
      </c>
      <c r="L21" s="66">
        <v>14865.441493034235</v>
      </c>
      <c r="M21" s="66">
        <v>17252.398422139369</v>
      </c>
      <c r="N21" s="66">
        <v>19966.918071384818</v>
      </c>
      <c r="O21" s="66">
        <v>22890.123703443573</v>
      </c>
      <c r="P21" s="66">
        <v>26318.258519341874</v>
      </c>
      <c r="Q21" s="66">
        <v>28898.860490854364</v>
      </c>
      <c r="R21" s="66">
        <v>30941.053634318476</v>
      </c>
      <c r="S21" s="66">
        <v>36184.502367157736</v>
      </c>
      <c r="T21" s="66">
        <v>40992.9249193223</v>
      </c>
      <c r="U21" s="66">
        <v>46412.208353137066</v>
      </c>
      <c r="V21" s="66">
        <v>51518.456555370809</v>
      </c>
      <c r="W21" s="275">
        <v>54022.583915042742</v>
      </c>
      <c r="X21" s="276">
        <v>57249.755820507591</v>
      </c>
      <c r="Y21"/>
      <c r="Z21"/>
      <c r="AA21"/>
      <c r="AB21"/>
      <c r="AC21"/>
      <c r="AD21"/>
      <c r="AE21"/>
      <c r="AF21"/>
      <c r="AG21"/>
    </row>
    <row r="22" spans="2:33" x14ac:dyDescent="0.2">
      <c r="B22" s="128" t="s">
        <v>48</v>
      </c>
      <c r="C22" s="193">
        <v>12.433902136784226</v>
      </c>
      <c r="D22" s="193">
        <v>14.157834219249253</v>
      </c>
      <c r="E22" s="193">
        <v>15.022398848730546</v>
      </c>
      <c r="F22" s="193">
        <v>16.868638457138342</v>
      </c>
      <c r="G22" s="190">
        <v>19.951314803695361</v>
      </c>
      <c r="H22" s="190">
        <v>22.201750121044178</v>
      </c>
      <c r="I22" s="191">
        <v>25.696641027215165</v>
      </c>
      <c r="J22" s="191">
        <v>28.718598466364238</v>
      </c>
      <c r="K22" s="66">
        <v>12747.021188649825</v>
      </c>
      <c r="L22" s="66">
        <v>14737.919518561674</v>
      </c>
      <c r="M22" s="66">
        <v>15757.831547752681</v>
      </c>
      <c r="N22" s="66">
        <v>17557.226323589508</v>
      </c>
      <c r="O22" s="66">
        <v>20838.016356521148</v>
      </c>
      <c r="P22" s="66">
        <v>22909.811460750137</v>
      </c>
      <c r="Q22" s="66">
        <v>26889.573072902989</v>
      </c>
      <c r="R22" s="66">
        <v>30230.406106528011</v>
      </c>
      <c r="S22" s="66">
        <v>33522.491693350195</v>
      </c>
      <c r="T22" s="66">
        <v>37109.136671059801</v>
      </c>
      <c r="U22" s="66">
        <v>42488.349200530371</v>
      </c>
      <c r="V22" s="66">
        <v>46377.29928163367</v>
      </c>
      <c r="W22" s="275">
        <v>52936.483069007532</v>
      </c>
      <c r="X22" s="276">
        <v>56140.394095262222</v>
      </c>
      <c r="Y22"/>
      <c r="Z22"/>
      <c r="AA22"/>
      <c r="AB22"/>
      <c r="AC22"/>
      <c r="AD22"/>
      <c r="AE22"/>
      <c r="AF22"/>
      <c r="AG22"/>
    </row>
    <row r="23" spans="2:33" x14ac:dyDescent="0.2">
      <c r="B23" s="128" t="s">
        <v>49</v>
      </c>
      <c r="C23" s="193">
        <v>35.251387496749132</v>
      </c>
      <c r="D23" s="193">
        <v>39.308429406872563</v>
      </c>
      <c r="E23" s="193">
        <v>44.010904691031683</v>
      </c>
      <c r="F23" s="193">
        <v>49.921744141675617</v>
      </c>
      <c r="G23" s="190">
        <v>55.49334231337842</v>
      </c>
      <c r="H23" s="190">
        <v>62.255687131330909</v>
      </c>
      <c r="I23" s="191">
        <v>70.440858790804</v>
      </c>
      <c r="J23" s="191">
        <v>78.428308142291272</v>
      </c>
      <c r="K23" s="66">
        <v>36056.031629168778</v>
      </c>
      <c r="L23" s="66">
        <v>38815.845291037869</v>
      </c>
      <c r="M23" s="66">
        <v>44982.684108590263</v>
      </c>
      <c r="N23" s="66">
        <v>50240.325199957595</v>
      </c>
      <c r="O23" s="66">
        <v>55485.293015111405</v>
      </c>
      <c r="P23" s="66">
        <v>62459.325001996782</v>
      </c>
      <c r="Q23" s="66">
        <v>70413.938540512056</v>
      </c>
      <c r="R23" s="66">
        <v>79760.958065110855</v>
      </c>
      <c r="S23" s="66">
        <v>97189.760474383889</v>
      </c>
      <c r="T23" s="66">
        <v>110161.55896389839</v>
      </c>
      <c r="U23" s="66">
        <v>127989.04334158861</v>
      </c>
      <c r="V23" s="66">
        <v>141150.25180192883</v>
      </c>
      <c r="W23" s="275">
        <v>155142.64793234115</v>
      </c>
      <c r="X23" s="276">
        <v>156955.36266771797</v>
      </c>
      <c r="Y23"/>
      <c r="Z23"/>
      <c r="AA23"/>
      <c r="AB23"/>
      <c r="AC23"/>
      <c r="AD23"/>
      <c r="AE23"/>
      <c r="AF23"/>
      <c r="AG23"/>
    </row>
    <row r="24" spans="2:33" x14ac:dyDescent="0.2">
      <c r="B24" s="128" t="s">
        <v>50</v>
      </c>
      <c r="C24" s="193">
        <v>9.8124007984738206</v>
      </c>
      <c r="D24" s="193">
        <v>11.209510864300791</v>
      </c>
      <c r="E24" s="193">
        <v>12.890511364153104</v>
      </c>
      <c r="F24" s="193">
        <v>14.139345688260697</v>
      </c>
      <c r="G24" s="190">
        <v>15.748037077509251</v>
      </c>
      <c r="H24" s="190">
        <v>17.79322669007059</v>
      </c>
      <c r="I24" s="191">
        <v>19.476860672063282</v>
      </c>
      <c r="J24" s="191">
        <v>21.234950634015323</v>
      </c>
      <c r="K24" s="66">
        <v>11536.85288907111</v>
      </c>
      <c r="L24" s="66">
        <v>12624.030216927891</v>
      </c>
      <c r="M24" s="66">
        <v>14044.907467024188</v>
      </c>
      <c r="N24" s="66">
        <v>15484.521447880001</v>
      </c>
      <c r="O24" s="66">
        <v>17395.67094774498</v>
      </c>
      <c r="P24" s="66">
        <v>19871.265906718967</v>
      </c>
      <c r="Q24" s="66">
        <v>22262.294598015724</v>
      </c>
      <c r="R24" s="66">
        <v>24182.387515806131</v>
      </c>
      <c r="S24" s="66">
        <v>27133.037851987996</v>
      </c>
      <c r="T24" s="66">
        <v>31657.320732751476</v>
      </c>
      <c r="U24" s="66">
        <v>34650.397467018483</v>
      </c>
      <c r="V24" s="66">
        <v>37282.529122335123</v>
      </c>
      <c r="W24" s="275">
        <v>40974.994014653101</v>
      </c>
      <c r="X24" s="276">
        <v>46363.869539289539</v>
      </c>
      <c r="Y24"/>
      <c r="Z24"/>
      <c r="AA24"/>
      <c r="AB24"/>
      <c r="AC24"/>
      <c r="AD24"/>
      <c r="AE24"/>
      <c r="AF24"/>
      <c r="AG24"/>
    </row>
    <row r="25" spans="2:33" x14ac:dyDescent="0.2">
      <c r="B25" s="128" t="s">
        <v>51</v>
      </c>
      <c r="C25" s="193">
        <v>9.4544442137728719</v>
      </c>
      <c r="D25" s="193">
        <v>10.87383490517678</v>
      </c>
      <c r="E25" s="193">
        <v>12.167429270744089</v>
      </c>
      <c r="F25" s="193">
        <v>13.42743659631928</v>
      </c>
      <c r="G25" s="190">
        <v>15.124269359430524</v>
      </c>
      <c r="H25" s="190">
        <v>16.895690702727272</v>
      </c>
      <c r="I25" s="191">
        <v>19.551802610905202</v>
      </c>
      <c r="J25" s="191">
        <v>19.767110931433518</v>
      </c>
      <c r="K25" s="66">
        <v>10332.493910619991</v>
      </c>
      <c r="L25" s="66">
        <v>11749.573694776018</v>
      </c>
      <c r="M25" s="66">
        <v>13336.257996924747</v>
      </c>
      <c r="N25" s="66">
        <v>14430.118491822039</v>
      </c>
      <c r="O25" s="66">
        <v>16419.797846599336</v>
      </c>
      <c r="P25" s="66">
        <v>18218.449648808953</v>
      </c>
      <c r="Q25" s="66">
        <v>21418.37799304106</v>
      </c>
      <c r="R25" s="66">
        <v>21707.243231247499</v>
      </c>
      <c r="S25" s="66">
        <v>26404.893225967724</v>
      </c>
      <c r="T25" s="66">
        <v>29108.27185589078</v>
      </c>
      <c r="U25" s="66">
        <v>32853.180803697644</v>
      </c>
      <c r="V25" s="66">
        <v>35335.98607428855</v>
      </c>
      <c r="W25" s="275">
        <v>37472.431502040068</v>
      </c>
      <c r="X25" s="276">
        <v>38554.462224259449</v>
      </c>
      <c r="Y25"/>
      <c r="Z25"/>
      <c r="AA25"/>
      <c r="AB25"/>
      <c r="AC25"/>
      <c r="AD25"/>
      <c r="AE25"/>
      <c r="AF25"/>
      <c r="AG25"/>
    </row>
    <row r="26" spans="2:33" x14ac:dyDescent="0.2">
      <c r="B26" s="128" t="s">
        <v>52</v>
      </c>
      <c r="C26" s="193">
        <v>60.671842701143902</v>
      </c>
      <c r="D26" s="193">
        <v>68.146924294668338</v>
      </c>
      <c r="E26" s="193">
        <v>79.083227732300699</v>
      </c>
      <c r="F26" s="193">
        <v>90.919334518562749</v>
      </c>
      <c r="G26" s="190">
        <v>96.520700753805315</v>
      </c>
      <c r="H26" s="190">
        <v>109.65184400691373</v>
      </c>
      <c r="I26" s="191">
        <v>121.50705619646698</v>
      </c>
      <c r="J26" s="191">
        <v>137.07467069856665</v>
      </c>
      <c r="K26" s="66">
        <v>58842.975942916019</v>
      </c>
      <c r="L26" s="66">
        <v>67174.226864148965</v>
      </c>
      <c r="M26" s="66">
        <v>77931.724709254209</v>
      </c>
      <c r="N26" s="66">
        <v>88291.882630340624</v>
      </c>
      <c r="O26" s="66">
        <v>95347.801934180243</v>
      </c>
      <c r="P26" s="66">
        <v>109329.52753047855</v>
      </c>
      <c r="Q26" s="66">
        <v>121667.45463087785</v>
      </c>
      <c r="R26" s="66">
        <v>137942.48063897065</v>
      </c>
      <c r="S26" s="66">
        <v>154419.5473765668</v>
      </c>
      <c r="T26" s="66">
        <v>166602.81689605457</v>
      </c>
      <c r="U26" s="66">
        <v>182572.53005571742</v>
      </c>
      <c r="V26" s="66">
        <v>204844.27354235316</v>
      </c>
      <c r="W26" s="275">
        <v>223929.96616800211</v>
      </c>
      <c r="X26" s="276">
        <v>245024.86211794982</v>
      </c>
      <c r="Y26"/>
      <c r="Z26"/>
      <c r="AA26"/>
      <c r="AB26"/>
      <c r="AC26"/>
      <c r="AD26"/>
      <c r="AE26"/>
      <c r="AF26"/>
      <c r="AG26"/>
    </row>
    <row r="27" spans="2:33" x14ac:dyDescent="0.2">
      <c r="B27" s="126" t="s">
        <v>53</v>
      </c>
      <c r="C27" s="187">
        <v>837.64586793375076</v>
      </c>
      <c r="D27" s="187">
        <v>947.74838103083493</v>
      </c>
      <c r="E27" s="187">
        <v>1083.9747461444781</v>
      </c>
      <c r="F27" s="187">
        <v>1213.8634080715105</v>
      </c>
      <c r="G27" s="187">
        <v>1345.5132640699735</v>
      </c>
      <c r="H27" s="187">
        <v>1501.1849224154544</v>
      </c>
      <c r="I27" s="192">
        <v>1698.5882258258318</v>
      </c>
      <c r="J27" s="192">
        <v>1792.0493853375726</v>
      </c>
      <c r="K27" s="323">
        <v>854309.79336347047</v>
      </c>
      <c r="L27" s="323">
        <v>969803.01980812452</v>
      </c>
      <c r="M27" s="323">
        <v>1105765.8679598735</v>
      </c>
      <c r="N27" s="323">
        <v>1248258.0286121469</v>
      </c>
      <c r="O27" s="323">
        <v>1390390.8977182473</v>
      </c>
      <c r="P27" s="323">
        <v>1560365.0991322536</v>
      </c>
      <c r="Q27" s="323">
        <v>1771494.7457262147</v>
      </c>
      <c r="R27" s="323">
        <v>1875403.8891902296</v>
      </c>
      <c r="S27" s="323">
        <v>2180987.7918537008</v>
      </c>
      <c r="T27" s="323">
        <v>2455541.5230162358</v>
      </c>
      <c r="U27" s="323">
        <v>2693051.8272276986</v>
      </c>
      <c r="V27" s="323">
        <v>2948743.7358876094</v>
      </c>
      <c r="W27" s="323">
        <v>3174690.6650596759</v>
      </c>
      <c r="X27" s="324">
        <v>3238716.4631291036</v>
      </c>
      <c r="Y27"/>
      <c r="Z27"/>
      <c r="AA27"/>
      <c r="AB27"/>
      <c r="AC27"/>
      <c r="AD27"/>
      <c r="AE27"/>
      <c r="AF27"/>
      <c r="AG27"/>
    </row>
    <row r="28" spans="2:33" x14ac:dyDescent="0.2">
      <c r="B28" s="128" t="s">
        <v>54</v>
      </c>
      <c r="C28" s="193">
        <v>127.78190719729001</v>
      </c>
      <c r="D28" s="193">
        <v>148.82278791887126</v>
      </c>
      <c r="E28" s="193">
        <v>177.32481618007304</v>
      </c>
      <c r="F28" s="193">
        <v>192.63925612612871</v>
      </c>
      <c r="G28" s="190">
        <v>214.75397696263087</v>
      </c>
      <c r="H28" s="190">
        <v>241.29305367816161</v>
      </c>
      <c r="I28" s="191">
        <v>282.52074512785236</v>
      </c>
      <c r="J28" s="191">
        <v>287.05474763692911</v>
      </c>
      <c r="K28" s="66">
        <v>124071.06640085473</v>
      </c>
      <c r="L28" s="66">
        <v>144189.09382649025</v>
      </c>
      <c r="M28" s="66">
        <v>171870.93384900186</v>
      </c>
      <c r="N28" s="66">
        <v>188364.43556584345</v>
      </c>
      <c r="O28" s="66">
        <v>212659.54719896667</v>
      </c>
      <c r="P28" s="66">
        <v>240355.23865180745</v>
      </c>
      <c r="Q28" s="66">
        <v>278607.61937305325</v>
      </c>
      <c r="R28" s="66">
        <v>287443.84806385526</v>
      </c>
      <c r="S28" s="66">
        <v>351123.4177529455</v>
      </c>
      <c r="T28" s="66">
        <v>400124.68703611824</v>
      </c>
      <c r="U28" s="66">
        <v>442282.82986795309</v>
      </c>
      <c r="V28" s="66">
        <v>488004.90301717544</v>
      </c>
      <c r="W28" s="275">
        <v>516633.98410084745</v>
      </c>
      <c r="X28" s="276">
        <v>519326.35946859932</v>
      </c>
      <c r="Y28"/>
      <c r="Z28"/>
      <c r="AA28"/>
      <c r="AB28"/>
      <c r="AC28"/>
      <c r="AD28"/>
      <c r="AE28"/>
      <c r="AF28"/>
      <c r="AG28"/>
    </row>
    <row r="29" spans="2:33" s="7" customFormat="1" x14ac:dyDescent="0.2">
      <c r="B29" s="304" t="s">
        <v>29</v>
      </c>
      <c r="C29" s="305">
        <v>26.756050051030151</v>
      </c>
      <c r="D29" s="305">
        <v>31.063717122584688</v>
      </c>
      <c r="E29" s="305">
        <v>40.217397436721804</v>
      </c>
      <c r="F29" s="305">
        <v>47.222578871141259</v>
      </c>
      <c r="G29" s="305">
        <v>52.777543943335509</v>
      </c>
      <c r="H29" s="305">
        <v>60.339817272546853</v>
      </c>
      <c r="I29" s="306">
        <v>69.870221683225111</v>
      </c>
      <c r="J29" s="306">
        <v>66.763012315157042</v>
      </c>
      <c r="K29" s="329">
        <v>27048.996550799409</v>
      </c>
      <c r="L29" s="329">
        <v>31519.105781797443</v>
      </c>
      <c r="M29" s="329">
        <v>39732.638402423676</v>
      </c>
      <c r="N29" s="329">
        <v>47020.587604245615</v>
      </c>
      <c r="O29" s="329">
        <v>53463.868453707153</v>
      </c>
      <c r="P29" s="329">
        <v>60658.39497184215</v>
      </c>
      <c r="Q29" s="329">
        <v>72091.158096851344</v>
      </c>
      <c r="R29" s="329">
        <v>69215.360730834189</v>
      </c>
      <c r="S29" s="329">
        <v>85310.284544562834</v>
      </c>
      <c r="T29" s="329">
        <v>105976.22218327958</v>
      </c>
      <c r="U29" s="329">
        <v>116850.58054229038</v>
      </c>
      <c r="V29" s="329">
        <v>117274.34694088306</v>
      </c>
      <c r="W29" s="329">
        <v>128783.78114690601</v>
      </c>
      <c r="X29" s="330">
        <v>120363.14337017911</v>
      </c>
      <c r="Y29" s="303"/>
      <c r="Z29" s="303"/>
      <c r="AA29" s="303"/>
      <c r="AB29" s="303"/>
      <c r="AC29" s="303"/>
      <c r="AD29" s="303"/>
      <c r="AE29" s="303"/>
      <c r="AF29" s="303"/>
      <c r="AG29" s="303"/>
    </row>
    <row r="30" spans="2:33" x14ac:dyDescent="0.2">
      <c r="B30" s="128" t="s">
        <v>55</v>
      </c>
      <c r="C30" s="193">
        <v>171.37199304958855</v>
      </c>
      <c r="D30" s="193">
        <v>188.01496011675079</v>
      </c>
      <c r="E30" s="193">
        <v>222.94504061540647</v>
      </c>
      <c r="F30" s="193">
        <v>247.01752824301914</v>
      </c>
      <c r="G30" s="190">
        <v>275.32712939191657</v>
      </c>
      <c r="H30" s="190">
        <v>296.76778377770256</v>
      </c>
      <c r="I30" s="191">
        <v>343.18206759049252</v>
      </c>
      <c r="J30" s="191">
        <v>353.87813575929533</v>
      </c>
      <c r="K30" s="66">
        <v>184310.91523991534</v>
      </c>
      <c r="L30" s="66">
        <v>202640.78857373484</v>
      </c>
      <c r="M30" s="66">
        <v>241206.73819991085</v>
      </c>
      <c r="N30" s="66">
        <v>269830.06100317475</v>
      </c>
      <c r="O30" s="66">
        <v>299738.18300746812</v>
      </c>
      <c r="P30" s="66">
        <v>323698.28551545128</v>
      </c>
      <c r="Q30" s="66">
        <v>378285.80031805299</v>
      </c>
      <c r="R30" s="66">
        <v>391650.85427653813</v>
      </c>
      <c r="S30" s="66">
        <v>449858.10110686865</v>
      </c>
      <c r="T30" s="66">
        <v>512767.90477459424</v>
      </c>
      <c r="U30" s="66">
        <v>574884.97312599851</v>
      </c>
      <c r="V30" s="66">
        <v>628226.0693652347</v>
      </c>
      <c r="W30" s="275">
        <v>671076.84430939052</v>
      </c>
      <c r="X30" s="276">
        <v>659136.90405216347</v>
      </c>
      <c r="Y30"/>
      <c r="Z30"/>
      <c r="AA30"/>
      <c r="AB30"/>
      <c r="AC30"/>
      <c r="AD30"/>
      <c r="AE30"/>
      <c r="AF30"/>
      <c r="AG30"/>
    </row>
    <row r="31" spans="2:33" x14ac:dyDescent="0.2">
      <c r="B31" s="128" t="s">
        <v>56</v>
      </c>
      <c r="C31" s="193">
        <v>511.73591763584199</v>
      </c>
      <c r="D31" s="193">
        <v>579.84691587262819</v>
      </c>
      <c r="E31" s="193">
        <v>643.48749191227694</v>
      </c>
      <c r="F31" s="193">
        <v>726.98404483122135</v>
      </c>
      <c r="G31" s="190">
        <v>802.65461377209067</v>
      </c>
      <c r="H31" s="190">
        <v>902.78426768704355</v>
      </c>
      <c r="I31" s="191">
        <v>1003.0151914242618</v>
      </c>
      <c r="J31" s="191">
        <v>1084.353489626191</v>
      </c>
      <c r="K31" s="66">
        <v>518878.81517190102</v>
      </c>
      <c r="L31" s="66">
        <v>591454.03162610205</v>
      </c>
      <c r="M31" s="66">
        <v>652955.5575085372</v>
      </c>
      <c r="N31" s="66">
        <v>743042.9444388831</v>
      </c>
      <c r="O31" s="66">
        <v>824529.29905810533</v>
      </c>
      <c r="P31" s="66">
        <v>935653.17999315262</v>
      </c>
      <c r="Q31" s="66">
        <v>1042510.1679382571</v>
      </c>
      <c r="R31" s="66">
        <v>1127093.826119002</v>
      </c>
      <c r="S31" s="66">
        <v>1294695.9884493235</v>
      </c>
      <c r="T31" s="66">
        <v>1436672.7090222435</v>
      </c>
      <c r="U31" s="66">
        <v>1559033.4436914569</v>
      </c>
      <c r="V31" s="66">
        <v>1715238.4165643165</v>
      </c>
      <c r="W31" s="275">
        <v>1858196.0555025321</v>
      </c>
      <c r="X31" s="276">
        <v>1939890.0562381612</v>
      </c>
      <c r="Y31"/>
      <c r="Z31"/>
      <c r="AA31"/>
      <c r="AB31"/>
      <c r="AC31"/>
      <c r="AD31"/>
      <c r="AE31"/>
      <c r="AF31"/>
      <c r="AG31"/>
    </row>
    <row r="32" spans="2:33" x14ac:dyDescent="0.2">
      <c r="B32" s="126" t="s">
        <v>57</v>
      </c>
      <c r="C32" s="187">
        <v>249.62575511113118</v>
      </c>
      <c r="D32" s="187">
        <v>300.85867680837782</v>
      </c>
      <c r="E32" s="187">
        <v>337.65740447281382</v>
      </c>
      <c r="F32" s="187">
        <v>356.21130885615617</v>
      </c>
      <c r="G32" s="187">
        <v>386.58832455058979</v>
      </c>
      <c r="H32" s="187">
        <v>442.81986363034338</v>
      </c>
      <c r="I32" s="192">
        <v>502.03973045682062</v>
      </c>
      <c r="J32" s="192">
        <v>535.6620842948239</v>
      </c>
      <c r="K32" s="323">
        <v>241564.81909559481</v>
      </c>
      <c r="L32" s="323">
        <v>293463.28774601221</v>
      </c>
      <c r="M32" s="323">
        <v>328262.70175304392</v>
      </c>
      <c r="N32" s="323">
        <v>345376.51976262522</v>
      </c>
      <c r="O32" s="323">
        <v>376334.35854545952</v>
      </c>
      <c r="P32" s="323">
        <v>436946.73526896606</v>
      </c>
      <c r="Q32" s="323">
        <v>497390.93896008719</v>
      </c>
      <c r="R32" s="323">
        <v>530119.08718124765</v>
      </c>
      <c r="S32" s="323">
        <v>620180.42599492124</v>
      </c>
      <c r="T32" s="323">
        <v>696247.00655697123</v>
      </c>
      <c r="U32" s="323">
        <v>765001.87244046992</v>
      </c>
      <c r="V32" s="323">
        <v>880286.11980312865</v>
      </c>
      <c r="W32" s="323">
        <v>948453.98552931892</v>
      </c>
      <c r="X32" s="324">
        <v>1008017.6886118099</v>
      </c>
      <c r="Y32"/>
      <c r="Z32"/>
      <c r="AA32"/>
      <c r="AB32"/>
      <c r="AC32"/>
      <c r="AD32"/>
      <c r="AE32"/>
      <c r="AF32"/>
      <c r="AG32"/>
    </row>
    <row r="33" spans="2:33" x14ac:dyDescent="0.2">
      <c r="B33" s="128" t="s">
        <v>58</v>
      </c>
      <c r="C33" s="193">
        <v>88.407076014768492</v>
      </c>
      <c r="D33" s="193">
        <v>109.45887571065461</v>
      </c>
      <c r="E33" s="193">
        <v>122.43373073615263</v>
      </c>
      <c r="F33" s="193">
        <v>126.67683574812966</v>
      </c>
      <c r="G33" s="190">
        <v>136.61463794605865</v>
      </c>
      <c r="H33" s="190">
        <v>161.58184351345704</v>
      </c>
      <c r="I33" s="191">
        <v>179.26318908162816</v>
      </c>
      <c r="J33" s="191">
        <v>189.9919485750012</v>
      </c>
      <c r="K33" s="66">
        <v>88235.714978662538</v>
      </c>
      <c r="L33" s="66">
        <v>110039.41439918945</v>
      </c>
      <c r="M33" s="66">
        <v>123451.52953595589</v>
      </c>
      <c r="N33" s="66">
        <v>127464.50745982173</v>
      </c>
      <c r="O33" s="66">
        <v>137648.31066970536</v>
      </c>
      <c r="P33" s="66">
        <v>165208.89096280673</v>
      </c>
      <c r="Q33" s="66">
        <v>185683.85866763169</v>
      </c>
      <c r="R33" s="66">
        <v>196675.61194364112</v>
      </c>
      <c r="S33" s="66">
        <v>225205.25470696634</v>
      </c>
      <c r="T33" s="66">
        <v>257122.26852997395</v>
      </c>
      <c r="U33" s="66">
        <v>285620.20161831699</v>
      </c>
      <c r="V33" s="66">
        <v>333481.15215801098</v>
      </c>
      <c r="W33" s="275">
        <v>348084.19084165536</v>
      </c>
      <c r="X33" s="276">
        <v>376959.7491670599</v>
      </c>
      <c r="Y33"/>
      <c r="Z33"/>
      <c r="AA33"/>
      <c r="AB33"/>
      <c r="AC33"/>
      <c r="AD33"/>
      <c r="AE33"/>
      <c r="AF33"/>
      <c r="AG33"/>
    </row>
    <row r="34" spans="2:33" x14ac:dyDescent="0.2">
      <c r="B34" s="128" t="s">
        <v>59</v>
      </c>
      <c r="C34" s="193">
        <v>55.731862648784265</v>
      </c>
      <c r="D34" s="193">
        <v>66.84853390399806</v>
      </c>
      <c r="E34" s="193">
        <v>77.39299127761069</v>
      </c>
      <c r="F34" s="193">
        <v>85.316275040777256</v>
      </c>
      <c r="G34" s="190">
        <v>93.146754361200777</v>
      </c>
      <c r="H34" s="190">
        <v>104.62294698736129</v>
      </c>
      <c r="I34" s="191">
        <v>123.28229540022595</v>
      </c>
      <c r="J34" s="191">
        <v>129.80625628883371</v>
      </c>
      <c r="K34" s="66">
        <v>54481.893223199637</v>
      </c>
      <c r="L34" s="66">
        <v>64098.47468706053</v>
      </c>
      <c r="M34" s="66">
        <v>73618.965920925431</v>
      </c>
      <c r="N34" s="66">
        <v>81549.243693191354</v>
      </c>
      <c r="O34" s="66">
        <v>91063.448617338712</v>
      </c>
      <c r="P34" s="66">
        <v>103728.09224598967</v>
      </c>
      <c r="Q34" s="66">
        <v>121477.25785073914</v>
      </c>
      <c r="R34" s="66">
        <v>129098.53503255712</v>
      </c>
      <c r="S34" s="66">
        <v>153726.0073858051</v>
      </c>
      <c r="T34" s="66">
        <v>174068.32173575234</v>
      </c>
      <c r="U34" s="66">
        <v>191794.65214212597</v>
      </c>
      <c r="V34" s="66">
        <v>214512.24156971372</v>
      </c>
      <c r="W34" s="275">
        <v>242553.37086116156</v>
      </c>
      <c r="X34" s="276">
        <v>249072.79670359599</v>
      </c>
      <c r="Y34"/>
      <c r="Z34"/>
      <c r="AA34"/>
      <c r="AB34"/>
      <c r="AC34"/>
      <c r="AD34"/>
      <c r="AE34"/>
      <c r="AF34"/>
      <c r="AG34"/>
    </row>
    <row r="35" spans="2:33" x14ac:dyDescent="0.2">
      <c r="B35" s="128" t="s">
        <v>60</v>
      </c>
      <c r="C35" s="193">
        <v>105.48681644757843</v>
      </c>
      <c r="D35" s="193">
        <v>124.55126719372512</v>
      </c>
      <c r="E35" s="193">
        <v>137.83068245905048</v>
      </c>
      <c r="F35" s="193">
        <v>144.21819806724923</v>
      </c>
      <c r="G35" s="190">
        <v>156.82693224333036</v>
      </c>
      <c r="H35" s="190">
        <v>176.61507312952506</v>
      </c>
      <c r="I35" s="191">
        <v>199.4942459749665</v>
      </c>
      <c r="J35" s="191">
        <v>215.86387943098907</v>
      </c>
      <c r="K35" s="66">
        <v>98847.210893732641</v>
      </c>
      <c r="L35" s="66">
        <v>119325.39865976226</v>
      </c>
      <c r="M35" s="66">
        <v>131192.20629616262</v>
      </c>
      <c r="N35" s="66">
        <v>136362.76860961216</v>
      </c>
      <c r="O35" s="66">
        <v>147622.59925841546</v>
      </c>
      <c r="P35" s="66">
        <v>168009.75206016962</v>
      </c>
      <c r="Q35" s="66">
        <v>190229.82244171639</v>
      </c>
      <c r="R35" s="66">
        <v>204344.94020504941</v>
      </c>
      <c r="S35" s="66">
        <v>241249.16390214983</v>
      </c>
      <c r="T35" s="66">
        <v>265056.41629124497</v>
      </c>
      <c r="U35" s="66">
        <v>287587.01868002699</v>
      </c>
      <c r="V35" s="66">
        <v>332292.72607540397</v>
      </c>
      <c r="W35" s="275">
        <v>357816.423826502</v>
      </c>
      <c r="X35" s="276">
        <v>381985.14274115412</v>
      </c>
      <c r="Y35"/>
      <c r="Z35"/>
      <c r="AA35"/>
      <c r="AB35"/>
      <c r="AC35"/>
      <c r="AD35"/>
      <c r="AE35"/>
      <c r="AF35"/>
      <c r="AG35"/>
    </row>
    <row r="36" spans="2:33" x14ac:dyDescent="0.2">
      <c r="B36" s="126" t="s">
        <v>61</v>
      </c>
      <c r="C36" s="187">
        <v>129.64858576609333</v>
      </c>
      <c r="D36" s="187">
        <v>153.10362951164601</v>
      </c>
      <c r="E36" s="187">
        <v>176.81135501465599</v>
      </c>
      <c r="F36" s="187">
        <v>190.17781070615973</v>
      </c>
      <c r="G36" s="187">
        <v>206.28447468893347</v>
      </c>
      <c r="H36" s="187">
        <v>235.96430697302725</v>
      </c>
      <c r="I36" s="192">
        <v>279.37227395393069</v>
      </c>
      <c r="J36" s="192">
        <v>310.76489762679176</v>
      </c>
      <c r="K36" s="323">
        <v>128162.64083640295</v>
      </c>
      <c r="L36" s="323">
        <v>152557.67674370541</v>
      </c>
      <c r="M36" s="323">
        <v>174941.29890112154</v>
      </c>
      <c r="N36" s="323">
        <v>187580.10676002194</v>
      </c>
      <c r="O36" s="323">
        <v>203404.86657138917</v>
      </c>
      <c r="P36" s="323">
        <v>232926.9121030244</v>
      </c>
      <c r="Q36" s="323">
        <v>278138.88923088275</v>
      </c>
      <c r="R36" s="323">
        <v>309400.65469754516</v>
      </c>
      <c r="S36" s="323">
        <v>354815.8228435808</v>
      </c>
      <c r="T36" s="323">
        <v>400152.7939852546</v>
      </c>
      <c r="U36" s="323">
        <v>444538.05353143823</v>
      </c>
      <c r="V36" s="323">
        <v>485623.02049281448</v>
      </c>
      <c r="W36" s="323">
        <v>542632.02996584633</v>
      </c>
      <c r="X36" s="324">
        <v>579745.0539077404</v>
      </c>
      <c r="Y36"/>
      <c r="Z36"/>
      <c r="AA36"/>
      <c r="AB36"/>
      <c r="AC36"/>
      <c r="AD36"/>
      <c r="AE36"/>
      <c r="AF36"/>
      <c r="AG36"/>
    </row>
    <row r="37" spans="2:33" x14ac:dyDescent="0.2">
      <c r="B37" s="128" t="s">
        <v>62</v>
      </c>
      <c r="C37" s="193">
        <v>15.153544468086848</v>
      </c>
      <c r="D37" s="193">
        <v>19.273681132009209</v>
      </c>
      <c r="E37" s="193">
        <v>21.105169622006304</v>
      </c>
      <c r="F37" s="193">
        <v>21.650853636968382</v>
      </c>
      <c r="G37" s="190">
        <v>24.341235556337793</v>
      </c>
      <c r="H37" s="190">
        <v>28.121420487688024</v>
      </c>
      <c r="I37" s="191">
        <v>33.142745804835137</v>
      </c>
      <c r="J37" s="191">
        <v>36.368093687720346</v>
      </c>
      <c r="K37" s="66">
        <v>16440.423924177958</v>
      </c>
      <c r="L37" s="66">
        <v>21846.566335176562</v>
      </c>
      <c r="M37" s="66">
        <v>23372.308185639235</v>
      </c>
      <c r="N37" s="66">
        <v>23725.258361208165</v>
      </c>
      <c r="O37" s="66">
        <v>26667.893813106093</v>
      </c>
      <c r="P37" s="66">
        <v>30084.765198465633</v>
      </c>
      <c r="Q37" s="66">
        <v>36219.263038022407</v>
      </c>
      <c r="R37" s="66">
        <v>39517.741741183127</v>
      </c>
      <c r="S37" s="66">
        <v>47270.656395630067</v>
      </c>
      <c r="T37" s="66">
        <v>55133.162450649899</v>
      </c>
      <c r="U37" s="66">
        <v>62013.20088526138</v>
      </c>
      <c r="V37" s="66">
        <v>69203.201263863302</v>
      </c>
      <c r="W37" s="275">
        <v>78950.132702724994</v>
      </c>
      <c r="X37" s="276">
        <v>83082.335620985032</v>
      </c>
      <c r="Y37"/>
      <c r="Z37"/>
      <c r="AA37"/>
      <c r="AB37"/>
      <c r="AC37"/>
      <c r="AD37"/>
      <c r="AE37"/>
      <c r="AF37"/>
      <c r="AG37"/>
    </row>
    <row r="38" spans="2:33" x14ac:dyDescent="0.2">
      <c r="B38" s="128" t="s">
        <v>69</v>
      </c>
      <c r="C38" s="193">
        <v>20.941060273640048</v>
      </c>
      <c r="D38" s="193">
        <v>27.888658000795857</v>
      </c>
      <c r="E38" s="193">
        <v>36.961123134724787</v>
      </c>
      <c r="F38" s="193">
        <v>37.465936920650805</v>
      </c>
      <c r="G38" s="190">
        <v>35.257614186934134</v>
      </c>
      <c r="H38" s="190">
        <v>42.687119312336698</v>
      </c>
      <c r="I38" s="191">
        <v>53.386487672810127</v>
      </c>
      <c r="J38" s="191">
        <v>57.294192153468806</v>
      </c>
      <c r="K38" s="66">
        <v>19190.652531131404</v>
      </c>
      <c r="L38" s="66">
        <v>26697.09688085681</v>
      </c>
      <c r="M38" s="66">
        <v>33388.67016291061</v>
      </c>
      <c r="N38" s="66">
        <v>34257.054625974772</v>
      </c>
      <c r="O38" s="66">
        <v>30700.164570458292</v>
      </c>
      <c r="P38" s="66">
        <v>38027.578417138357</v>
      </c>
      <c r="Q38" s="66">
        <v>49202.505248556132</v>
      </c>
      <c r="R38" s="66">
        <v>52693.416788180846</v>
      </c>
      <c r="S38" s="66">
        <v>56600.955375330057</v>
      </c>
      <c r="T38" s="66">
        <v>69153.956741192451</v>
      </c>
      <c r="U38" s="66">
        <v>79665.691144002936</v>
      </c>
      <c r="V38" s="66">
        <v>89212.918585610372</v>
      </c>
      <c r="W38" s="275">
        <v>101234.52027010871</v>
      </c>
      <c r="X38" s="276">
        <v>107418.0309062717</v>
      </c>
      <c r="Y38"/>
      <c r="Z38"/>
      <c r="AA38"/>
      <c r="AB38"/>
      <c r="AC38"/>
      <c r="AD38"/>
      <c r="AE38"/>
      <c r="AF38"/>
      <c r="AG38"/>
    </row>
    <row r="39" spans="2:33" x14ac:dyDescent="0.2">
      <c r="B39" s="128" t="s">
        <v>64</v>
      </c>
      <c r="C39" s="193">
        <v>37.415997218096685</v>
      </c>
      <c r="D39" s="193">
        <v>42.836390036796047</v>
      </c>
      <c r="E39" s="193">
        <v>48.020949119741054</v>
      </c>
      <c r="F39" s="193">
        <v>50.534408104521148</v>
      </c>
      <c r="G39" s="190">
        <v>57.057071699263965</v>
      </c>
      <c r="H39" s="190">
        <v>65.210146758004043</v>
      </c>
      <c r="I39" s="191">
        <v>75.271162811606416</v>
      </c>
      <c r="J39" s="191">
        <v>85.615343886621986</v>
      </c>
      <c r="K39" s="66">
        <v>38629.3645823275</v>
      </c>
      <c r="L39" s="66">
        <v>45557.889209159694</v>
      </c>
      <c r="M39" s="66">
        <v>51103.815350677985</v>
      </c>
      <c r="N39" s="66">
        <v>53865.112562676935</v>
      </c>
      <c r="O39" s="66">
        <v>61375.40265030069</v>
      </c>
      <c r="P39" s="66">
        <v>71410.567721705258</v>
      </c>
      <c r="Q39" s="66">
        <v>82417.563798275718</v>
      </c>
      <c r="R39" s="66">
        <v>92865.743086068906</v>
      </c>
      <c r="S39" s="66">
        <v>106770.10947784148</v>
      </c>
      <c r="T39" s="66">
        <v>121296.72083856427</v>
      </c>
      <c r="U39" s="66">
        <v>138757.82502755706</v>
      </c>
      <c r="V39" s="66">
        <v>151300.1751111871</v>
      </c>
      <c r="W39" s="275">
        <v>165015.31846570995</v>
      </c>
      <c r="X39" s="276">
        <v>173631.66261969338</v>
      </c>
      <c r="Y39"/>
      <c r="Z39"/>
      <c r="AA39"/>
      <c r="AB39"/>
      <c r="AC39"/>
      <c r="AD39"/>
      <c r="AE39"/>
      <c r="AF39"/>
      <c r="AG39"/>
    </row>
    <row r="40" spans="2:33" ht="13.5" thickBot="1" x14ac:dyDescent="0.25">
      <c r="B40" s="130" t="s">
        <v>65</v>
      </c>
      <c r="C40" s="194">
        <v>56.137983806269766</v>
      </c>
      <c r="D40" s="194">
        <v>63.104900342044893</v>
      </c>
      <c r="E40" s="194">
        <v>70.724113138183853</v>
      </c>
      <c r="F40" s="194">
        <v>80.526612044019402</v>
      </c>
      <c r="G40" s="195">
        <v>89.628553246397587</v>
      </c>
      <c r="H40" s="195">
        <v>99.945620414998473</v>
      </c>
      <c r="I40" s="196">
        <v>117.57187766467905</v>
      </c>
      <c r="J40" s="196">
        <v>131.48726789898063</v>
      </c>
      <c r="K40" s="313">
        <v>53902.19979876608</v>
      </c>
      <c r="L40" s="313">
        <v>58456.124318512331</v>
      </c>
      <c r="M40" s="313">
        <v>67076.505201893699</v>
      </c>
      <c r="N40" s="313">
        <v>75732.681210162074</v>
      </c>
      <c r="O40" s="313">
        <v>84661.405537524086</v>
      </c>
      <c r="P40" s="313">
        <v>93404.000765715173</v>
      </c>
      <c r="Q40" s="313">
        <v>110299.55714602853</v>
      </c>
      <c r="R40" s="313">
        <v>124323.75308211231</v>
      </c>
      <c r="S40" s="313">
        <v>144174.10159477917</v>
      </c>
      <c r="T40" s="313">
        <v>154568.95395484797</v>
      </c>
      <c r="U40" s="313">
        <v>164101.33647461692</v>
      </c>
      <c r="V40" s="313">
        <v>175906.72553215377</v>
      </c>
      <c r="W40" s="373">
        <v>197432.0585273027</v>
      </c>
      <c r="X40" s="314">
        <v>215613.02476079029</v>
      </c>
      <c r="Y40"/>
      <c r="Z40"/>
      <c r="AA40"/>
      <c r="AB40"/>
      <c r="AC40"/>
      <c r="AD40"/>
      <c r="AE40"/>
      <c r="AF40"/>
      <c r="AG40"/>
    </row>
    <row r="41" spans="2:33" x14ac:dyDescent="0.2">
      <c r="B41" s="58" t="s">
        <v>113</v>
      </c>
      <c r="C41" s="132"/>
      <c r="D41" s="132"/>
      <c r="E41" s="58"/>
      <c r="F41" s="132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Y41"/>
      <c r="Z41"/>
    </row>
    <row r="42" spans="2:33" x14ac:dyDescent="0.2">
      <c r="B42" s="71" t="s">
        <v>104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Y42"/>
      <c r="Z42"/>
    </row>
    <row r="43" spans="2:33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Y43"/>
      <c r="Z43"/>
    </row>
    <row r="44" spans="2:33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</sheetData>
  <mergeCells count="2">
    <mergeCell ref="B4:B5"/>
    <mergeCell ref="C4:X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4"/>
  <sheetViews>
    <sheetView showGridLines="0" zoomScaleNormal="100" workbookViewId="0">
      <selection activeCell="A43" sqref="A43"/>
    </sheetView>
  </sheetViews>
  <sheetFormatPr defaultRowHeight="12.75" x14ac:dyDescent="0.2"/>
  <cols>
    <col min="1" max="1" width="4.7109375" style="1" customWidth="1"/>
    <col min="2" max="2" width="44.28515625" style="1" customWidth="1"/>
    <col min="3" max="16" width="16.7109375" style="1" customWidth="1"/>
    <col min="17" max="16384" width="9.140625" style="1"/>
  </cols>
  <sheetData>
    <row r="2" spans="2:16" ht="18" customHeight="1" thickBot="1" x14ac:dyDescent="0.35">
      <c r="B2" s="76" t="s">
        <v>171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2:16" ht="14.25" thickTop="1" thickBot="1" x14ac:dyDescent="0.25">
      <c r="B3" s="10"/>
    </row>
    <row r="4" spans="2:16" ht="12.75" customHeight="1" x14ac:dyDescent="0.2">
      <c r="B4" s="362" t="s">
        <v>33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6"/>
    </row>
    <row r="5" spans="2:16" ht="45" customHeight="1" x14ac:dyDescent="0.2">
      <c r="B5" s="363"/>
      <c r="C5" s="133">
        <v>2002</v>
      </c>
      <c r="D5" s="133">
        <v>2003</v>
      </c>
      <c r="E5" s="133">
        <v>2004</v>
      </c>
      <c r="F5" s="133">
        <v>2005</v>
      </c>
      <c r="G5" s="133">
        <v>2006</v>
      </c>
      <c r="H5" s="133">
        <v>2007</v>
      </c>
      <c r="I5" s="133">
        <v>2008</v>
      </c>
      <c r="J5" s="133">
        <v>2009</v>
      </c>
      <c r="K5" s="133">
        <v>2010</v>
      </c>
      <c r="L5" s="133">
        <v>2011</v>
      </c>
      <c r="M5" s="133">
        <v>2012</v>
      </c>
      <c r="N5" s="133">
        <v>2013</v>
      </c>
      <c r="O5" s="133">
        <v>2014</v>
      </c>
      <c r="P5" s="133">
        <v>2015</v>
      </c>
    </row>
    <row r="6" spans="2:16" ht="2.25" customHeight="1" x14ac:dyDescent="0.2">
      <c r="B6" s="122"/>
      <c r="C6" s="134"/>
      <c r="D6" s="134">
        <v>100</v>
      </c>
      <c r="E6" s="134">
        <v>100</v>
      </c>
      <c r="F6" s="134">
        <v>100</v>
      </c>
      <c r="G6" s="134">
        <v>100</v>
      </c>
      <c r="H6" s="134">
        <v>100</v>
      </c>
      <c r="I6" s="134">
        <v>100</v>
      </c>
      <c r="J6" s="134">
        <v>100</v>
      </c>
      <c r="K6" s="134">
        <v>100</v>
      </c>
      <c r="L6" s="134">
        <v>100</v>
      </c>
      <c r="M6" s="134">
        <v>100</v>
      </c>
      <c r="N6" s="134"/>
      <c r="O6" s="134"/>
      <c r="P6" s="135"/>
    </row>
    <row r="7" spans="2:16" x14ac:dyDescent="0.2">
      <c r="B7" s="126" t="s">
        <v>34</v>
      </c>
      <c r="C7" s="244">
        <f>('tab8'!K7/'tab8'!$K$7)*100</f>
        <v>100</v>
      </c>
      <c r="D7" s="244">
        <v>100</v>
      </c>
      <c r="E7" s="244">
        <v>100</v>
      </c>
      <c r="F7" s="244">
        <v>100</v>
      </c>
      <c r="G7" s="244">
        <v>100</v>
      </c>
      <c r="H7" s="244">
        <v>100</v>
      </c>
      <c r="I7" s="244">
        <v>100</v>
      </c>
      <c r="J7" s="244">
        <v>100</v>
      </c>
      <c r="K7" s="244">
        <v>100</v>
      </c>
      <c r="L7" s="244">
        <v>100</v>
      </c>
      <c r="M7" s="244">
        <v>100</v>
      </c>
      <c r="N7" s="244">
        <v>100</v>
      </c>
      <c r="O7" s="244">
        <v>100</v>
      </c>
      <c r="P7" s="248">
        <v>100</v>
      </c>
    </row>
    <row r="8" spans="2:16" ht="2.25" customHeight="1" x14ac:dyDescent="0.2">
      <c r="B8" s="136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</row>
    <row r="9" spans="2:16" x14ac:dyDescent="0.2">
      <c r="B9" s="126" t="s">
        <v>35</v>
      </c>
      <c r="C9" s="247">
        <v>4.6952554893100276</v>
      </c>
      <c r="D9" s="247">
        <v>4.7471770099683965</v>
      </c>
      <c r="E9" s="247">
        <v>4.9572765539668877</v>
      </c>
      <c r="F9" s="247">
        <v>4.9075883732115351</v>
      </c>
      <c r="G9" s="247">
        <v>5.0373177004962013</v>
      </c>
      <c r="H9" s="247">
        <v>4.9859836897383802</v>
      </c>
      <c r="I9" s="247">
        <v>5.0381552521093695</v>
      </c>
      <c r="J9" s="247">
        <v>4.9867458434760961</v>
      </c>
      <c r="K9" s="247">
        <v>5.3294338351175563</v>
      </c>
      <c r="L9" s="247">
        <v>5.5074698749150306</v>
      </c>
      <c r="M9" s="247">
        <v>5.3813895494886932</v>
      </c>
      <c r="N9" s="244">
        <v>5.4850560879220733</v>
      </c>
      <c r="O9" s="244">
        <v>5.33101772360724</v>
      </c>
      <c r="P9" s="248">
        <v>5.3500016143948681</v>
      </c>
    </row>
    <row r="10" spans="2:16" x14ac:dyDescent="0.2">
      <c r="B10" s="128" t="s">
        <v>36</v>
      </c>
      <c r="C10" s="249">
        <v>0.5015914636581642</v>
      </c>
      <c r="D10" s="249">
        <v>0.54861948052916032</v>
      </c>
      <c r="E10" s="249">
        <v>0.56210622169019087</v>
      </c>
      <c r="F10" s="249">
        <v>0.57642635716761303</v>
      </c>
      <c r="G10" s="249">
        <v>0.54181301959026384</v>
      </c>
      <c r="H10" s="249">
        <v>0.53077135415216825</v>
      </c>
      <c r="I10" s="249">
        <v>0.55584039204218194</v>
      </c>
      <c r="J10" s="249">
        <v>0.59180248108142486</v>
      </c>
      <c r="K10" s="249">
        <v>0.61525548697669874</v>
      </c>
      <c r="L10" s="249">
        <v>0.6300801524447599</v>
      </c>
      <c r="M10" s="249">
        <v>0.62542515756631023</v>
      </c>
      <c r="N10" s="249">
        <v>0.58371411732542022</v>
      </c>
      <c r="O10" s="249">
        <v>0.58887800728834039</v>
      </c>
      <c r="P10" s="250">
        <v>0.60980880807835358</v>
      </c>
    </row>
    <row r="11" spans="2:16" x14ac:dyDescent="0.2">
      <c r="B11" s="128" t="s">
        <v>37</v>
      </c>
      <c r="C11" s="249">
        <v>0.19957863194289516</v>
      </c>
      <c r="D11" s="249">
        <v>0.19658508636597416</v>
      </c>
      <c r="E11" s="249">
        <v>0.1932831162436654</v>
      </c>
      <c r="F11" s="249">
        <v>0.19813010116837682</v>
      </c>
      <c r="G11" s="249">
        <v>0.19348013503471456</v>
      </c>
      <c r="H11" s="249">
        <v>0.20064869733481877</v>
      </c>
      <c r="I11" s="249">
        <v>0.2061305644434932</v>
      </c>
      <c r="J11" s="249">
        <v>0.22225424460619844</v>
      </c>
      <c r="K11" s="249">
        <v>0.21468564055905234</v>
      </c>
      <c r="L11" s="249">
        <v>0.20449388919482969</v>
      </c>
      <c r="M11" s="249">
        <v>0.21055929488205094</v>
      </c>
      <c r="N11" s="249">
        <v>0.21520536741488513</v>
      </c>
      <c r="O11" s="249">
        <v>0.23289163525177922</v>
      </c>
      <c r="P11" s="250">
        <v>0.22719824503292343</v>
      </c>
    </row>
    <row r="12" spans="2:16" x14ac:dyDescent="0.2">
      <c r="B12" s="128" t="s">
        <v>38</v>
      </c>
      <c r="C12" s="249">
        <v>1.483982188990999</v>
      </c>
      <c r="D12" s="249">
        <v>1.5054063435864382</v>
      </c>
      <c r="E12" s="249">
        <v>1.5880820513531773</v>
      </c>
      <c r="F12" s="249">
        <v>1.5655173287129329</v>
      </c>
      <c r="G12" s="249">
        <v>1.6573580701687827</v>
      </c>
      <c r="H12" s="249">
        <v>1.598366550256761</v>
      </c>
      <c r="I12" s="249">
        <v>1.5472125772233214</v>
      </c>
      <c r="J12" s="249">
        <v>1.5169289808992892</v>
      </c>
      <c r="K12" s="249">
        <v>1.566637149649337</v>
      </c>
      <c r="L12" s="249">
        <v>1.6162757552395859</v>
      </c>
      <c r="M12" s="249">
        <v>1.500442403722108</v>
      </c>
      <c r="N12" s="249">
        <v>1.5577113374484131</v>
      </c>
      <c r="O12" s="249">
        <v>1.4997292255100523</v>
      </c>
      <c r="P12" s="250">
        <v>1.4436886458780909</v>
      </c>
    </row>
    <row r="13" spans="2:16" x14ac:dyDescent="0.2">
      <c r="B13" s="128" t="s">
        <v>39</v>
      </c>
      <c r="C13" s="249">
        <v>0.16066987600394964</v>
      </c>
      <c r="D13" s="249">
        <v>0.15099859072262206</v>
      </c>
      <c r="E13" s="249">
        <v>0.14418364003520159</v>
      </c>
      <c r="F13" s="249">
        <v>0.1471230635609089</v>
      </c>
      <c r="G13" s="249">
        <v>0.15781411702195333</v>
      </c>
      <c r="H13" s="249">
        <v>0.15451822863061809</v>
      </c>
      <c r="I13" s="249">
        <v>0.15569675227850552</v>
      </c>
      <c r="J13" s="249">
        <v>0.17017424647265633</v>
      </c>
      <c r="K13" s="249">
        <v>0.17085465476753989</v>
      </c>
      <c r="L13" s="249">
        <v>0.16688943668259587</v>
      </c>
      <c r="M13" s="249">
        <v>0.16016306347709233</v>
      </c>
      <c r="N13" s="249">
        <v>0.16900542501406016</v>
      </c>
      <c r="O13" s="249">
        <v>0.1686139804116758</v>
      </c>
      <c r="P13" s="250">
        <v>0.17269384096209225</v>
      </c>
    </row>
    <row r="14" spans="2:16" x14ac:dyDescent="0.2">
      <c r="B14" s="128" t="s">
        <v>40</v>
      </c>
      <c r="C14" s="249">
        <v>1.7787738581300543</v>
      </c>
      <c r="D14" s="249">
        <v>1.7619922038101765</v>
      </c>
      <c r="E14" s="249">
        <v>1.9038540460900779</v>
      </c>
      <c r="F14" s="249">
        <v>1.8669115818818427</v>
      </c>
      <c r="G14" s="249">
        <v>1.9084450148896421</v>
      </c>
      <c r="H14" s="249">
        <v>1.9059509045654479</v>
      </c>
      <c r="I14" s="249">
        <v>1.9601555572968541</v>
      </c>
      <c r="J14" s="249">
        <v>1.8501160441231748</v>
      </c>
      <c r="K14" s="249">
        <v>2.1278377094048313</v>
      </c>
      <c r="L14" s="249">
        <v>2.255532900615524</v>
      </c>
      <c r="M14" s="249">
        <v>2.224012846361282</v>
      </c>
      <c r="N14" s="249">
        <v>2.2736967436068363</v>
      </c>
      <c r="O14" s="249">
        <v>2.1558394706972095</v>
      </c>
      <c r="P14" s="250">
        <v>2.1829232106752285</v>
      </c>
    </row>
    <row r="15" spans="2:16" x14ac:dyDescent="0.2">
      <c r="B15" s="128" t="s">
        <v>41</v>
      </c>
      <c r="C15" s="249">
        <v>0.2131495028405381</v>
      </c>
      <c r="D15" s="249">
        <v>0.19867833086583664</v>
      </c>
      <c r="E15" s="249">
        <v>0.1953639315845179</v>
      </c>
      <c r="F15" s="249">
        <v>0.19839863989324105</v>
      </c>
      <c r="G15" s="249">
        <v>0.21917126836649856</v>
      </c>
      <c r="H15" s="249">
        <v>0.2210272668259016</v>
      </c>
      <c r="I15" s="249">
        <v>0.2235001014433404</v>
      </c>
      <c r="J15" s="249">
        <v>0.22473948828067858</v>
      </c>
      <c r="K15" s="249">
        <v>0.21199484564435522</v>
      </c>
      <c r="L15" s="249">
        <v>0.21500015405006853</v>
      </c>
      <c r="M15" s="249">
        <v>0.23118219397464437</v>
      </c>
      <c r="N15" s="249">
        <v>0.23939231821104376</v>
      </c>
      <c r="O15" s="249">
        <v>0.23188082860735679</v>
      </c>
      <c r="P15" s="250">
        <v>0.23118233892492046</v>
      </c>
    </row>
    <row r="16" spans="2:16" x14ac:dyDescent="0.2">
      <c r="B16" s="128" t="s">
        <v>42</v>
      </c>
      <c r="C16" s="249">
        <v>0.35750996774342719</v>
      </c>
      <c r="D16" s="249">
        <v>0.38489697408818768</v>
      </c>
      <c r="E16" s="249">
        <v>0.3704035469700574</v>
      </c>
      <c r="F16" s="249">
        <v>0.35508130082662065</v>
      </c>
      <c r="G16" s="249">
        <v>0.35923607542434666</v>
      </c>
      <c r="H16" s="249">
        <v>0.37470068797266448</v>
      </c>
      <c r="I16" s="249">
        <v>0.38961930738167255</v>
      </c>
      <c r="J16" s="249">
        <v>0.41073035801267188</v>
      </c>
      <c r="K16" s="249">
        <v>0.42216834811574172</v>
      </c>
      <c r="L16" s="249">
        <v>0.41919758668766693</v>
      </c>
      <c r="M16" s="249">
        <v>0.42960458950520569</v>
      </c>
      <c r="N16" s="249">
        <v>0.44633077890141465</v>
      </c>
      <c r="O16" s="249">
        <v>0.45318457584082644</v>
      </c>
      <c r="P16" s="250">
        <v>0.48250652484325779</v>
      </c>
    </row>
    <row r="17" spans="2:23" x14ac:dyDescent="0.2">
      <c r="B17" s="126" t="s">
        <v>43</v>
      </c>
      <c r="C17" s="244">
        <v>13.087676095148071</v>
      </c>
      <c r="D17" s="244">
        <v>12.839268104453097</v>
      </c>
      <c r="E17" s="244">
        <v>12.858130794594826</v>
      </c>
      <c r="F17" s="244">
        <v>13.030890747368709</v>
      </c>
      <c r="G17" s="244">
        <v>13.195881099262699</v>
      </c>
      <c r="H17" s="244">
        <v>13.027870606627376</v>
      </c>
      <c r="I17" s="244">
        <v>13.058762961964113</v>
      </c>
      <c r="J17" s="244">
        <v>13.558361040865005</v>
      </c>
      <c r="K17" s="244">
        <v>13.453162579712833</v>
      </c>
      <c r="L17" s="244">
        <v>13.330937659928585</v>
      </c>
      <c r="M17" s="244">
        <v>13.5638589530407</v>
      </c>
      <c r="N17" s="244">
        <v>13.589189253543388</v>
      </c>
      <c r="O17" s="244">
        <v>13.931574338014826</v>
      </c>
      <c r="P17" s="248">
        <v>14.15215538937038</v>
      </c>
    </row>
    <row r="18" spans="2:23" x14ac:dyDescent="0.2">
      <c r="B18" s="128" t="s">
        <v>44</v>
      </c>
      <c r="C18" s="249">
        <v>1.0695955537697583</v>
      </c>
      <c r="D18" s="249">
        <v>1.1352423356892989</v>
      </c>
      <c r="E18" s="249">
        <v>1.130232050957128</v>
      </c>
      <c r="F18" s="249">
        <v>1.1565644761688834</v>
      </c>
      <c r="G18" s="249">
        <v>1.2330882179469302</v>
      </c>
      <c r="H18" s="249">
        <v>1.129702029720828</v>
      </c>
      <c r="I18" s="249">
        <v>1.2197686151230422</v>
      </c>
      <c r="J18" s="249">
        <v>1.2299455984524932</v>
      </c>
      <c r="K18" s="249">
        <v>1.1917513249337801</v>
      </c>
      <c r="L18" s="249">
        <v>1.1914758658584772</v>
      </c>
      <c r="M18" s="249">
        <v>1.2563473259244156</v>
      </c>
      <c r="N18" s="249">
        <v>1.2696864703190596</v>
      </c>
      <c r="O18" s="249">
        <v>1.3296877578183044</v>
      </c>
      <c r="P18" s="250">
        <v>1.3088384501044146</v>
      </c>
    </row>
    <row r="19" spans="2:23" x14ac:dyDescent="0.2">
      <c r="B19" s="128" t="s">
        <v>45</v>
      </c>
      <c r="C19" s="249">
        <v>0.47841855830202207</v>
      </c>
      <c r="D19" s="249">
        <v>0.48982209218146655</v>
      </c>
      <c r="E19" s="249">
        <v>0.48047273019899922</v>
      </c>
      <c r="F19" s="249">
        <v>0.49349999878882572</v>
      </c>
      <c r="G19" s="249">
        <v>0.55450326631846969</v>
      </c>
      <c r="H19" s="249">
        <v>0.50495429301940897</v>
      </c>
      <c r="I19" s="249">
        <v>0.52104070085399612</v>
      </c>
      <c r="J19" s="249">
        <v>0.56844361564605916</v>
      </c>
      <c r="K19" s="249">
        <v>0.57308352930586115</v>
      </c>
      <c r="L19" s="249">
        <v>0.5927581823271163</v>
      </c>
      <c r="M19" s="249">
        <v>0.59478945375971259</v>
      </c>
      <c r="N19" s="249">
        <v>0.58675597911991817</v>
      </c>
      <c r="O19" s="249">
        <v>0.65277392071071016</v>
      </c>
      <c r="P19" s="250">
        <v>0.65293234523989285</v>
      </c>
    </row>
    <row r="20" spans="2:23" x14ac:dyDescent="0.2">
      <c r="B20" s="128" t="s">
        <v>46</v>
      </c>
      <c r="C20" s="249">
        <v>1.9290089872530749</v>
      </c>
      <c r="D20" s="249">
        <v>1.9026986192009352</v>
      </c>
      <c r="E20" s="249">
        <v>1.8843464760661826</v>
      </c>
      <c r="F20" s="249">
        <v>1.8916314550565596</v>
      </c>
      <c r="G20" s="249">
        <v>1.9299143938706556</v>
      </c>
      <c r="H20" s="249">
        <v>1.8681557605667249</v>
      </c>
      <c r="I20" s="249">
        <v>1.9427459485138701</v>
      </c>
      <c r="J20" s="249">
        <v>2.0161765647708854</v>
      </c>
      <c r="K20" s="249">
        <v>2.0416732640542343</v>
      </c>
      <c r="L20" s="249">
        <v>2.0495429425194818</v>
      </c>
      <c r="M20" s="249">
        <v>2.0140931820529397</v>
      </c>
      <c r="N20" s="249">
        <v>2.0450928179913599</v>
      </c>
      <c r="O20" s="249">
        <v>2.1812684134719906</v>
      </c>
      <c r="P20" s="250">
        <v>2.1785428380566447</v>
      </c>
    </row>
    <row r="21" spans="2:23" x14ac:dyDescent="0.2">
      <c r="B21" s="128" t="s">
        <v>47</v>
      </c>
      <c r="C21" s="249">
        <v>0.91126540394431821</v>
      </c>
      <c r="D21" s="249">
        <v>0.86530097806763118</v>
      </c>
      <c r="E21" s="249">
        <v>0.8812354813115294</v>
      </c>
      <c r="F21" s="249">
        <v>0.91988669613130569</v>
      </c>
      <c r="G21" s="249">
        <v>0.95001450544546506</v>
      </c>
      <c r="H21" s="249">
        <v>0.96748950354072361</v>
      </c>
      <c r="I21" s="249">
        <v>0.92928264553896844</v>
      </c>
      <c r="J21" s="249">
        <v>0.92831348470634234</v>
      </c>
      <c r="K21" s="249">
        <v>0.93118700677504196</v>
      </c>
      <c r="L21" s="249">
        <v>0.93668525552207926</v>
      </c>
      <c r="M21" s="249">
        <v>0.96395684007379756</v>
      </c>
      <c r="N21" s="249">
        <v>0.96628166743139532</v>
      </c>
      <c r="O21" s="249">
        <v>0.93481615046251754</v>
      </c>
      <c r="P21" s="250">
        <v>0.95483304894766285</v>
      </c>
    </row>
    <row r="22" spans="2:23" x14ac:dyDescent="0.2">
      <c r="B22" s="128" t="s">
        <v>48</v>
      </c>
      <c r="C22" s="249">
        <v>0.85620164773580176</v>
      </c>
      <c r="D22" s="249">
        <v>0.85787806437294334</v>
      </c>
      <c r="E22" s="249">
        <v>0.80489448067637825</v>
      </c>
      <c r="F22" s="249">
        <v>0.80887089626427278</v>
      </c>
      <c r="G22" s="249">
        <v>0.86484538309536496</v>
      </c>
      <c r="H22" s="249">
        <v>0.84219106291106505</v>
      </c>
      <c r="I22" s="249">
        <v>0.86467124233181003</v>
      </c>
      <c r="J22" s="249">
        <v>0.90699217836952772</v>
      </c>
      <c r="K22" s="249">
        <v>0.8626817188980993</v>
      </c>
      <c r="L22" s="249">
        <v>0.84794098575169585</v>
      </c>
      <c r="M22" s="249">
        <v>0.88246037602145222</v>
      </c>
      <c r="N22" s="249">
        <v>0.86985397228772388</v>
      </c>
      <c r="O22" s="249">
        <v>0.9160220732761799</v>
      </c>
      <c r="P22" s="250">
        <v>0.93633069512413014</v>
      </c>
    </row>
    <row r="23" spans="2:23" x14ac:dyDescent="0.2">
      <c r="B23" s="128" t="s">
        <v>49</v>
      </c>
      <c r="C23" s="249">
        <v>2.4218390504596314</v>
      </c>
      <c r="D23" s="249">
        <v>2.2594276066806063</v>
      </c>
      <c r="E23" s="249">
        <v>2.2976711012104283</v>
      </c>
      <c r="F23" s="249">
        <v>2.3145989078296485</v>
      </c>
      <c r="G23" s="249">
        <v>2.3028199360634232</v>
      </c>
      <c r="H23" s="249">
        <v>2.296076744335501</v>
      </c>
      <c r="I23" s="249">
        <v>2.2642571360366772</v>
      </c>
      <c r="J23" s="249">
        <v>2.3930398040102299</v>
      </c>
      <c r="K23" s="249">
        <v>2.5011216466933455</v>
      </c>
      <c r="L23" s="249">
        <v>2.5171833483434112</v>
      </c>
      <c r="M23" s="249">
        <v>2.6582642404105066</v>
      </c>
      <c r="N23" s="249">
        <v>2.6474182223013494</v>
      </c>
      <c r="O23" s="249">
        <v>2.6846152553670954</v>
      </c>
      <c r="P23" s="250">
        <v>2.6177608155145937</v>
      </c>
    </row>
    <row r="24" spans="2:23" x14ac:dyDescent="0.2">
      <c r="B24" s="128" t="s">
        <v>50</v>
      </c>
      <c r="C24" s="249">
        <v>0.77491613978830309</v>
      </c>
      <c r="D24" s="249">
        <v>0.73483089614134178</v>
      </c>
      <c r="E24" s="249">
        <v>0.71740000948483595</v>
      </c>
      <c r="F24" s="249">
        <v>0.71338026354093087</v>
      </c>
      <c r="G24" s="249">
        <v>0.72197686418915308</v>
      </c>
      <c r="H24" s="249">
        <v>0.7304906277399843</v>
      </c>
      <c r="I24" s="249">
        <v>0.71587473237427712</v>
      </c>
      <c r="J24" s="249">
        <v>0.72553561648650067</v>
      </c>
      <c r="K24" s="249">
        <v>0.69825286101043138</v>
      </c>
      <c r="L24" s="249">
        <v>0.72336740103472363</v>
      </c>
      <c r="M24" s="249">
        <v>0.71967029440758346</v>
      </c>
      <c r="N24" s="249">
        <v>0.69927219903551008</v>
      </c>
      <c r="O24" s="249">
        <v>0.70903839457662132</v>
      </c>
      <c r="P24" s="250">
        <v>0.7732741263038454</v>
      </c>
    </row>
    <row r="25" spans="2:23" x14ac:dyDescent="0.2">
      <c r="B25" s="128" t="s">
        <v>51</v>
      </c>
      <c r="C25" s="249">
        <v>0.69402083675598136</v>
      </c>
      <c r="D25" s="249">
        <v>0.68392974502180059</v>
      </c>
      <c r="E25" s="249">
        <v>0.68120289407027079</v>
      </c>
      <c r="F25" s="249">
        <v>0.66480335005976221</v>
      </c>
      <c r="G25" s="249">
        <v>0.68147495980569439</v>
      </c>
      <c r="H25" s="249">
        <v>0.66973119794586666</v>
      </c>
      <c r="I25" s="249">
        <v>0.68873743208060956</v>
      </c>
      <c r="J25" s="249">
        <v>0.65127473826608073</v>
      </c>
      <c r="K25" s="249">
        <v>0.67951448489782917</v>
      </c>
      <c r="L25" s="249">
        <v>0.66512182565166311</v>
      </c>
      <c r="M25" s="249">
        <v>0.68234306182857962</v>
      </c>
      <c r="N25" s="249">
        <v>0.66276278109182851</v>
      </c>
      <c r="O25" s="249">
        <v>0.64842944610528552</v>
      </c>
      <c r="P25" s="250">
        <v>0.64302588174428899</v>
      </c>
    </row>
    <row r="26" spans="2:23" x14ac:dyDescent="0.2">
      <c r="B26" s="128" t="s">
        <v>52</v>
      </c>
      <c r="C26" s="249">
        <v>3.9524099171391809</v>
      </c>
      <c r="D26" s="249">
        <v>3.9101377670970709</v>
      </c>
      <c r="E26" s="249">
        <v>3.9806755706190735</v>
      </c>
      <c r="F26" s="249">
        <v>4.06765470352852</v>
      </c>
      <c r="G26" s="249">
        <v>3.9572435725275419</v>
      </c>
      <c r="H26" s="249">
        <v>4.0190793868472729</v>
      </c>
      <c r="I26" s="249">
        <v>3.9123845091108644</v>
      </c>
      <c r="J26" s="249">
        <v>4.1386394401568865</v>
      </c>
      <c r="K26" s="249">
        <v>3.9738967431442083</v>
      </c>
      <c r="L26" s="249">
        <v>3.8068618529199352</v>
      </c>
      <c r="M26" s="249">
        <v>3.7919341785617107</v>
      </c>
      <c r="N26" s="249">
        <v>3.8420651439652427</v>
      </c>
      <c r="O26" s="249">
        <v>3.8749229262261196</v>
      </c>
      <c r="P26" s="250">
        <v>4.0866171883349063</v>
      </c>
    </row>
    <row r="27" spans="2:23" x14ac:dyDescent="0.2">
      <c r="B27" s="126" t="s">
        <v>53</v>
      </c>
      <c r="C27" s="244">
        <v>57.382932210542023</v>
      </c>
      <c r="D27" s="244">
        <v>56.451165743455242</v>
      </c>
      <c r="E27" s="244">
        <v>56.481429017951321</v>
      </c>
      <c r="F27" s="244">
        <v>57.507921340399761</v>
      </c>
      <c r="G27" s="244">
        <v>57.705739741064086</v>
      </c>
      <c r="H27" s="244">
        <v>57.360818687614533</v>
      </c>
      <c r="I27" s="244">
        <v>56.964852451113735</v>
      </c>
      <c r="J27" s="244">
        <v>56.267079336787958</v>
      </c>
      <c r="K27" s="244">
        <v>56.126445324628136</v>
      </c>
      <c r="L27" s="244">
        <v>56.108939370837248</v>
      </c>
      <c r="M27" s="244">
        <v>55.933251651748058</v>
      </c>
      <c r="N27" s="244">
        <v>55.30672315229365</v>
      </c>
      <c r="O27" s="244">
        <v>54.935397223641445</v>
      </c>
      <c r="P27" s="248">
        <v>54.016536330078168</v>
      </c>
    </row>
    <row r="28" spans="2:23" x14ac:dyDescent="0.2">
      <c r="B28" s="128" t="s">
        <v>54</v>
      </c>
      <c r="C28" s="249">
        <v>8.333700079147814</v>
      </c>
      <c r="D28" s="249">
        <v>8.3930883568585379</v>
      </c>
      <c r="E28" s="249">
        <v>8.7789976447289622</v>
      </c>
      <c r="F28" s="249">
        <v>8.6780512486614523</v>
      </c>
      <c r="G28" s="249">
        <v>8.8260621557973362</v>
      </c>
      <c r="H28" s="249">
        <v>8.8357354779287398</v>
      </c>
      <c r="I28" s="249">
        <v>8.9590115734923454</v>
      </c>
      <c r="J28" s="249">
        <v>8.624076070815919</v>
      </c>
      <c r="K28" s="249">
        <v>9.0359558097101047</v>
      </c>
      <c r="L28" s="249">
        <v>9.1428190463290928</v>
      </c>
      <c r="M28" s="249">
        <v>9.1859787376308297</v>
      </c>
      <c r="N28" s="249">
        <v>9.153034134384864</v>
      </c>
      <c r="O28" s="249">
        <v>8.9399239580020673</v>
      </c>
      <c r="P28" s="250">
        <v>8.6615211559149685</v>
      </c>
      <c r="Q28" s="16"/>
      <c r="R28" s="16"/>
      <c r="S28" s="16"/>
      <c r="T28" s="16"/>
      <c r="U28" s="16"/>
      <c r="V28" s="16"/>
      <c r="W28" s="16"/>
    </row>
    <row r="29" spans="2:23" x14ac:dyDescent="0.2">
      <c r="B29" s="304" t="s">
        <v>29</v>
      </c>
      <c r="C29" s="307">
        <v>1.8168476441394805</v>
      </c>
      <c r="D29" s="307">
        <v>1.83469243571316</v>
      </c>
      <c r="E29" s="307">
        <v>2.0295039489352882</v>
      </c>
      <c r="F29" s="307">
        <v>2.1662638583873473</v>
      </c>
      <c r="G29" s="307">
        <v>2.218924249003031</v>
      </c>
      <c r="H29" s="307">
        <v>2.2298724816368365</v>
      </c>
      <c r="I29" s="307">
        <v>2.3181904399798525</v>
      </c>
      <c r="J29" s="307">
        <v>2.0766439784060862</v>
      </c>
      <c r="K29" s="307">
        <v>2.1954102810677547</v>
      </c>
      <c r="L29" s="307">
        <v>2.4215487172573038</v>
      </c>
      <c r="M29" s="307">
        <v>2.4269243024011717</v>
      </c>
      <c r="N29" s="307">
        <v>2.1996010572865421</v>
      </c>
      <c r="O29" s="307">
        <v>2.2284968583340072</v>
      </c>
      <c r="P29" s="308">
        <v>2.007461962377568</v>
      </c>
      <c r="Q29" s="16"/>
      <c r="R29" s="16"/>
      <c r="S29" s="16"/>
      <c r="T29" s="16"/>
      <c r="U29" s="16"/>
      <c r="V29" s="16"/>
      <c r="W29" s="16"/>
    </row>
    <row r="30" spans="2:23" x14ac:dyDescent="0.2">
      <c r="B30" s="128" t="s">
        <v>55</v>
      </c>
      <c r="C30" s="249">
        <v>12.379936221069725</v>
      </c>
      <c r="D30" s="249">
        <v>11.795497135514841</v>
      </c>
      <c r="E30" s="249">
        <v>12.320602088600744</v>
      </c>
      <c r="F30" s="249">
        <v>12.431216597660137</v>
      </c>
      <c r="G30" s="249">
        <v>12.440108466959648</v>
      </c>
      <c r="H30" s="249">
        <v>11.899521897323421</v>
      </c>
      <c r="I30" s="249">
        <v>12.164300713539779</v>
      </c>
      <c r="J30" s="249">
        <v>11.750562007959795</v>
      </c>
      <c r="K30" s="249">
        <v>11.576835143197069</v>
      </c>
      <c r="L30" s="249">
        <v>11.71670811127991</v>
      </c>
      <c r="M30" s="249">
        <v>11.940054605546276</v>
      </c>
      <c r="N30" s="249">
        <v>11.783026402929494</v>
      </c>
      <c r="O30" s="249">
        <v>11.612429965371501</v>
      </c>
      <c r="P30" s="250">
        <v>10.993334220381136</v>
      </c>
    </row>
    <row r="31" spans="2:23" x14ac:dyDescent="0.2">
      <c r="B31" s="128" t="s">
        <v>56</v>
      </c>
      <c r="C31" s="249">
        <v>34.852448266185014</v>
      </c>
      <c r="D31" s="249">
        <v>34.427887815368699</v>
      </c>
      <c r="E31" s="249">
        <v>33.352325335686331</v>
      </c>
      <c r="F31" s="249">
        <v>34.232389635690829</v>
      </c>
      <c r="G31" s="249">
        <v>34.220644869304081</v>
      </c>
      <c r="H31" s="249">
        <v>34.395688830725533</v>
      </c>
      <c r="I31" s="249">
        <v>33.523349724101763</v>
      </c>
      <c r="J31" s="249">
        <v>33.815797279606159</v>
      </c>
      <c r="K31" s="249">
        <v>33.318244090653195</v>
      </c>
      <c r="L31" s="249">
        <v>32.827863495970938</v>
      </c>
      <c r="M31" s="249">
        <v>32.380294006169791</v>
      </c>
      <c r="N31" s="249">
        <v>32.171061557692745</v>
      </c>
      <c r="O31" s="249">
        <v>32.154546441933874</v>
      </c>
      <c r="P31" s="250">
        <v>32.354218991404487</v>
      </c>
    </row>
    <row r="32" spans="2:23" x14ac:dyDescent="0.2">
      <c r="B32" s="126" t="s">
        <v>57</v>
      </c>
      <c r="C32" s="244">
        <v>16.225610131472337</v>
      </c>
      <c r="D32" s="244">
        <v>17.082174789935262</v>
      </c>
      <c r="E32" s="244">
        <v>16.767334772697367</v>
      </c>
      <c r="F32" s="244">
        <v>15.911682741919275</v>
      </c>
      <c r="G32" s="244">
        <v>15.619098618585253</v>
      </c>
      <c r="H32" s="244">
        <v>16.062665379946392</v>
      </c>
      <c r="I32" s="244">
        <v>15.994290424365328</v>
      </c>
      <c r="J32" s="244">
        <v>15.904975407325328</v>
      </c>
      <c r="K32" s="244">
        <v>15.959980565238977</v>
      </c>
      <c r="L32" s="244">
        <v>15.90919180631332</v>
      </c>
      <c r="M32" s="244">
        <v>15.888681314135528</v>
      </c>
      <c r="N32" s="244">
        <v>16.510672029661269</v>
      </c>
      <c r="O32" s="244">
        <v>16.412212067414007</v>
      </c>
      <c r="P32" s="248">
        <v>16.81209970620721</v>
      </c>
    </row>
    <row r="33" spans="2:16" x14ac:dyDescent="0.2">
      <c r="B33" s="128" t="s">
        <v>58</v>
      </c>
      <c r="C33" s="249">
        <v>5.9266838452536916</v>
      </c>
      <c r="D33" s="249">
        <v>6.4052731262792042</v>
      </c>
      <c r="E33" s="249">
        <v>6.3057822679110238</v>
      </c>
      <c r="F33" s="249">
        <v>5.8723586795930309</v>
      </c>
      <c r="G33" s="249">
        <v>5.7128521226213929</v>
      </c>
      <c r="H33" s="249">
        <v>6.0732691633320259</v>
      </c>
      <c r="I33" s="249">
        <v>5.9709201153847768</v>
      </c>
      <c r="J33" s="249">
        <v>5.9007887978852711</v>
      </c>
      <c r="K33" s="249">
        <v>5.7955255239582648</v>
      </c>
      <c r="L33" s="249">
        <v>5.8752245240468914</v>
      </c>
      <c r="M33" s="249">
        <v>5.9321794153460949</v>
      </c>
      <c r="N33" s="249">
        <v>6.2547821753521156</v>
      </c>
      <c r="O33" s="249">
        <v>6.0233091373633743</v>
      </c>
      <c r="P33" s="250">
        <v>6.2870770620614094</v>
      </c>
    </row>
    <row r="34" spans="2:16" x14ac:dyDescent="0.2">
      <c r="B34" s="128" t="s">
        <v>59</v>
      </c>
      <c r="C34" s="249">
        <v>3.6594813846395189</v>
      </c>
      <c r="D34" s="249">
        <v>3.7311016201803859</v>
      </c>
      <c r="E34" s="249">
        <v>3.7603841088976511</v>
      </c>
      <c r="F34" s="249">
        <v>3.7570176871935113</v>
      </c>
      <c r="G34" s="249">
        <v>3.7794289896888946</v>
      </c>
      <c r="H34" s="249">
        <v>3.8131641725665535</v>
      </c>
      <c r="I34" s="249">
        <v>3.9062684697924204</v>
      </c>
      <c r="J34" s="249">
        <v>3.8732976692697769</v>
      </c>
      <c r="K34" s="249">
        <v>3.9560488970822894</v>
      </c>
      <c r="L34" s="249">
        <v>3.9774480777901076</v>
      </c>
      <c r="M34" s="249">
        <v>3.9834727409492148</v>
      </c>
      <c r="N34" s="249">
        <v>4.0233978330785281</v>
      </c>
      <c r="O34" s="249">
        <v>4.1971855471911494</v>
      </c>
      <c r="P34" s="250">
        <v>4.1541301701277247</v>
      </c>
    </row>
    <row r="35" spans="2:16" x14ac:dyDescent="0.2">
      <c r="B35" s="128" t="s">
        <v>60</v>
      </c>
      <c r="C35" s="249">
        <v>6.6394449015791279</v>
      </c>
      <c r="D35" s="249">
        <v>6.9458000434756739</v>
      </c>
      <c r="E35" s="249">
        <v>6.7011683958886943</v>
      </c>
      <c r="F35" s="249">
        <v>6.2823063751327348</v>
      </c>
      <c r="G35" s="249">
        <v>6.1268175062749668</v>
      </c>
      <c r="H35" s="249">
        <v>6.1762320440478096</v>
      </c>
      <c r="I35" s="249">
        <v>6.1171018391881313</v>
      </c>
      <c r="J35" s="249">
        <v>6.1308889401702791</v>
      </c>
      <c r="K35" s="249">
        <v>6.2084061441984213</v>
      </c>
      <c r="L35" s="249">
        <v>6.0565192044763201</v>
      </c>
      <c r="M35" s="249">
        <v>5.9730291578402177</v>
      </c>
      <c r="N35" s="249">
        <v>6.2324920212306258</v>
      </c>
      <c r="O35" s="249">
        <v>6.1917173828594834</v>
      </c>
      <c r="P35" s="250">
        <v>6.3708924740180759</v>
      </c>
    </row>
    <row r="36" spans="2:16" ht="13.5" customHeight="1" x14ac:dyDescent="0.2">
      <c r="B36" s="126" t="s">
        <v>61</v>
      </c>
      <c r="C36" s="244">
        <v>8.6085260735275355</v>
      </c>
      <c r="D36" s="244">
        <v>8.8802143521880108</v>
      </c>
      <c r="E36" s="244">
        <v>8.9358288607896021</v>
      </c>
      <c r="F36" s="244">
        <v>8.6419167971007091</v>
      </c>
      <c r="G36" s="244">
        <v>8.4419628405917511</v>
      </c>
      <c r="H36" s="244">
        <v>8.562661636073333</v>
      </c>
      <c r="I36" s="244">
        <v>8.94393891044745</v>
      </c>
      <c r="J36" s="244">
        <v>9.2828383715455978</v>
      </c>
      <c r="K36" s="244">
        <v>9.1309776953024926</v>
      </c>
      <c r="L36" s="244">
        <v>9.1434612880058097</v>
      </c>
      <c r="M36" s="244">
        <v>9.2328185315870215</v>
      </c>
      <c r="N36" s="244">
        <v>9.1083594765796256</v>
      </c>
      <c r="O36" s="244">
        <v>9.3897986473224879</v>
      </c>
      <c r="P36" s="248">
        <v>9.6692069599493848</v>
      </c>
    </row>
    <row r="37" spans="2:16" x14ac:dyDescent="0.2">
      <c r="B37" s="128" t="s">
        <v>62</v>
      </c>
      <c r="C37" s="249">
        <v>1.1042829414836204</v>
      </c>
      <c r="D37" s="249">
        <v>1.2716645668482687</v>
      </c>
      <c r="E37" s="249">
        <v>1.1938344309798947</v>
      </c>
      <c r="F37" s="249">
        <v>1.0930354624948766</v>
      </c>
      <c r="G37" s="249">
        <v>1.1068042392588207</v>
      </c>
      <c r="H37" s="249">
        <v>1.1059506283294389</v>
      </c>
      <c r="I37" s="249">
        <v>1.1646802677945376</v>
      </c>
      <c r="J37" s="249">
        <v>1.1856368233948484</v>
      </c>
      <c r="K37" s="249">
        <v>1.216482697224829</v>
      </c>
      <c r="L37" s="249">
        <v>1.2597886210721523</v>
      </c>
      <c r="M37" s="249">
        <v>1.2879811430945991</v>
      </c>
      <c r="N37" s="249">
        <v>1.2979772528116447</v>
      </c>
      <c r="O37" s="249">
        <v>1.3661667729135667</v>
      </c>
      <c r="P37" s="250">
        <v>1.3856785709863448</v>
      </c>
    </row>
    <row r="38" spans="2:16" x14ac:dyDescent="0.2">
      <c r="B38" s="128" t="s">
        <v>63</v>
      </c>
      <c r="C38" s="249">
        <v>1.2890123955320998</v>
      </c>
      <c r="D38" s="249">
        <v>1.5540086080454831</v>
      </c>
      <c r="E38" s="249">
        <v>1.705460313483522</v>
      </c>
      <c r="F38" s="249">
        <v>1.5782410027634284</v>
      </c>
      <c r="G38" s="249">
        <v>1.2741565768432555</v>
      </c>
      <c r="H38" s="249">
        <v>1.3979375928925686</v>
      </c>
      <c r="I38" s="249">
        <v>1.5821742957302147</v>
      </c>
      <c r="J38" s="249">
        <v>1.580941940046422</v>
      </c>
      <c r="K38" s="249">
        <v>1.4565924848644349</v>
      </c>
      <c r="L38" s="249">
        <v>1.5801627175413941</v>
      </c>
      <c r="M38" s="249">
        <v>1.6546139609036197</v>
      </c>
      <c r="N38" s="249">
        <v>1.6732800920515549</v>
      </c>
      <c r="O38" s="249">
        <v>1.7517796757306006</v>
      </c>
      <c r="P38" s="250">
        <v>1.7915584877560145</v>
      </c>
    </row>
    <row r="39" spans="2:16" x14ac:dyDescent="0.2">
      <c r="B39" s="128" t="s">
        <v>64</v>
      </c>
      <c r="C39" s="249">
        <v>2.5946866422271251</v>
      </c>
      <c r="D39" s="249">
        <v>2.6518745581727252</v>
      </c>
      <c r="E39" s="249">
        <v>2.6103324427993226</v>
      </c>
      <c r="F39" s="249">
        <v>2.4815948187333459</v>
      </c>
      <c r="G39" s="249">
        <v>2.5472786233378879</v>
      </c>
      <c r="H39" s="249">
        <v>2.6251347391340047</v>
      </c>
      <c r="I39" s="249">
        <v>2.6502502321701096</v>
      </c>
      <c r="J39" s="249">
        <v>2.7862180322926622</v>
      </c>
      <c r="K39" s="249">
        <v>2.7476663254585572</v>
      </c>
      <c r="L39" s="249">
        <v>2.7716209608430944</v>
      </c>
      <c r="M39" s="249">
        <v>2.881926098654084</v>
      </c>
      <c r="N39" s="249">
        <v>2.8377904786796009</v>
      </c>
      <c r="O39" s="249">
        <v>2.855453656530996</v>
      </c>
      <c r="P39" s="250">
        <v>2.8958944442104668</v>
      </c>
    </row>
    <row r="40" spans="2:16" ht="13.5" thickBot="1" x14ac:dyDescent="0.25">
      <c r="B40" s="130" t="s">
        <v>65</v>
      </c>
      <c r="C40" s="251">
        <v>3.6205440942846896</v>
      </c>
      <c r="D40" s="251">
        <v>3.4026666191215331</v>
      </c>
      <c r="E40" s="251">
        <v>3.4262016735268617</v>
      </c>
      <c r="F40" s="251">
        <v>3.4890455131090596</v>
      </c>
      <c r="G40" s="251">
        <v>3.5137234011517879</v>
      </c>
      <c r="H40" s="251">
        <v>3.433638675717321</v>
      </c>
      <c r="I40" s="251">
        <v>3.5468341147525901</v>
      </c>
      <c r="J40" s="251">
        <v>3.7300415758116658</v>
      </c>
      <c r="K40" s="251">
        <v>3.7102361877546723</v>
      </c>
      <c r="L40" s="251">
        <v>3.5318889885491691</v>
      </c>
      <c r="M40" s="251">
        <v>3.4082973289347196</v>
      </c>
      <c r="N40" s="251">
        <v>3.2993116530368254</v>
      </c>
      <c r="O40" s="251">
        <v>3.4163985421473253</v>
      </c>
      <c r="P40" s="252">
        <v>3.5960754569965601</v>
      </c>
    </row>
    <row r="41" spans="2:16" x14ac:dyDescent="0.2">
      <c r="B41" s="58" t="s">
        <v>113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2:16" x14ac:dyDescent="0.2">
      <c r="B42" s="71" t="s">
        <v>104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2:16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2:16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</sheetData>
  <mergeCells count="2">
    <mergeCell ref="B4:B5"/>
    <mergeCell ref="C4:P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showGridLines="0" zoomScaleNormal="100" workbookViewId="0">
      <selection activeCell="B3" sqref="B3"/>
    </sheetView>
  </sheetViews>
  <sheetFormatPr defaultColWidth="11.28515625" defaultRowHeight="12.75" x14ac:dyDescent="0.2"/>
  <cols>
    <col min="1" max="1" width="4.7109375" style="1" customWidth="1"/>
    <col min="2" max="2" width="11.28515625" style="1"/>
    <col min="3" max="13" width="26.140625" style="1" customWidth="1"/>
    <col min="14" max="15" width="23.7109375" style="1" customWidth="1"/>
    <col min="16" max="16" width="23.28515625" style="1" customWidth="1"/>
    <col min="17" max="16384" width="11.28515625" style="1"/>
  </cols>
  <sheetData>
    <row r="1" spans="2:16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6" ht="18" thickBot="1" x14ac:dyDescent="0.35">
      <c r="B2" s="229" t="s">
        <v>172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2:16" ht="14.25" thickTop="1" thickBo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6" x14ac:dyDescent="0.2">
      <c r="B4" s="137" t="s">
        <v>68</v>
      </c>
      <c r="C4" s="138">
        <v>2002</v>
      </c>
      <c r="D4" s="138">
        <v>2003</v>
      </c>
      <c r="E4" s="138">
        <v>2004</v>
      </c>
      <c r="F4" s="138">
        <v>2005</v>
      </c>
      <c r="G4" s="138">
        <v>2006</v>
      </c>
      <c r="H4" s="138">
        <v>2007</v>
      </c>
      <c r="I4" s="138">
        <v>2008</v>
      </c>
      <c r="J4" s="138">
        <v>2009</v>
      </c>
      <c r="K4" s="138">
        <v>2010</v>
      </c>
      <c r="L4" s="138">
        <v>2011</v>
      </c>
      <c r="M4" s="138">
        <v>2012</v>
      </c>
      <c r="N4" s="138">
        <v>2013</v>
      </c>
      <c r="O4" s="138">
        <v>2014</v>
      </c>
      <c r="P4" s="218">
        <v>2015</v>
      </c>
    </row>
    <row r="5" spans="2:16" x14ac:dyDescent="0.2">
      <c r="B5" s="139" t="s">
        <v>125</v>
      </c>
      <c r="C5" s="140" t="s">
        <v>56</v>
      </c>
      <c r="D5" s="140" t="s">
        <v>56</v>
      </c>
      <c r="E5" s="140" t="s">
        <v>56</v>
      </c>
      <c r="F5" s="140" t="s">
        <v>56</v>
      </c>
      <c r="G5" s="140" t="s">
        <v>56</v>
      </c>
      <c r="H5" s="140" t="s">
        <v>56</v>
      </c>
      <c r="I5" s="140" t="s">
        <v>56</v>
      </c>
      <c r="J5" s="140" t="s">
        <v>56</v>
      </c>
      <c r="K5" s="140" t="s">
        <v>56</v>
      </c>
      <c r="L5" s="140" t="s">
        <v>56</v>
      </c>
      <c r="M5" s="140" t="s">
        <v>56</v>
      </c>
      <c r="N5" s="140" t="s">
        <v>56</v>
      </c>
      <c r="O5" s="140" t="s">
        <v>56</v>
      </c>
      <c r="P5" s="219" t="s">
        <v>56</v>
      </c>
    </row>
    <row r="6" spans="2:16" x14ac:dyDescent="0.2">
      <c r="B6" s="139" t="s">
        <v>126</v>
      </c>
      <c r="C6" s="140" t="s">
        <v>55</v>
      </c>
      <c r="D6" s="140" t="s">
        <v>55</v>
      </c>
      <c r="E6" s="140" t="s">
        <v>55</v>
      </c>
      <c r="F6" s="140" t="s">
        <v>55</v>
      </c>
      <c r="G6" s="140" t="s">
        <v>55</v>
      </c>
      <c r="H6" s="140" t="s">
        <v>55</v>
      </c>
      <c r="I6" s="140" t="s">
        <v>55</v>
      </c>
      <c r="J6" s="140" t="s">
        <v>55</v>
      </c>
      <c r="K6" s="140" t="s">
        <v>55</v>
      </c>
      <c r="L6" s="140" t="s">
        <v>55</v>
      </c>
      <c r="M6" s="140" t="s">
        <v>55</v>
      </c>
      <c r="N6" s="140" t="s">
        <v>55</v>
      </c>
      <c r="O6" s="140" t="s">
        <v>55</v>
      </c>
      <c r="P6" s="219" t="s">
        <v>55</v>
      </c>
    </row>
    <row r="7" spans="2:16" x14ac:dyDescent="0.2">
      <c r="B7" s="139" t="s">
        <v>127</v>
      </c>
      <c r="C7" s="140" t="s">
        <v>54</v>
      </c>
      <c r="D7" s="140" t="s">
        <v>54</v>
      </c>
      <c r="E7" s="140" t="s">
        <v>54</v>
      </c>
      <c r="F7" s="140" t="s">
        <v>54</v>
      </c>
      <c r="G7" s="140" t="s">
        <v>54</v>
      </c>
      <c r="H7" s="140" t="s">
        <v>54</v>
      </c>
      <c r="I7" s="140" t="s">
        <v>54</v>
      </c>
      <c r="J7" s="140" t="s">
        <v>54</v>
      </c>
      <c r="K7" s="140" t="s">
        <v>54</v>
      </c>
      <c r="L7" s="140" t="s">
        <v>54</v>
      </c>
      <c r="M7" s="140" t="s">
        <v>54</v>
      </c>
      <c r="N7" s="140" t="s">
        <v>54</v>
      </c>
      <c r="O7" s="140" t="s">
        <v>54</v>
      </c>
      <c r="P7" s="219" t="s">
        <v>54</v>
      </c>
    </row>
    <row r="8" spans="2:16" x14ac:dyDescent="0.2">
      <c r="B8" s="139" t="s">
        <v>128</v>
      </c>
      <c r="C8" s="140" t="s">
        <v>60</v>
      </c>
      <c r="D8" s="140" t="s">
        <v>60</v>
      </c>
      <c r="E8" s="140" t="s">
        <v>60</v>
      </c>
      <c r="F8" s="140" t="s">
        <v>60</v>
      </c>
      <c r="G8" s="140" t="s">
        <v>60</v>
      </c>
      <c r="H8" s="140" t="s">
        <v>60</v>
      </c>
      <c r="I8" s="140" t="s">
        <v>60</v>
      </c>
      <c r="J8" s="140" t="s">
        <v>60</v>
      </c>
      <c r="K8" s="140" t="s">
        <v>60</v>
      </c>
      <c r="L8" s="140" t="s">
        <v>60</v>
      </c>
      <c r="M8" s="140" t="s">
        <v>60</v>
      </c>
      <c r="N8" s="140" t="s">
        <v>58</v>
      </c>
      <c r="O8" s="140" t="s">
        <v>60</v>
      </c>
      <c r="P8" s="219" t="s">
        <v>60</v>
      </c>
    </row>
    <row r="9" spans="2:16" x14ac:dyDescent="0.2">
      <c r="B9" s="139" t="s">
        <v>129</v>
      </c>
      <c r="C9" s="140" t="s">
        <v>58</v>
      </c>
      <c r="D9" s="140" t="s">
        <v>58</v>
      </c>
      <c r="E9" s="140" t="s">
        <v>58</v>
      </c>
      <c r="F9" s="140" t="s">
        <v>58</v>
      </c>
      <c r="G9" s="140" t="s">
        <v>58</v>
      </c>
      <c r="H9" s="140" t="s">
        <v>58</v>
      </c>
      <c r="I9" s="140" t="s">
        <v>58</v>
      </c>
      <c r="J9" s="140" t="s">
        <v>58</v>
      </c>
      <c r="K9" s="140" t="s">
        <v>58</v>
      </c>
      <c r="L9" s="140" t="s">
        <v>58</v>
      </c>
      <c r="M9" s="140" t="s">
        <v>58</v>
      </c>
      <c r="N9" s="140" t="s">
        <v>60</v>
      </c>
      <c r="O9" s="140" t="s">
        <v>58</v>
      </c>
      <c r="P9" s="219" t="s">
        <v>58</v>
      </c>
    </row>
    <row r="10" spans="2:16" x14ac:dyDescent="0.2">
      <c r="B10" s="139" t="s">
        <v>130</v>
      </c>
      <c r="C10" s="140" t="s">
        <v>52</v>
      </c>
      <c r="D10" s="140" t="s">
        <v>52</v>
      </c>
      <c r="E10" s="140" t="s">
        <v>52</v>
      </c>
      <c r="F10" s="140" t="s">
        <v>52</v>
      </c>
      <c r="G10" s="140" t="s">
        <v>52</v>
      </c>
      <c r="H10" s="140" t="s">
        <v>52</v>
      </c>
      <c r="I10" s="140" t="s">
        <v>52</v>
      </c>
      <c r="J10" s="140" t="s">
        <v>52</v>
      </c>
      <c r="K10" s="140" t="s">
        <v>52</v>
      </c>
      <c r="L10" s="140" t="s">
        <v>59</v>
      </c>
      <c r="M10" s="140" t="s">
        <v>59</v>
      </c>
      <c r="N10" s="140" t="s">
        <v>59</v>
      </c>
      <c r="O10" s="140" t="s">
        <v>59</v>
      </c>
      <c r="P10" s="219" t="s">
        <v>59</v>
      </c>
    </row>
    <row r="11" spans="2:16" x14ac:dyDescent="0.2">
      <c r="B11" s="139" t="s">
        <v>131</v>
      </c>
      <c r="C11" s="140" t="s">
        <v>59</v>
      </c>
      <c r="D11" s="140" t="s">
        <v>59</v>
      </c>
      <c r="E11" s="140" t="s">
        <v>59</v>
      </c>
      <c r="F11" s="140" t="s">
        <v>59</v>
      </c>
      <c r="G11" s="140" t="s">
        <v>59</v>
      </c>
      <c r="H11" s="140" t="s">
        <v>59</v>
      </c>
      <c r="I11" s="140" t="s">
        <v>59</v>
      </c>
      <c r="J11" s="140" t="s">
        <v>59</v>
      </c>
      <c r="K11" s="140" t="s">
        <v>59</v>
      </c>
      <c r="L11" s="140" t="s">
        <v>52</v>
      </c>
      <c r="M11" s="140" t="s">
        <v>52</v>
      </c>
      <c r="N11" s="140" t="s">
        <v>52</v>
      </c>
      <c r="O11" s="140" t="s">
        <v>52</v>
      </c>
      <c r="P11" s="219" t="s">
        <v>52</v>
      </c>
    </row>
    <row r="12" spans="2:16" x14ac:dyDescent="0.2">
      <c r="B12" s="139" t="s">
        <v>132</v>
      </c>
      <c r="C12" s="140" t="s">
        <v>65</v>
      </c>
      <c r="D12" s="140" t="s">
        <v>65</v>
      </c>
      <c r="E12" s="140" t="s">
        <v>65</v>
      </c>
      <c r="F12" s="140" t="s">
        <v>65</v>
      </c>
      <c r="G12" s="140" t="s">
        <v>65</v>
      </c>
      <c r="H12" s="140" t="s">
        <v>65</v>
      </c>
      <c r="I12" s="140" t="s">
        <v>65</v>
      </c>
      <c r="J12" s="140" t="s">
        <v>65</v>
      </c>
      <c r="K12" s="140" t="s">
        <v>65</v>
      </c>
      <c r="L12" s="140" t="s">
        <v>65</v>
      </c>
      <c r="M12" s="140" t="s">
        <v>65</v>
      </c>
      <c r="N12" s="140" t="s">
        <v>65</v>
      </c>
      <c r="O12" s="140" t="s">
        <v>65</v>
      </c>
      <c r="P12" s="219" t="s">
        <v>65</v>
      </c>
    </row>
    <row r="13" spans="2:16" x14ac:dyDescent="0.2">
      <c r="B13" s="139" t="s">
        <v>133</v>
      </c>
      <c r="C13" s="140" t="s">
        <v>64</v>
      </c>
      <c r="D13" s="140" t="s">
        <v>64</v>
      </c>
      <c r="E13" s="140" t="s">
        <v>64</v>
      </c>
      <c r="F13" s="140" t="s">
        <v>64</v>
      </c>
      <c r="G13" s="140" t="s">
        <v>64</v>
      </c>
      <c r="H13" s="140" t="s">
        <v>64</v>
      </c>
      <c r="I13" s="140" t="s">
        <v>64</v>
      </c>
      <c r="J13" s="140" t="s">
        <v>64</v>
      </c>
      <c r="K13" s="140" t="s">
        <v>64</v>
      </c>
      <c r="L13" s="140" t="s">
        <v>64</v>
      </c>
      <c r="M13" s="140" t="s">
        <v>64</v>
      </c>
      <c r="N13" s="140" t="s">
        <v>64</v>
      </c>
      <c r="O13" s="140" t="s">
        <v>64</v>
      </c>
      <c r="P13" s="219" t="s">
        <v>64</v>
      </c>
    </row>
    <row r="14" spans="2:16" x14ac:dyDescent="0.2">
      <c r="B14" s="139" t="s">
        <v>134</v>
      </c>
      <c r="C14" s="140" t="s">
        <v>49</v>
      </c>
      <c r="D14" s="140" t="s">
        <v>49</v>
      </c>
      <c r="E14" s="140" t="s">
        <v>49</v>
      </c>
      <c r="F14" s="140" t="s">
        <v>49</v>
      </c>
      <c r="G14" s="140" t="s">
        <v>49</v>
      </c>
      <c r="H14" s="140" t="s">
        <v>49</v>
      </c>
      <c r="I14" s="143" t="s">
        <v>29</v>
      </c>
      <c r="J14" s="140" t="s">
        <v>49</v>
      </c>
      <c r="K14" s="140" t="s">
        <v>49</v>
      </c>
      <c r="L14" s="140" t="s">
        <v>49</v>
      </c>
      <c r="M14" s="140" t="s">
        <v>49</v>
      </c>
      <c r="N14" s="140" t="s">
        <v>49</v>
      </c>
      <c r="O14" s="140" t="s">
        <v>49</v>
      </c>
      <c r="P14" s="219" t="s">
        <v>49</v>
      </c>
    </row>
    <row r="15" spans="2:16" x14ac:dyDescent="0.2">
      <c r="B15" s="139" t="s">
        <v>135</v>
      </c>
      <c r="C15" s="140" t="s">
        <v>46</v>
      </c>
      <c r="D15" s="140" t="s">
        <v>46</v>
      </c>
      <c r="E15" s="143" t="s">
        <v>29</v>
      </c>
      <c r="F15" s="143" t="s">
        <v>29</v>
      </c>
      <c r="G15" s="143" t="s">
        <v>29</v>
      </c>
      <c r="H15" s="143" t="s">
        <v>29</v>
      </c>
      <c r="I15" s="141" t="s">
        <v>49</v>
      </c>
      <c r="J15" s="143" t="s">
        <v>29</v>
      </c>
      <c r="K15" s="143" t="s">
        <v>29</v>
      </c>
      <c r="L15" s="143" t="s">
        <v>29</v>
      </c>
      <c r="M15" s="143" t="s">
        <v>29</v>
      </c>
      <c r="N15" s="140" t="s">
        <v>40</v>
      </c>
      <c r="O15" s="143" t="s">
        <v>29</v>
      </c>
      <c r="P15" s="219" t="s">
        <v>40</v>
      </c>
    </row>
    <row r="16" spans="2:16" x14ac:dyDescent="0.2">
      <c r="B16" s="139" t="s">
        <v>136</v>
      </c>
      <c r="C16" s="143" t="s">
        <v>29</v>
      </c>
      <c r="D16" s="143" t="s">
        <v>29</v>
      </c>
      <c r="E16" s="141" t="s">
        <v>40</v>
      </c>
      <c r="F16" s="141" t="s">
        <v>46</v>
      </c>
      <c r="G16" s="141" t="s">
        <v>46</v>
      </c>
      <c r="H16" s="141" t="s">
        <v>40</v>
      </c>
      <c r="I16" s="141" t="s">
        <v>40</v>
      </c>
      <c r="J16" s="141" t="s">
        <v>46</v>
      </c>
      <c r="K16" s="141" t="s">
        <v>40</v>
      </c>
      <c r="L16" s="141" t="s">
        <v>40</v>
      </c>
      <c r="M16" s="141" t="s">
        <v>40</v>
      </c>
      <c r="N16" s="143" t="s">
        <v>29</v>
      </c>
      <c r="O16" s="374" t="s">
        <v>46</v>
      </c>
      <c r="P16" s="219" t="s">
        <v>46</v>
      </c>
    </row>
    <row r="17" spans="2:16" x14ac:dyDescent="0.2">
      <c r="B17" s="139" t="s">
        <v>137</v>
      </c>
      <c r="C17" s="141" t="s">
        <v>40</v>
      </c>
      <c r="D17" s="141" t="s">
        <v>40</v>
      </c>
      <c r="E17" s="141" t="s">
        <v>46</v>
      </c>
      <c r="F17" s="141" t="s">
        <v>40</v>
      </c>
      <c r="G17" s="141" t="s">
        <v>40</v>
      </c>
      <c r="H17" s="141" t="s">
        <v>46</v>
      </c>
      <c r="I17" s="141" t="s">
        <v>46</v>
      </c>
      <c r="J17" s="141" t="s">
        <v>40</v>
      </c>
      <c r="K17" s="141" t="s">
        <v>46</v>
      </c>
      <c r="L17" s="141" t="s">
        <v>46</v>
      </c>
      <c r="M17" s="141" t="s">
        <v>46</v>
      </c>
      <c r="N17" s="141" t="s">
        <v>46</v>
      </c>
      <c r="O17" s="374" t="s">
        <v>40</v>
      </c>
      <c r="P17" s="143" t="s">
        <v>29</v>
      </c>
    </row>
    <row r="18" spans="2:16" x14ac:dyDescent="0.2">
      <c r="B18" s="139" t="s">
        <v>138</v>
      </c>
      <c r="C18" s="141" t="s">
        <v>38</v>
      </c>
      <c r="D18" s="141" t="s">
        <v>69</v>
      </c>
      <c r="E18" s="141" t="s">
        <v>69</v>
      </c>
      <c r="F18" s="141" t="s">
        <v>69</v>
      </c>
      <c r="G18" s="141" t="s">
        <v>38</v>
      </c>
      <c r="H18" s="141" t="s">
        <v>38</v>
      </c>
      <c r="I18" s="141" t="s">
        <v>69</v>
      </c>
      <c r="J18" s="141" t="s">
        <v>69</v>
      </c>
      <c r="K18" s="141" t="s">
        <v>38</v>
      </c>
      <c r="L18" s="141" t="s">
        <v>38</v>
      </c>
      <c r="M18" s="141" t="s">
        <v>69</v>
      </c>
      <c r="N18" s="141" t="s">
        <v>69</v>
      </c>
      <c r="O18" s="374" t="s">
        <v>63</v>
      </c>
      <c r="P18" s="220" t="s">
        <v>63</v>
      </c>
    </row>
    <row r="19" spans="2:16" x14ac:dyDescent="0.2">
      <c r="B19" s="139" t="s">
        <v>139</v>
      </c>
      <c r="C19" s="141" t="s">
        <v>69</v>
      </c>
      <c r="D19" s="141" t="s">
        <v>38</v>
      </c>
      <c r="E19" s="141" t="s">
        <v>38</v>
      </c>
      <c r="F19" s="141" t="s">
        <v>38</v>
      </c>
      <c r="G19" s="141" t="s">
        <v>69</v>
      </c>
      <c r="H19" s="141" t="s">
        <v>69</v>
      </c>
      <c r="I19" s="141" t="s">
        <v>38</v>
      </c>
      <c r="J19" s="141" t="s">
        <v>38</v>
      </c>
      <c r="K19" s="141" t="s">
        <v>69</v>
      </c>
      <c r="L19" s="141" t="s">
        <v>69</v>
      </c>
      <c r="M19" s="141" t="s">
        <v>38</v>
      </c>
      <c r="N19" s="141" t="s">
        <v>38</v>
      </c>
      <c r="O19" s="374" t="s">
        <v>38</v>
      </c>
      <c r="P19" s="220" t="s">
        <v>38</v>
      </c>
    </row>
    <row r="20" spans="2:16" x14ac:dyDescent="0.2">
      <c r="B20" s="139" t="s">
        <v>140</v>
      </c>
      <c r="C20" s="141" t="s">
        <v>62</v>
      </c>
      <c r="D20" s="141" t="s">
        <v>62</v>
      </c>
      <c r="E20" s="141" t="s">
        <v>62</v>
      </c>
      <c r="F20" s="141" t="s">
        <v>44</v>
      </c>
      <c r="G20" s="141" t="s">
        <v>44</v>
      </c>
      <c r="H20" s="141" t="s">
        <v>44</v>
      </c>
      <c r="I20" s="141" t="s">
        <v>44</v>
      </c>
      <c r="J20" s="141" t="s">
        <v>44</v>
      </c>
      <c r="K20" s="141" t="s">
        <v>62</v>
      </c>
      <c r="L20" s="141" t="s">
        <v>62</v>
      </c>
      <c r="M20" s="141" t="s">
        <v>62</v>
      </c>
      <c r="N20" s="141" t="s">
        <v>62</v>
      </c>
      <c r="O20" s="374" t="s">
        <v>62</v>
      </c>
      <c r="P20" s="220" t="s">
        <v>62</v>
      </c>
    </row>
    <row r="21" spans="2:16" x14ac:dyDescent="0.2">
      <c r="B21" s="139" t="s">
        <v>141</v>
      </c>
      <c r="C21" s="141" t="s">
        <v>44</v>
      </c>
      <c r="D21" s="141" t="s">
        <v>44</v>
      </c>
      <c r="E21" s="141" t="s">
        <v>44</v>
      </c>
      <c r="F21" s="141" t="s">
        <v>62</v>
      </c>
      <c r="G21" s="141" t="s">
        <v>62</v>
      </c>
      <c r="H21" s="141" t="s">
        <v>62</v>
      </c>
      <c r="I21" s="141" t="s">
        <v>62</v>
      </c>
      <c r="J21" s="141" t="s">
        <v>62</v>
      </c>
      <c r="K21" s="141" t="s">
        <v>44</v>
      </c>
      <c r="L21" s="141" t="s">
        <v>44</v>
      </c>
      <c r="M21" s="141" t="s">
        <v>44</v>
      </c>
      <c r="N21" s="141" t="s">
        <v>44</v>
      </c>
      <c r="O21" s="374" t="s">
        <v>44</v>
      </c>
      <c r="P21" s="220" t="s">
        <v>44</v>
      </c>
    </row>
    <row r="22" spans="2:16" x14ac:dyDescent="0.2">
      <c r="B22" s="139" t="s">
        <v>142</v>
      </c>
      <c r="C22" s="141" t="s">
        <v>47</v>
      </c>
      <c r="D22" s="141" t="s">
        <v>47</v>
      </c>
      <c r="E22" s="141" t="s">
        <v>47</v>
      </c>
      <c r="F22" s="141" t="s">
        <v>47</v>
      </c>
      <c r="G22" s="141" t="s">
        <v>47</v>
      </c>
      <c r="H22" s="141" t="s">
        <v>47</v>
      </c>
      <c r="I22" s="141" t="s">
        <v>47</v>
      </c>
      <c r="J22" s="141" t="s">
        <v>47</v>
      </c>
      <c r="K22" s="141" t="s">
        <v>47</v>
      </c>
      <c r="L22" s="141" t="s">
        <v>47</v>
      </c>
      <c r="M22" s="141" t="s">
        <v>47</v>
      </c>
      <c r="N22" s="141" t="s">
        <v>47</v>
      </c>
      <c r="O22" s="374" t="s">
        <v>47</v>
      </c>
      <c r="P22" s="220" t="s">
        <v>47</v>
      </c>
    </row>
    <row r="23" spans="2:16" x14ac:dyDescent="0.2">
      <c r="B23" s="139" t="s">
        <v>143</v>
      </c>
      <c r="C23" s="141" t="s">
        <v>48</v>
      </c>
      <c r="D23" s="141" t="s">
        <v>48</v>
      </c>
      <c r="E23" s="141" t="s">
        <v>48</v>
      </c>
      <c r="F23" s="141" t="s">
        <v>48</v>
      </c>
      <c r="G23" s="141" t="s">
        <v>48</v>
      </c>
      <c r="H23" s="141" t="s">
        <v>48</v>
      </c>
      <c r="I23" s="141" t="s">
        <v>48</v>
      </c>
      <c r="J23" s="141" t="s">
        <v>48</v>
      </c>
      <c r="K23" s="141" t="s">
        <v>48</v>
      </c>
      <c r="L23" s="141" t="s">
        <v>48</v>
      </c>
      <c r="M23" s="141" t="s">
        <v>48</v>
      </c>
      <c r="N23" s="141" t="s">
        <v>48</v>
      </c>
      <c r="O23" s="374" t="s">
        <v>48</v>
      </c>
      <c r="P23" s="220" t="s">
        <v>48</v>
      </c>
    </row>
    <row r="24" spans="2:16" x14ac:dyDescent="0.2">
      <c r="B24" s="139" t="s">
        <v>144</v>
      </c>
      <c r="C24" s="141" t="s">
        <v>50</v>
      </c>
      <c r="D24" s="141" t="s">
        <v>50</v>
      </c>
      <c r="E24" s="141" t="s">
        <v>50</v>
      </c>
      <c r="F24" s="141" t="s">
        <v>50</v>
      </c>
      <c r="G24" s="141" t="s">
        <v>50</v>
      </c>
      <c r="H24" s="141" t="s">
        <v>50</v>
      </c>
      <c r="I24" s="141" t="s">
        <v>50</v>
      </c>
      <c r="J24" s="141" t="s">
        <v>50</v>
      </c>
      <c r="K24" s="141" t="s">
        <v>50</v>
      </c>
      <c r="L24" s="141" t="s">
        <v>50</v>
      </c>
      <c r="M24" s="141" t="s">
        <v>50</v>
      </c>
      <c r="N24" s="141" t="s">
        <v>50</v>
      </c>
      <c r="O24" s="374" t="s">
        <v>50</v>
      </c>
      <c r="P24" s="220" t="s">
        <v>50</v>
      </c>
    </row>
    <row r="25" spans="2:16" x14ac:dyDescent="0.2">
      <c r="B25" s="139" t="s">
        <v>145</v>
      </c>
      <c r="C25" s="141" t="s">
        <v>51</v>
      </c>
      <c r="D25" s="141" t="s">
        <v>51</v>
      </c>
      <c r="E25" s="141" t="s">
        <v>51</v>
      </c>
      <c r="F25" s="141" t="s">
        <v>51</v>
      </c>
      <c r="G25" s="141" t="s">
        <v>51</v>
      </c>
      <c r="H25" s="141" t="s">
        <v>51</v>
      </c>
      <c r="I25" s="141" t="s">
        <v>51</v>
      </c>
      <c r="J25" s="141" t="s">
        <v>51</v>
      </c>
      <c r="K25" s="141" t="s">
        <v>51</v>
      </c>
      <c r="L25" s="141" t="s">
        <v>51</v>
      </c>
      <c r="M25" s="141" t="s">
        <v>51</v>
      </c>
      <c r="N25" s="141" t="s">
        <v>51</v>
      </c>
      <c r="O25" s="374" t="s">
        <v>45</v>
      </c>
      <c r="P25" s="220" t="s">
        <v>45</v>
      </c>
    </row>
    <row r="26" spans="2:16" x14ac:dyDescent="0.2">
      <c r="B26" s="139" t="s">
        <v>146</v>
      </c>
      <c r="C26" s="141" t="s">
        <v>36</v>
      </c>
      <c r="D26" s="141" t="s">
        <v>36</v>
      </c>
      <c r="E26" s="141" t="s">
        <v>36</v>
      </c>
      <c r="F26" s="141" t="s">
        <v>36</v>
      </c>
      <c r="G26" s="141" t="s">
        <v>45</v>
      </c>
      <c r="H26" s="141" t="s">
        <v>36</v>
      </c>
      <c r="I26" s="141" t="s">
        <v>36</v>
      </c>
      <c r="J26" s="141" t="s">
        <v>36</v>
      </c>
      <c r="K26" s="141" t="s">
        <v>36</v>
      </c>
      <c r="L26" s="141" t="s">
        <v>36</v>
      </c>
      <c r="M26" s="141" t="s">
        <v>36</v>
      </c>
      <c r="N26" s="141" t="s">
        <v>45</v>
      </c>
      <c r="O26" s="374" t="s">
        <v>51</v>
      </c>
      <c r="P26" s="220" t="s">
        <v>51</v>
      </c>
    </row>
    <row r="27" spans="2:16" x14ac:dyDescent="0.2">
      <c r="B27" s="139" t="s">
        <v>147</v>
      </c>
      <c r="C27" s="141" t="s">
        <v>45</v>
      </c>
      <c r="D27" s="141" t="s">
        <v>45</v>
      </c>
      <c r="E27" s="141" t="s">
        <v>45</v>
      </c>
      <c r="F27" s="141" t="s">
        <v>45</v>
      </c>
      <c r="G27" s="141" t="s">
        <v>36</v>
      </c>
      <c r="H27" s="141" t="s">
        <v>45</v>
      </c>
      <c r="I27" s="141" t="s">
        <v>45</v>
      </c>
      <c r="J27" s="141" t="s">
        <v>45</v>
      </c>
      <c r="K27" s="141" t="s">
        <v>45</v>
      </c>
      <c r="L27" s="141" t="s">
        <v>45</v>
      </c>
      <c r="M27" s="141" t="s">
        <v>45</v>
      </c>
      <c r="N27" s="141" t="s">
        <v>36</v>
      </c>
      <c r="O27" s="374" t="s">
        <v>36</v>
      </c>
      <c r="P27" s="220" t="s">
        <v>36</v>
      </c>
    </row>
    <row r="28" spans="2:16" x14ac:dyDescent="0.2">
      <c r="B28" s="139" t="s">
        <v>148</v>
      </c>
      <c r="C28" s="141" t="s">
        <v>42</v>
      </c>
      <c r="D28" s="141" t="s">
        <v>42</v>
      </c>
      <c r="E28" s="141" t="s">
        <v>42</v>
      </c>
      <c r="F28" s="141" t="s">
        <v>42</v>
      </c>
      <c r="G28" s="141" t="s">
        <v>42</v>
      </c>
      <c r="H28" s="141" t="s">
        <v>42</v>
      </c>
      <c r="I28" s="141" t="s">
        <v>42</v>
      </c>
      <c r="J28" s="141" t="s">
        <v>42</v>
      </c>
      <c r="K28" s="141" t="s">
        <v>42</v>
      </c>
      <c r="L28" s="141" t="s">
        <v>42</v>
      </c>
      <c r="M28" s="141" t="s">
        <v>42</v>
      </c>
      <c r="N28" s="141" t="s">
        <v>42</v>
      </c>
      <c r="O28" s="374" t="s">
        <v>42</v>
      </c>
      <c r="P28" s="220" t="s">
        <v>42</v>
      </c>
    </row>
    <row r="29" spans="2:16" x14ac:dyDescent="0.2">
      <c r="B29" s="139" t="s">
        <v>149</v>
      </c>
      <c r="C29" s="141" t="s">
        <v>41</v>
      </c>
      <c r="D29" s="141" t="s">
        <v>41</v>
      </c>
      <c r="E29" s="141" t="s">
        <v>41</v>
      </c>
      <c r="F29" s="141" t="s">
        <v>41</v>
      </c>
      <c r="G29" s="141" t="s">
        <v>41</v>
      </c>
      <c r="H29" s="141" t="s">
        <v>41</v>
      </c>
      <c r="I29" s="141" t="s">
        <v>41</v>
      </c>
      <c r="J29" s="141" t="s">
        <v>41</v>
      </c>
      <c r="K29" s="141" t="s">
        <v>37</v>
      </c>
      <c r="L29" s="141" t="s">
        <v>41</v>
      </c>
      <c r="M29" s="141" t="s">
        <v>41</v>
      </c>
      <c r="N29" s="141" t="s">
        <v>41</v>
      </c>
      <c r="O29" s="374" t="s">
        <v>37</v>
      </c>
      <c r="P29" s="220" t="s">
        <v>41</v>
      </c>
    </row>
    <row r="30" spans="2:16" x14ac:dyDescent="0.2">
      <c r="B30" s="139" t="s">
        <v>150</v>
      </c>
      <c r="C30" s="141" t="s">
        <v>37</v>
      </c>
      <c r="D30" s="141" t="s">
        <v>37</v>
      </c>
      <c r="E30" s="141" t="s">
        <v>37</v>
      </c>
      <c r="F30" s="141" t="s">
        <v>37</v>
      </c>
      <c r="G30" s="141" t="s">
        <v>37</v>
      </c>
      <c r="H30" s="141" t="s">
        <v>37</v>
      </c>
      <c r="I30" s="141" t="s">
        <v>37</v>
      </c>
      <c r="J30" s="141" t="s">
        <v>37</v>
      </c>
      <c r="K30" s="141" t="s">
        <v>41</v>
      </c>
      <c r="L30" s="141" t="s">
        <v>37</v>
      </c>
      <c r="M30" s="141" t="s">
        <v>37</v>
      </c>
      <c r="N30" s="141" t="s">
        <v>37</v>
      </c>
      <c r="O30" s="374" t="s">
        <v>41</v>
      </c>
      <c r="P30" s="220" t="s">
        <v>37</v>
      </c>
    </row>
    <row r="31" spans="2:16" ht="13.5" thickBot="1" x14ac:dyDescent="0.25">
      <c r="B31" s="262" t="s">
        <v>151</v>
      </c>
      <c r="C31" s="146" t="s">
        <v>39</v>
      </c>
      <c r="D31" s="146" t="s">
        <v>39</v>
      </c>
      <c r="E31" s="146" t="s">
        <v>39</v>
      </c>
      <c r="F31" s="146" t="s">
        <v>39</v>
      </c>
      <c r="G31" s="146" t="s">
        <v>39</v>
      </c>
      <c r="H31" s="146" t="s">
        <v>39</v>
      </c>
      <c r="I31" s="146" t="s">
        <v>39</v>
      </c>
      <c r="J31" s="146" t="s">
        <v>39</v>
      </c>
      <c r="K31" s="146" t="s">
        <v>39</v>
      </c>
      <c r="L31" s="146" t="s">
        <v>39</v>
      </c>
      <c r="M31" s="146" t="s">
        <v>39</v>
      </c>
      <c r="N31" s="146" t="s">
        <v>39</v>
      </c>
      <c r="O31" s="375" t="s">
        <v>39</v>
      </c>
      <c r="P31" s="221" t="s">
        <v>39</v>
      </c>
    </row>
    <row r="32" spans="2:16" x14ac:dyDescent="0.2">
      <c r="B32" s="263" t="s">
        <v>113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x14ac:dyDescent="0.2">
      <c r="B33" s="71" t="s">
        <v>104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x14ac:dyDescent="0.2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42"/>
  <sheetViews>
    <sheetView showGridLines="0" topLeftCell="C1" zoomScale="90" zoomScaleNormal="90" workbookViewId="0">
      <selection activeCell="P7" sqref="P7:P40"/>
    </sheetView>
  </sheetViews>
  <sheetFormatPr defaultRowHeight="12.75" x14ac:dyDescent="0.2"/>
  <cols>
    <col min="1" max="1" width="4.7109375" style="1" customWidth="1"/>
    <col min="2" max="2" width="32.140625" style="1" customWidth="1"/>
    <col min="3" max="12" width="13.140625" style="1" customWidth="1"/>
    <col min="13" max="13" width="13.5703125" style="1" customWidth="1"/>
    <col min="14" max="15" width="12.5703125" style="1" customWidth="1"/>
    <col min="16" max="16" width="15.42578125" style="1" customWidth="1"/>
    <col min="17" max="20" width="9.140625" style="1"/>
    <col min="21" max="24" width="11.42578125" style="1" bestFit="1" customWidth="1"/>
    <col min="25" max="16384" width="9.140625" style="1"/>
  </cols>
  <sheetData>
    <row r="2" spans="2:35" ht="18" thickBot="1" x14ac:dyDescent="0.35">
      <c r="B2" s="360" t="s">
        <v>173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2:35" ht="14.25" thickTop="1" thickBot="1" x14ac:dyDescent="0.25">
      <c r="B3" s="8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35" ht="12.75" customHeight="1" x14ac:dyDescent="0.2">
      <c r="B4" s="362" t="s">
        <v>33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6"/>
    </row>
    <row r="5" spans="2:35" ht="33.75" customHeight="1" x14ac:dyDescent="0.2">
      <c r="B5" s="363"/>
      <c r="C5" s="133">
        <v>2002</v>
      </c>
      <c r="D5" s="133">
        <v>2003</v>
      </c>
      <c r="E5" s="133">
        <v>2004</v>
      </c>
      <c r="F5" s="133">
        <v>2005</v>
      </c>
      <c r="G5" s="133">
        <v>2006</v>
      </c>
      <c r="H5" s="133">
        <v>2007</v>
      </c>
      <c r="I5" s="133">
        <v>2008</v>
      </c>
      <c r="J5" s="133">
        <v>2009</v>
      </c>
      <c r="K5" s="133">
        <v>2010</v>
      </c>
      <c r="L5" s="133">
        <v>2011</v>
      </c>
      <c r="M5" s="133">
        <v>2012</v>
      </c>
      <c r="N5" s="133">
        <v>2013</v>
      </c>
      <c r="O5" s="133">
        <v>2014</v>
      </c>
      <c r="P5" s="133">
        <v>2015</v>
      </c>
    </row>
    <row r="6" spans="2:35" ht="2.25" customHeight="1" x14ac:dyDescent="0.2"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T6" s="27"/>
      <c r="U6" s="27"/>
      <c r="V6" s="27"/>
      <c r="W6" s="27"/>
      <c r="X6" s="27"/>
    </row>
    <row r="7" spans="2:35" ht="12" customHeight="1" x14ac:dyDescent="0.2">
      <c r="B7" s="126" t="s">
        <v>34</v>
      </c>
      <c r="C7" s="331">
        <v>8440.267073864281</v>
      </c>
      <c r="D7" s="331">
        <v>9598.2761066989497</v>
      </c>
      <c r="E7" s="331">
        <v>10781.695030258225</v>
      </c>
      <c r="F7" s="331">
        <v>11784.853145760593</v>
      </c>
      <c r="G7" s="331">
        <v>12900.587170691277</v>
      </c>
      <c r="H7" s="331">
        <v>14784.961837125682</v>
      </c>
      <c r="I7" s="331">
        <v>16400.806630083549</v>
      </c>
      <c r="J7" s="331">
        <v>17406.665828183246</v>
      </c>
      <c r="K7" s="331">
        <v>20371.641924885585</v>
      </c>
      <c r="L7" s="331">
        <v>22748.717225467219</v>
      </c>
      <c r="M7" s="331">
        <v>24825.147231288825</v>
      </c>
      <c r="N7" s="331">
        <v>26521.150963749911</v>
      </c>
      <c r="O7" s="331">
        <v>28500.240485998074</v>
      </c>
      <c r="P7" s="332">
        <v>29326.33</v>
      </c>
      <c r="T7" s="27"/>
      <c r="U7" s="27"/>
      <c r="V7" s="27"/>
      <c r="W7" s="27"/>
      <c r="X7" s="27"/>
    </row>
    <row r="8" spans="2:35" ht="2.25" customHeight="1" x14ac:dyDescent="0.2">
      <c r="B8" s="152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8"/>
      <c r="Q8" s="29"/>
      <c r="R8" s="29"/>
      <c r="S8" s="29"/>
      <c r="T8" s="27"/>
      <c r="U8" s="27"/>
      <c r="V8" s="27"/>
      <c r="W8" s="27"/>
      <c r="X8" s="27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9"/>
    </row>
    <row r="9" spans="2:35" ht="12" customHeight="1" x14ac:dyDescent="0.2">
      <c r="B9" s="126" t="s">
        <v>35</v>
      </c>
      <c r="C9" s="331">
        <v>5093.0537398760098</v>
      </c>
      <c r="D9" s="331">
        <v>5804.8869729782527</v>
      </c>
      <c r="E9" s="331">
        <v>6752.2011300728145</v>
      </c>
      <c r="F9" s="331">
        <v>7247.039719627538</v>
      </c>
      <c r="G9" s="331">
        <v>8079.5607994681723</v>
      </c>
      <c r="H9" s="331">
        <v>9275.0411588123334</v>
      </c>
      <c r="I9" s="331">
        <v>10346.693364384098</v>
      </c>
      <c r="J9" s="331">
        <v>10821.252775331786</v>
      </c>
      <c r="K9" s="331">
        <v>13040.472534158955</v>
      </c>
      <c r="L9" s="331">
        <v>14975.155011321336</v>
      </c>
      <c r="M9" s="331">
        <v>15878.073498405502</v>
      </c>
      <c r="N9" s="331">
        <v>17219.216632249219</v>
      </c>
      <c r="O9" s="331">
        <v>17879.201102795199</v>
      </c>
      <c r="P9" s="332">
        <v>18358.689999999999</v>
      </c>
      <c r="Q9" s="27"/>
      <c r="R9" s="27"/>
      <c r="S9" s="27"/>
      <c r="T9" s="27"/>
      <c r="U9" s="27"/>
      <c r="V9" s="27"/>
      <c r="W9" s="27"/>
      <c r="X9" s="27"/>
      <c r="Y9" s="27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2:35" ht="12" customHeight="1" x14ac:dyDescent="0.2">
      <c r="B10" s="128" t="s">
        <v>36</v>
      </c>
      <c r="C10" s="333">
        <v>5147.409375528875</v>
      </c>
      <c r="D10" s="333">
        <v>6374.0041575276673</v>
      </c>
      <c r="E10" s="333">
        <v>7044.841628721173</v>
      </c>
      <c r="F10" s="333">
        <v>8153.1800462452193</v>
      </c>
      <c r="G10" s="333">
        <v>8355.4603831081422</v>
      </c>
      <c r="H10" s="333">
        <v>9931.7743151967679</v>
      </c>
      <c r="I10" s="333">
        <v>11573.336381589237</v>
      </c>
      <c r="J10" s="333">
        <v>13115.660791941877</v>
      </c>
      <c r="K10" s="333">
        <v>15320.648229651517</v>
      </c>
      <c r="L10" s="333">
        <v>17491.596256896039</v>
      </c>
      <c r="M10" s="333">
        <v>18938.686786720096</v>
      </c>
      <c r="N10" s="333">
        <v>18007.846558321529</v>
      </c>
      <c r="O10" s="376">
        <v>19462.612886473395</v>
      </c>
      <c r="P10" s="334">
        <v>20677.95</v>
      </c>
      <c r="Q10" s="27"/>
      <c r="R10" s="27"/>
      <c r="S10" s="27"/>
      <c r="U10" s="27"/>
      <c r="V10" s="27"/>
      <c r="W10" s="27"/>
      <c r="X10" s="27"/>
      <c r="Y10" s="27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2:35" ht="12" customHeight="1" x14ac:dyDescent="0.2">
      <c r="B11" s="128" t="s">
        <v>37</v>
      </c>
      <c r="C11" s="333">
        <v>4876.1736306998246</v>
      </c>
      <c r="D11" s="333">
        <v>5393.5040494016166</v>
      </c>
      <c r="E11" s="333">
        <v>6003.2278022590499</v>
      </c>
      <c r="F11" s="333">
        <v>6421.3082046343752</v>
      </c>
      <c r="G11" s="333">
        <v>6789.1842608346251</v>
      </c>
      <c r="H11" s="333">
        <v>8328.1920935068738</v>
      </c>
      <c r="I11" s="333">
        <v>9425.8332222089812</v>
      </c>
      <c r="J11" s="333">
        <v>10718.388680132637</v>
      </c>
      <c r="K11" s="333">
        <v>11384.327529185884</v>
      </c>
      <c r="L11" s="333">
        <v>11990.355871924816</v>
      </c>
      <c r="M11" s="333">
        <v>13360.716600283893</v>
      </c>
      <c r="N11" s="333">
        <v>14777.175686172381</v>
      </c>
      <c r="O11" s="376">
        <v>17034.14833011245</v>
      </c>
      <c r="P11" s="334">
        <v>16953.46</v>
      </c>
      <c r="Q11" s="27"/>
      <c r="R11" s="27"/>
      <c r="S11" s="27"/>
      <c r="Y11" s="27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2:35" ht="12" customHeight="1" x14ac:dyDescent="0.2">
      <c r="B12" s="128" t="s">
        <v>38</v>
      </c>
      <c r="C12" s="333">
        <v>7353.1515619506654</v>
      </c>
      <c r="D12" s="333">
        <v>8386.7191050504971</v>
      </c>
      <c r="E12" s="333">
        <v>9905.5144664698892</v>
      </c>
      <c r="F12" s="333">
        <v>10512.811664905032</v>
      </c>
      <c r="G12" s="333">
        <v>12060.676246426623</v>
      </c>
      <c r="H12" s="333">
        <v>13494.904649786135</v>
      </c>
      <c r="I12" s="333">
        <v>14401.042245917009</v>
      </c>
      <c r="J12" s="333">
        <v>14899.599683312284</v>
      </c>
      <c r="K12" s="333">
        <v>17488.717170271746</v>
      </c>
      <c r="L12" s="333">
        <v>19990.57797314689</v>
      </c>
      <c r="M12" s="333">
        <v>20117.795166911139</v>
      </c>
      <c r="N12" s="333">
        <v>21810.1249887351</v>
      </c>
      <c r="O12" s="376">
        <v>22373.359247137923</v>
      </c>
      <c r="P12" s="334">
        <v>21978.95</v>
      </c>
      <c r="Q12" s="27"/>
      <c r="R12" s="27"/>
      <c r="S12" s="27"/>
      <c r="T12" s="28"/>
      <c r="U12" s="28"/>
      <c r="V12" s="28"/>
      <c r="W12" s="28"/>
      <c r="X12" s="28"/>
      <c r="Y12" s="27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2:35" ht="12" customHeight="1" x14ac:dyDescent="0.2">
      <c r="B13" s="128" t="s">
        <v>39</v>
      </c>
      <c r="C13" s="333">
        <v>6736.6969523621237</v>
      </c>
      <c r="D13" s="333">
        <v>7065.6449098958046</v>
      </c>
      <c r="E13" s="333">
        <v>7391.428497991611</v>
      </c>
      <c r="F13" s="333">
        <v>8160.7249825382696</v>
      </c>
      <c r="G13" s="333">
        <v>9427.3178974314615</v>
      </c>
      <c r="H13" s="333">
        <v>10621.775540928224</v>
      </c>
      <c r="I13" s="333">
        <v>11729.800946951256</v>
      </c>
      <c r="J13" s="333">
        <v>13456.673870510775</v>
      </c>
      <c r="K13" s="333">
        <v>14713.548782862728</v>
      </c>
      <c r="L13" s="333">
        <v>15871.957378067706</v>
      </c>
      <c r="M13" s="333">
        <v>16424.010519312393</v>
      </c>
      <c r="N13" s="333">
        <v>18461.877095613723</v>
      </c>
      <c r="O13" s="376">
        <v>19608.404922302292</v>
      </c>
      <c r="P13" s="334">
        <v>20476.71</v>
      </c>
      <c r="Q13" s="27"/>
      <c r="R13" s="27"/>
      <c r="S13" s="27"/>
      <c r="T13" s="28"/>
      <c r="U13" s="28"/>
      <c r="V13" s="28"/>
      <c r="W13" s="28"/>
      <c r="X13" s="28"/>
      <c r="Y13" s="27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2:35" ht="12" customHeight="1" x14ac:dyDescent="0.2">
      <c r="B14" s="128" t="s">
        <v>40</v>
      </c>
      <c r="C14" s="333">
        <v>4043.6370082927774</v>
      </c>
      <c r="D14" s="333">
        <v>4525.0895097942102</v>
      </c>
      <c r="E14" s="333">
        <v>5441.130079840801</v>
      </c>
      <c r="F14" s="333">
        <v>5813.4127433532021</v>
      </c>
      <c r="G14" s="333">
        <v>6466.9507279994577</v>
      </c>
      <c r="H14" s="333">
        <v>7337.9577736400761</v>
      </c>
      <c r="I14" s="333">
        <v>8325.7579057762068</v>
      </c>
      <c r="J14" s="333">
        <v>8298.3352981698335</v>
      </c>
      <c r="K14" s="333">
        <v>10874.907101536106</v>
      </c>
      <c r="L14" s="333">
        <v>12838.595548836533</v>
      </c>
      <c r="M14" s="333">
        <v>13741.423509095945</v>
      </c>
      <c r="N14" s="333">
        <v>15210.804207910793</v>
      </c>
      <c r="O14" s="376">
        <v>15430.532294358221</v>
      </c>
      <c r="P14" s="334">
        <v>16009.98</v>
      </c>
      <c r="Q14" s="27"/>
      <c r="R14" s="27"/>
      <c r="S14" s="27"/>
      <c r="T14" s="28"/>
      <c r="U14" s="28"/>
      <c r="V14" s="28"/>
      <c r="W14" s="28"/>
      <c r="X14" s="28"/>
      <c r="Y14" s="27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2:35" ht="12" customHeight="1" x14ac:dyDescent="0.2">
      <c r="B15" s="128" t="s">
        <v>41</v>
      </c>
      <c r="C15" s="333">
        <v>5977.0299595442948</v>
      </c>
      <c r="D15" s="333">
        <v>6182.0254295611821</v>
      </c>
      <c r="E15" s="333">
        <v>6987.102232276402</v>
      </c>
      <c r="F15" s="333">
        <v>7242.6913667561948</v>
      </c>
      <c r="G15" s="333">
        <v>8576.7310225554575</v>
      </c>
      <c r="H15" s="333">
        <v>10237.374833787557</v>
      </c>
      <c r="I15" s="333">
        <v>11335.324768713002</v>
      </c>
      <c r="J15" s="333">
        <v>11954.273804904436</v>
      </c>
      <c r="K15" s="333">
        <v>12319.322360059461</v>
      </c>
      <c r="L15" s="333">
        <v>13749.969738553014</v>
      </c>
      <c r="M15" s="333">
        <v>15933.060315621144</v>
      </c>
      <c r="N15" s="333">
        <v>17365.381877581898</v>
      </c>
      <c r="O15" s="376">
        <v>17845.344848786415</v>
      </c>
      <c r="P15" s="334">
        <v>18079.54</v>
      </c>
      <c r="Q15" s="27"/>
      <c r="R15" s="27"/>
      <c r="S15" s="27"/>
      <c r="T15" s="28"/>
      <c r="U15" s="28"/>
      <c r="V15" s="28"/>
      <c r="W15" s="28"/>
      <c r="X15" s="28"/>
      <c r="Y15" s="27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2:35" ht="12" customHeight="1" x14ac:dyDescent="0.2">
      <c r="B16" s="128" t="s">
        <v>42</v>
      </c>
      <c r="C16" s="333">
        <v>4344.1194990533268</v>
      </c>
      <c r="D16" s="333">
        <v>5281.2944195952259</v>
      </c>
      <c r="E16" s="333">
        <v>5743.170659925453</v>
      </c>
      <c r="F16" s="333">
        <v>5902.7145690323241</v>
      </c>
      <c r="G16" s="333">
        <v>6496.0574746301081</v>
      </c>
      <c r="H16" s="333">
        <v>8196.0619960406857</v>
      </c>
      <c r="I16" s="333">
        <v>9462.1695649661178</v>
      </c>
      <c r="J16" s="333">
        <v>10595.405606818729</v>
      </c>
      <c r="K16" s="333">
        <v>11857.877419908802</v>
      </c>
      <c r="L16" s="333">
        <v>13095.718819319016</v>
      </c>
      <c r="M16" s="333">
        <v>14590.193605715192</v>
      </c>
      <c r="N16" s="333">
        <v>16098.793109056354</v>
      </c>
      <c r="O16" s="376">
        <v>17495.939984557677</v>
      </c>
      <c r="P16" s="334">
        <v>19094.16</v>
      </c>
      <c r="Q16" s="27"/>
      <c r="R16" s="27"/>
      <c r="S16" s="27"/>
      <c r="T16" s="28"/>
      <c r="U16" s="28"/>
      <c r="V16" s="28"/>
      <c r="W16" s="28"/>
      <c r="X16" s="28"/>
      <c r="Y16" s="27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2:35" ht="12" customHeight="1" x14ac:dyDescent="0.2">
      <c r="B17" s="126" t="s">
        <v>43</v>
      </c>
      <c r="C17" s="331">
        <v>3956.984541125099</v>
      </c>
      <c r="D17" s="331">
        <v>4426.210337293337</v>
      </c>
      <c r="E17" s="331">
        <v>4991.9456883814528</v>
      </c>
      <c r="F17" s="331">
        <v>5543.9344296676327</v>
      </c>
      <c r="G17" s="331">
        <v>6160.7080106672993</v>
      </c>
      <c r="H17" s="331">
        <v>6876.7883487842555</v>
      </c>
      <c r="I17" s="331">
        <v>7649.525277048213</v>
      </c>
      <c r="J17" s="331">
        <v>8432.4578011005942</v>
      </c>
      <c r="K17" s="331">
        <v>9849.051682218862</v>
      </c>
      <c r="L17" s="331">
        <v>10904.532423449737</v>
      </c>
      <c r="M17" s="331">
        <v>12114.66990956562</v>
      </c>
      <c r="N17" s="331">
        <v>12985.529080679093</v>
      </c>
      <c r="O17" s="331">
        <v>14329.127896098238</v>
      </c>
      <c r="P17" s="332">
        <v>15002.33</v>
      </c>
      <c r="Q17" s="27"/>
      <c r="R17" s="27"/>
      <c r="S17" s="27"/>
      <c r="T17" s="9"/>
      <c r="U17" s="9"/>
      <c r="V17" s="9"/>
      <c r="W17" s="9"/>
      <c r="X17" s="9"/>
      <c r="Y17" s="27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2:35" ht="12" customHeight="1" x14ac:dyDescent="0.2">
      <c r="B18" s="128" t="s">
        <v>44</v>
      </c>
      <c r="C18" s="333">
        <v>2718.0475855409559</v>
      </c>
      <c r="D18" s="333">
        <v>3283.2728467669031</v>
      </c>
      <c r="E18" s="333">
        <v>3674.6852301714962</v>
      </c>
      <c r="F18" s="333">
        <v>4113.20076524245</v>
      </c>
      <c r="G18" s="333">
        <v>4804.0198041516123</v>
      </c>
      <c r="H18" s="333">
        <v>5022.2080212276314</v>
      </c>
      <c r="I18" s="333">
        <v>6015.7271518470297</v>
      </c>
      <c r="J18" s="333">
        <v>6438.4611491810883</v>
      </c>
      <c r="K18" s="333">
        <v>7048.9905079742075</v>
      </c>
      <c r="L18" s="333">
        <v>7846.1346003527015</v>
      </c>
      <c r="M18" s="333">
        <v>9009.1271438419844</v>
      </c>
      <c r="N18" s="333">
        <v>9963.4744680144486</v>
      </c>
      <c r="O18" s="376">
        <v>11216.366770443159</v>
      </c>
      <c r="P18" s="334">
        <v>11366.23</v>
      </c>
      <c r="Q18" s="27"/>
      <c r="R18" s="27"/>
      <c r="S18" s="27"/>
      <c r="Y18" s="27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2:35" ht="12" customHeight="1" x14ac:dyDescent="0.2">
      <c r="B19" s="128" t="s">
        <v>45</v>
      </c>
      <c r="C19" s="333">
        <v>2440.6961025558458</v>
      </c>
      <c r="D19" s="333">
        <v>2854.660775951676</v>
      </c>
      <c r="E19" s="333">
        <v>3159.4365007200777</v>
      </c>
      <c r="F19" s="333">
        <v>3562.4357087202998</v>
      </c>
      <c r="G19" s="333">
        <v>4400.2642977211081</v>
      </c>
      <c r="H19" s="333">
        <v>4529.7210170504795</v>
      </c>
      <c r="I19" s="333">
        <v>5193.8825635271851</v>
      </c>
      <c r="J19" s="333">
        <v>6023.6857333990683</v>
      </c>
      <c r="K19" s="333">
        <v>7139.8018704706164</v>
      </c>
      <c r="L19" s="333">
        <v>8260.7174775663916</v>
      </c>
      <c r="M19" s="333">
        <v>9060.4137703610268</v>
      </c>
      <c r="N19" s="333">
        <v>9824.7368422417403</v>
      </c>
      <c r="O19" s="376">
        <v>11808.083417073634</v>
      </c>
      <c r="P19" s="334">
        <v>12218.51</v>
      </c>
      <c r="Q19" s="27"/>
      <c r="R19" s="27"/>
      <c r="S19" s="27"/>
      <c r="T19" s="9"/>
      <c r="U19" s="9"/>
      <c r="V19" s="9"/>
      <c r="W19" s="9"/>
      <c r="X19" s="9"/>
      <c r="Y19" s="27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2:35" ht="12" customHeight="1" x14ac:dyDescent="0.2">
      <c r="B20" s="128" t="s">
        <v>46</v>
      </c>
      <c r="C20" s="333">
        <v>3712.2396988232108</v>
      </c>
      <c r="D20" s="333">
        <v>4160.5911730904381</v>
      </c>
      <c r="E20" s="333">
        <v>4624.9012513947073</v>
      </c>
      <c r="F20" s="333">
        <v>5070.7743218004534</v>
      </c>
      <c r="G20" s="333">
        <v>5658.980130056877</v>
      </c>
      <c r="H20" s="333">
        <v>6208.5762830834028</v>
      </c>
      <c r="I20" s="333">
        <v>7149.3261513425523</v>
      </c>
      <c r="J20" s="333">
        <v>7861.6588235779709</v>
      </c>
      <c r="K20" s="333">
        <v>9391.0727713128617</v>
      </c>
      <c r="L20" s="333">
        <v>10515.14637409203</v>
      </c>
      <c r="M20" s="333">
        <v>11268.149727104723</v>
      </c>
      <c r="N20" s="333">
        <v>12420.756665436467</v>
      </c>
      <c r="O20" s="376">
        <v>14255.05495036598</v>
      </c>
      <c r="P20" s="334">
        <v>14669.14</v>
      </c>
      <c r="Q20" s="27"/>
      <c r="R20" s="27"/>
      <c r="S20" s="27"/>
      <c r="T20" s="28"/>
      <c r="U20" s="28"/>
      <c r="V20" s="28"/>
      <c r="W20" s="28"/>
      <c r="X20" s="28"/>
      <c r="Y20" s="27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2:35" ht="12" customHeight="1" x14ac:dyDescent="0.2">
      <c r="B21" s="128" t="s">
        <v>47</v>
      </c>
      <c r="C21" s="333">
        <v>4709.8337855491018</v>
      </c>
      <c r="D21" s="333">
        <v>5088.5938416439094</v>
      </c>
      <c r="E21" s="333">
        <v>5824.3670543094395</v>
      </c>
      <c r="F21" s="333">
        <v>6648.7977442494403</v>
      </c>
      <c r="G21" s="333">
        <v>7520.344476385646</v>
      </c>
      <c r="H21" s="333">
        <v>8732.7568135744532</v>
      </c>
      <c r="I21" s="333">
        <v>9302.9170111202766</v>
      </c>
      <c r="J21" s="333">
        <v>9861.5615331619501</v>
      </c>
      <c r="K21" s="333">
        <v>11421.396250459731</v>
      </c>
      <c r="L21" s="333">
        <v>12815.667612789463</v>
      </c>
      <c r="M21" s="333">
        <v>14377.12567603879</v>
      </c>
      <c r="N21" s="333">
        <v>15269.437641468319</v>
      </c>
      <c r="O21" s="376">
        <v>15849.325340117161</v>
      </c>
      <c r="P21" s="334">
        <v>16631.86</v>
      </c>
      <c r="Q21" s="27"/>
      <c r="R21" s="27"/>
      <c r="S21" s="27"/>
      <c r="Y21" s="27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2:35" ht="12" customHeight="1" x14ac:dyDescent="0.2">
      <c r="B22" s="128" t="s">
        <v>48</v>
      </c>
      <c r="C22" s="333">
        <v>3627.9771844102906</v>
      </c>
      <c r="D22" s="333">
        <v>4162.1394944409449</v>
      </c>
      <c r="E22" s="333">
        <v>4415.9994248749936</v>
      </c>
      <c r="F22" s="333">
        <v>4882.5870240573558</v>
      </c>
      <c r="G22" s="333">
        <v>5751.2503002226331</v>
      </c>
      <c r="H22" s="333">
        <v>6291.4896290489987</v>
      </c>
      <c r="I22" s="333">
        <v>7184.7191697183698</v>
      </c>
      <c r="J22" s="333">
        <v>8018.7242804208117</v>
      </c>
      <c r="K22" s="333">
        <v>8899.3812027156491</v>
      </c>
      <c r="L22" s="333">
        <v>9787.9328599865221</v>
      </c>
      <c r="M22" s="333">
        <v>11136.682785786108</v>
      </c>
      <c r="N22" s="333">
        <v>11847.805660564785</v>
      </c>
      <c r="O22" s="376">
        <v>13422.420549536188</v>
      </c>
      <c r="P22" s="334">
        <v>14133.32</v>
      </c>
      <c r="Q22" s="27"/>
      <c r="R22" s="27"/>
      <c r="S22" s="27"/>
      <c r="T22" s="27"/>
      <c r="U22" s="27"/>
      <c r="V22" s="27"/>
      <c r="W22" s="27"/>
      <c r="X22" s="27"/>
      <c r="Y22" s="27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2:35" ht="12" customHeight="1" x14ac:dyDescent="0.2">
      <c r="B23" s="128" t="s">
        <v>49</v>
      </c>
      <c r="C23" s="333">
        <v>4426.5617076928356</v>
      </c>
      <c r="D23" s="333">
        <v>4713.7121640437963</v>
      </c>
      <c r="E23" s="333">
        <v>5404.0323242992699</v>
      </c>
      <c r="F23" s="333">
        <v>5971.3282066243992</v>
      </c>
      <c r="G23" s="333">
        <v>6525.6831366948927</v>
      </c>
      <c r="H23" s="333">
        <v>7360.7757160596375</v>
      </c>
      <c r="I23" s="333">
        <v>8061.8702241457031</v>
      </c>
      <c r="J23" s="333">
        <v>9053.1941484005529</v>
      </c>
      <c r="K23" s="333">
        <v>11049.273180723296</v>
      </c>
      <c r="L23" s="333">
        <v>12426.703561650669</v>
      </c>
      <c r="M23" s="333">
        <v>14330.82992703512</v>
      </c>
      <c r="N23" s="333">
        <v>15328.173469431</v>
      </c>
      <c r="O23" s="376">
        <v>16722.053573288063</v>
      </c>
      <c r="P23" s="334">
        <v>16795.34</v>
      </c>
      <c r="Q23" s="27"/>
      <c r="R23" s="27"/>
      <c r="S23" s="27"/>
      <c r="T23" s="27"/>
      <c r="U23" s="27"/>
      <c r="V23" s="27"/>
      <c r="W23" s="27"/>
      <c r="X23" s="27"/>
      <c r="Y23" s="27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2:35" ht="12" customHeight="1" x14ac:dyDescent="0.2">
      <c r="B24" s="128" t="s">
        <v>50</v>
      </c>
      <c r="C24" s="333">
        <v>3962.8765035116094</v>
      </c>
      <c r="D24" s="333">
        <v>4285.0277324294057</v>
      </c>
      <c r="E24" s="333">
        <v>4711.6174144889274</v>
      </c>
      <c r="F24" s="333">
        <v>5134.2749549323726</v>
      </c>
      <c r="G24" s="333">
        <v>5702.2796922575826</v>
      </c>
      <c r="H24" s="333">
        <v>6542.5599523773353</v>
      </c>
      <c r="I24" s="333">
        <v>7118.1099490802962</v>
      </c>
      <c r="J24" s="333">
        <v>7662.091257905664</v>
      </c>
      <c r="K24" s="333">
        <v>8693.917326991188</v>
      </c>
      <c r="L24" s="333">
        <v>10071.095587669683</v>
      </c>
      <c r="M24" s="333">
        <v>10946.360437564599</v>
      </c>
      <c r="N24" s="333">
        <v>11294.535979149883</v>
      </c>
      <c r="O24" s="376">
        <v>12335.437863599118</v>
      </c>
      <c r="P24" s="334">
        <v>13877.53</v>
      </c>
      <c r="Q24" s="27"/>
      <c r="R24" s="27"/>
      <c r="S24" s="27"/>
      <c r="T24" s="27"/>
      <c r="U24" s="27"/>
      <c r="V24" s="27"/>
      <c r="W24" s="27"/>
      <c r="X24" s="27"/>
      <c r="Y24" s="27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2:35" ht="12" customHeight="1" x14ac:dyDescent="0.2">
      <c r="B25" s="128" t="s">
        <v>51</v>
      </c>
      <c r="C25" s="333">
        <v>5529.7950352071357</v>
      </c>
      <c r="D25" s="333">
        <v>6178.9096930237938</v>
      </c>
      <c r="E25" s="333">
        <v>6893.5622718773056</v>
      </c>
      <c r="F25" s="333">
        <v>7333.156057641304</v>
      </c>
      <c r="G25" s="333">
        <v>8206.8705880526777</v>
      </c>
      <c r="H25" s="333">
        <v>9393.7328100216</v>
      </c>
      <c r="I25" s="333">
        <v>10712.542022173471</v>
      </c>
      <c r="J25" s="333">
        <v>10747.86796874528</v>
      </c>
      <c r="K25" s="333">
        <v>12768.13221173557</v>
      </c>
      <c r="L25" s="333">
        <v>13928.609059392598</v>
      </c>
      <c r="M25" s="333">
        <v>15563.832682825419</v>
      </c>
      <c r="N25" s="333">
        <v>16093.5453973738</v>
      </c>
      <c r="O25" s="376">
        <v>16882.713305364032</v>
      </c>
      <c r="P25" s="334">
        <v>17189.28</v>
      </c>
      <c r="Q25" s="28"/>
      <c r="R25" s="28"/>
      <c r="S25" s="28"/>
      <c r="T25" s="27"/>
      <c r="U25" s="27"/>
      <c r="V25" s="27"/>
      <c r="W25" s="27"/>
      <c r="X25" s="27"/>
      <c r="Y25" s="28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2:35" ht="12" customHeight="1" x14ac:dyDescent="0.2">
      <c r="B26" s="128" t="s">
        <v>52</v>
      </c>
      <c r="C26" s="333">
        <v>4388.2841381332755</v>
      </c>
      <c r="D26" s="333">
        <v>4959.5806589668891</v>
      </c>
      <c r="E26" s="333">
        <v>5695.8999570718743</v>
      </c>
      <c r="F26" s="333">
        <v>6390.8612437701922</v>
      </c>
      <c r="G26" s="333">
        <v>6834.8963469042001</v>
      </c>
      <c r="H26" s="333">
        <v>7764.5117405974679</v>
      </c>
      <c r="I26" s="333">
        <v>8389.3691038231391</v>
      </c>
      <c r="J26" s="333">
        <v>9423.9974246025886</v>
      </c>
      <c r="K26" s="333">
        <v>11013.108174440871</v>
      </c>
      <c r="L26" s="333">
        <v>11817.869486681469</v>
      </c>
      <c r="M26" s="333">
        <v>12879.586463261618</v>
      </c>
      <c r="N26" s="333">
        <v>13616.219630434976</v>
      </c>
      <c r="O26" s="376">
        <v>14803.945121272121</v>
      </c>
      <c r="P26" s="334">
        <v>16115.89</v>
      </c>
      <c r="Q26" s="28"/>
      <c r="R26" s="28"/>
      <c r="S26" s="28"/>
      <c r="T26" s="27"/>
      <c r="U26" s="27"/>
      <c r="V26" s="27"/>
      <c r="W26" s="27"/>
      <c r="X26" s="27"/>
      <c r="Y26" s="28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2:35" ht="12" customHeight="1" x14ac:dyDescent="0.2">
      <c r="B27" s="126" t="s">
        <v>53</v>
      </c>
      <c r="C27" s="331">
        <v>11361.966179918289</v>
      </c>
      <c r="D27" s="331">
        <v>12713.266342678964</v>
      </c>
      <c r="E27" s="331">
        <v>14291.048393582214</v>
      </c>
      <c r="F27" s="331">
        <v>15907.046566830912</v>
      </c>
      <c r="G27" s="331">
        <v>17475.763722435535</v>
      </c>
      <c r="H27" s="331">
        <v>20037.21760306953</v>
      </c>
      <c r="I27" s="331">
        <v>22091.846631900182</v>
      </c>
      <c r="J27" s="331">
        <v>23177.361358292757</v>
      </c>
      <c r="K27" s="331">
        <v>27142.336201539343</v>
      </c>
      <c r="L27" s="331">
        <v>30324.456229097854</v>
      </c>
      <c r="M27" s="331">
        <v>33016.850017337485</v>
      </c>
      <c r="N27" s="331">
        <v>34910.600092885295</v>
      </c>
      <c r="O27" s="331">
        <v>37298.565799837663</v>
      </c>
      <c r="P27" s="332">
        <v>37771.26</v>
      </c>
      <c r="Q27" s="28"/>
      <c r="R27" s="28"/>
      <c r="S27" s="28"/>
      <c r="T27" s="28"/>
      <c r="U27" s="28"/>
      <c r="V27" s="28"/>
      <c r="W27" s="28"/>
      <c r="X27" s="28"/>
      <c r="Y27" s="28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2:35" ht="12" customHeight="1" x14ac:dyDescent="0.2">
      <c r="B28" s="128" t="s">
        <v>54</v>
      </c>
      <c r="C28" s="333">
        <v>6703.4565539220957</v>
      </c>
      <c r="D28" s="333">
        <v>7689.6035323703072</v>
      </c>
      <c r="E28" s="333">
        <v>9048.8294999084883</v>
      </c>
      <c r="F28" s="333">
        <v>9791.5490652785811</v>
      </c>
      <c r="G28" s="333">
        <v>10917.175454823388</v>
      </c>
      <c r="H28" s="333">
        <v>12470.741023548066</v>
      </c>
      <c r="I28" s="333">
        <v>14035.597421160654</v>
      </c>
      <c r="J28" s="333">
        <v>14348.041063073346</v>
      </c>
      <c r="K28" s="333">
        <v>17918.748704240668</v>
      </c>
      <c r="L28" s="333">
        <v>20281.349848432405</v>
      </c>
      <c r="M28" s="333">
        <v>22275.267412700683</v>
      </c>
      <c r="N28" s="333">
        <v>23697.201321492983</v>
      </c>
      <c r="O28" s="376">
        <v>24917.120051133526</v>
      </c>
      <c r="P28" s="334">
        <v>24884.94</v>
      </c>
      <c r="Q28" s="28"/>
      <c r="R28" s="28"/>
      <c r="S28" s="28"/>
      <c r="T28" s="28"/>
      <c r="U28" s="28"/>
      <c r="V28" s="28"/>
      <c r="W28" s="28"/>
      <c r="X28" s="28"/>
      <c r="Y28" s="28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2:35" ht="12" customHeight="1" x14ac:dyDescent="0.2">
      <c r="B29" s="304" t="s">
        <v>29</v>
      </c>
      <c r="C29" s="335">
        <v>8348.8035923717216</v>
      </c>
      <c r="D29" s="335">
        <v>9562.9602515437673</v>
      </c>
      <c r="E29" s="335">
        <v>11853.327542530626</v>
      </c>
      <c r="F29" s="335">
        <v>13795.643249547984</v>
      </c>
      <c r="G29" s="335">
        <v>15432.872426404627</v>
      </c>
      <c r="H29" s="335">
        <v>18097.96700445126</v>
      </c>
      <c r="I29" s="335">
        <v>20873.915956939258</v>
      </c>
      <c r="J29" s="335">
        <v>19848.411498980753</v>
      </c>
      <c r="K29" s="335">
        <v>24286.436235595818</v>
      </c>
      <c r="L29" s="335">
        <v>29877.242440074813</v>
      </c>
      <c r="M29" s="335">
        <v>32657.460171173534</v>
      </c>
      <c r="N29" s="335">
        <v>30545.237661864761</v>
      </c>
      <c r="O29" s="335">
        <v>33148.560326241961</v>
      </c>
      <c r="P29" s="336">
        <v>30627.45</v>
      </c>
      <c r="Q29" s="28"/>
      <c r="R29" s="28"/>
      <c r="S29" s="28"/>
      <c r="T29" s="27"/>
      <c r="U29" s="27"/>
      <c r="V29" s="27"/>
      <c r="W29" s="27"/>
      <c r="X29" s="27"/>
      <c r="Y29" s="28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2:35" ht="12" customHeight="1" x14ac:dyDescent="0.2">
      <c r="B30" s="128" t="s">
        <v>55</v>
      </c>
      <c r="C30" s="333">
        <v>12414.768215920607</v>
      </c>
      <c r="D30" s="333">
        <v>13486.939142536095</v>
      </c>
      <c r="E30" s="333">
        <v>15864.950305017568</v>
      </c>
      <c r="F30" s="333">
        <v>17540.331670557422</v>
      </c>
      <c r="G30" s="333">
        <v>19261.250235029813</v>
      </c>
      <c r="H30" s="333">
        <v>20991.494120823405</v>
      </c>
      <c r="I30" s="333">
        <v>23832.987196111895</v>
      </c>
      <c r="J30" s="333">
        <v>24462.233602643511</v>
      </c>
      <c r="K30" s="333">
        <v>28127.412169422489</v>
      </c>
      <c r="L30" s="333">
        <v>31823.878363025331</v>
      </c>
      <c r="M30" s="333">
        <v>35418.153256118545</v>
      </c>
      <c r="N30" s="333">
        <v>38378.593658560072</v>
      </c>
      <c r="O30" s="376">
        <v>40767.255426414056</v>
      </c>
      <c r="P30" s="334">
        <v>39826.949999999997</v>
      </c>
      <c r="Q30" s="28"/>
      <c r="R30" s="28"/>
      <c r="S30" s="28"/>
      <c r="T30" s="27"/>
      <c r="U30" s="27"/>
      <c r="V30" s="27"/>
      <c r="W30" s="27"/>
      <c r="X30" s="27"/>
      <c r="Y30" s="28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2:35" ht="12" customHeight="1" x14ac:dyDescent="0.2">
      <c r="B31" s="128" t="s">
        <v>56</v>
      </c>
      <c r="C31" s="333">
        <v>13443.910453317192</v>
      </c>
      <c r="D31" s="333">
        <v>15084.010354788248</v>
      </c>
      <c r="E31" s="333">
        <v>16395.526732441824</v>
      </c>
      <c r="F31" s="333">
        <v>18372.690226748251</v>
      </c>
      <c r="G31" s="333">
        <v>20083.170332750728</v>
      </c>
      <c r="H31" s="333">
        <v>23492.529443539221</v>
      </c>
      <c r="I31" s="333">
        <v>25419.863605492857</v>
      </c>
      <c r="J31" s="333">
        <v>27234.988496869577</v>
      </c>
      <c r="K31" s="333">
        <v>31384.925988101557</v>
      </c>
      <c r="L31" s="333">
        <v>34546.046159661491</v>
      </c>
      <c r="M31" s="333">
        <v>37207.352933847986</v>
      </c>
      <c r="N31" s="333">
        <v>39282.965812248083</v>
      </c>
      <c r="O31" s="376">
        <v>42197.870497329415</v>
      </c>
      <c r="P31" s="334">
        <v>43694.68</v>
      </c>
      <c r="Q31" s="28"/>
      <c r="R31" s="28"/>
      <c r="S31" s="28"/>
      <c r="T31" s="27"/>
      <c r="U31" s="27"/>
      <c r="V31" s="27"/>
      <c r="W31" s="27"/>
      <c r="X31" s="27"/>
      <c r="Y31" s="28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2:35" ht="12" customHeight="1" x14ac:dyDescent="0.2">
      <c r="B32" s="126" t="s">
        <v>57</v>
      </c>
      <c r="C32" s="331">
        <v>9304.1955243920329</v>
      </c>
      <c r="D32" s="331">
        <v>11158.55999784376</v>
      </c>
      <c r="E32" s="331">
        <v>12324.195601051657</v>
      </c>
      <c r="F32" s="331">
        <v>12804.284906129767</v>
      </c>
      <c r="G32" s="331">
        <v>13780.667417221272</v>
      </c>
      <c r="H32" s="331">
        <v>16344.308581541169</v>
      </c>
      <c r="I32" s="331">
        <v>18088.278478741784</v>
      </c>
      <c r="J32" s="331">
        <v>19124.67370647391</v>
      </c>
      <c r="K32" s="331">
        <v>22646.872947468197</v>
      </c>
      <c r="L32" s="331">
        <v>25260.723774166498</v>
      </c>
      <c r="M32" s="331">
        <v>27585.882482858571</v>
      </c>
      <c r="N32" s="331">
        <v>30569.988729700177</v>
      </c>
      <c r="O32" s="331">
        <v>32687.147063501299</v>
      </c>
      <c r="P32" s="332">
        <v>34485.51</v>
      </c>
      <c r="Q32" s="28"/>
      <c r="R32" s="28"/>
      <c r="S32" s="28"/>
      <c r="T32" s="28"/>
      <c r="U32" s="28"/>
      <c r="V32" s="28"/>
      <c r="W32" s="28"/>
      <c r="X32" s="28"/>
      <c r="Y32" s="28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2:35" ht="12" customHeight="1" x14ac:dyDescent="0.2">
      <c r="B33" s="128" t="s">
        <v>58</v>
      </c>
      <c r="C33" s="333">
        <v>8927.4648702943032</v>
      </c>
      <c r="D33" s="333">
        <v>10993.460274892863</v>
      </c>
      <c r="E33" s="333">
        <v>12180.247025171202</v>
      </c>
      <c r="F33" s="333">
        <v>12421.194319996473</v>
      </c>
      <c r="G33" s="333">
        <v>13251.497218037637</v>
      </c>
      <c r="H33" s="333">
        <v>16063.867253751274</v>
      </c>
      <c r="I33" s="333">
        <v>17533.606750527935</v>
      </c>
      <c r="J33" s="333">
        <v>18404.554184798566</v>
      </c>
      <c r="K33" s="333">
        <v>21572.209005589997</v>
      </c>
      <c r="L33" s="333">
        <v>24459.068903626961</v>
      </c>
      <c r="M33" s="333">
        <v>27001.967961851737</v>
      </c>
      <c r="N33" s="333">
        <v>30323.456556398312</v>
      </c>
      <c r="O33" s="376">
        <v>31410.744030934566</v>
      </c>
      <c r="P33" s="334">
        <v>33768.620000000003</v>
      </c>
      <c r="Q33" s="28"/>
      <c r="R33" s="28"/>
      <c r="S33" s="28"/>
      <c r="T33" s="49"/>
      <c r="U33" s="49"/>
      <c r="V33" s="49"/>
      <c r="W33" s="49"/>
      <c r="X33" s="49"/>
      <c r="Y33" s="28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2:35" ht="12" customHeight="1" x14ac:dyDescent="0.2">
      <c r="B34" s="128" t="s">
        <v>59</v>
      </c>
      <c r="C34" s="333">
        <v>9745.8690566350979</v>
      </c>
      <c r="D34" s="333">
        <v>11280.50202192597</v>
      </c>
      <c r="E34" s="333">
        <v>12749.687647475612</v>
      </c>
      <c r="F34" s="333">
        <v>13900.67304993164</v>
      </c>
      <c r="G34" s="333">
        <v>15283.548706509362</v>
      </c>
      <c r="H34" s="333">
        <v>17681.46630956306</v>
      </c>
      <c r="I34" s="333">
        <v>20070.303467052872</v>
      </c>
      <c r="J34" s="333">
        <v>21098.86540953871</v>
      </c>
      <c r="K34" s="333">
        <v>24597.412698086897</v>
      </c>
      <c r="L34" s="333">
        <v>27555.300577730119</v>
      </c>
      <c r="M34" s="333">
        <v>30046.382402750867</v>
      </c>
      <c r="N34" s="333">
        <v>32334.041109929422</v>
      </c>
      <c r="O34" s="376">
        <v>36055.899299548866</v>
      </c>
      <c r="P34" s="334">
        <v>36525.279999999999</v>
      </c>
      <c r="Q34" s="28"/>
      <c r="R34" s="28"/>
      <c r="S34" s="28"/>
      <c r="T34" s="9"/>
      <c r="U34" s="9"/>
      <c r="V34" s="9"/>
      <c r="W34" s="9"/>
      <c r="X34" s="9"/>
      <c r="Y34" s="28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2:35" ht="12" customHeight="1" x14ac:dyDescent="0.2">
      <c r="B35" s="128" t="s">
        <v>60</v>
      </c>
      <c r="C35" s="333">
        <v>9423.7858197368751</v>
      </c>
      <c r="D35" s="333">
        <v>11249.029698165219</v>
      </c>
      <c r="E35" s="333">
        <v>12231.161265430068</v>
      </c>
      <c r="F35" s="333">
        <v>12573.690613050147</v>
      </c>
      <c r="G35" s="333">
        <v>13465.260454836802</v>
      </c>
      <c r="H35" s="333">
        <v>15875.606728123395</v>
      </c>
      <c r="I35" s="333">
        <v>17524.281183375693</v>
      </c>
      <c r="J35" s="333">
        <v>18722.974497371608</v>
      </c>
      <c r="K35" s="333">
        <v>22556.069572055869</v>
      </c>
      <c r="L35" s="333">
        <v>24695.395083331077</v>
      </c>
      <c r="M35" s="333">
        <v>26701.10658428567</v>
      </c>
      <c r="N35" s="333">
        <v>29764.55089571081</v>
      </c>
      <c r="O35" s="376">
        <v>31927.159434711957</v>
      </c>
      <c r="P35" s="334">
        <v>33960.36</v>
      </c>
      <c r="Q35" s="28"/>
      <c r="R35" s="28"/>
      <c r="S35" s="28"/>
      <c r="T35" s="9"/>
      <c r="U35" s="9"/>
      <c r="V35" s="9"/>
      <c r="W35" s="9"/>
      <c r="X35" s="9"/>
      <c r="Y35" s="28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2:35" ht="12" customHeight="1" x14ac:dyDescent="0.2">
      <c r="B36" s="126" t="s">
        <v>61</v>
      </c>
      <c r="C36" s="331">
        <v>10444.170501840605</v>
      </c>
      <c r="D36" s="331">
        <v>12184.405571791283</v>
      </c>
      <c r="E36" s="331">
        <v>13699.245677954656</v>
      </c>
      <c r="F36" s="331">
        <v>14406.225590245333</v>
      </c>
      <c r="G36" s="331">
        <v>15328.731751983825</v>
      </c>
      <c r="H36" s="331">
        <v>17614.761362913767</v>
      </c>
      <c r="I36" s="331">
        <v>20308.121092703266</v>
      </c>
      <c r="J36" s="331">
        <v>22266.448706677234</v>
      </c>
      <c r="K36" s="331">
        <v>25253.184111101997</v>
      </c>
      <c r="L36" s="331">
        <v>28092.347673020315</v>
      </c>
      <c r="M36" s="331">
        <v>30819.435168075866</v>
      </c>
      <c r="N36" s="331">
        <v>32389.570738664934</v>
      </c>
      <c r="O36" s="331">
        <v>35653.482663012495</v>
      </c>
      <c r="P36" s="332">
        <v>37542.83</v>
      </c>
      <c r="Q36" s="9"/>
      <c r="R36" s="9"/>
      <c r="S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2:35" ht="12" customHeight="1" x14ac:dyDescent="0.2">
      <c r="B37" s="128" t="s">
        <v>62</v>
      </c>
      <c r="C37" s="333">
        <v>7599.0538978942559</v>
      </c>
      <c r="D37" s="333">
        <v>9943.3645874910399</v>
      </c>
      <c r="E37" s="333">
        <v>10477.557372360467</v>
      </c>
      <c r="F37" s="333">
        <v>10477.188620553774</v>
      </c>
      <c r="G37" s="333">
        <v>11604.923545105941</v>
      </c>
      <c r="H37" s="333">
        <v>13277.691141530935</v>
      </c>
      <c r="I37" s="333">
        <v>15504.436549958265</v>
      </c>
      <c r="J37" s="333">
        <v>16741.273130154368</v>
      </c>
      <c r="K37" s="333">
        <v>19299.336595284229</v>
      </c>
      <c r="L37" s="333">
        <v>22253.169653894827</v>
      </c>
      <c r="M37" s="333">
        <v>24754.899183286729</v>
      </c>
      <c r="N37" s="333">
        <v>26747.586456554498</v>
      </c>
      <c r="O37" s="376">
        <v>30137.58392901246</v>
      </c>
      <c r="P37" s="334">
        <v>31337.22</v>
      </c>
      <c r="Q37" s="9"/>
      <c r="R37" s="9"/>
      <c r="S37" s="9"/>
      <c r="T37" s="27"/>
      <c r="U37" s="27"/>
      <c r="V37" s="27"/>
      <c r="W37" s="27"/>
      <c r="X37" s="27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2:35" ht="12" customHeight="1" x14ac:dyDescent="0.2">
      <c r="B38" s="128" t="s">
        <v>63</v>
      </c>
      <c r="C38" s="333">
        <v>7265.3694938043554</v>
      </c>
      <c r="D38" s="333">
        <v>9905.1366429944555</v>
      </c>
      <c r="E38" s="333">
        <v>12145.11062999973</v>
      </c>
      <c r="F38" s="333">
        <v>12220.373258545105</v>
      </c>
      <c r="G38" s="333">
        <v>10745.598640551952</v>
      </c>
      <c r="H38" s="333">
        <v>13321.312590909249</v>
      </c>
      <c r="I38" s="333">
        <v>16635.214160226868</v>
      </c>
      <c r="J38" s="333">
        <v>17554.571484409742</v>
      </c>
      <c r="K38" s="333">
        <v>18655.610835803422</v>
      </c>
      <c r="L38" s="333">
        <v>22482.248246124902</v>
      </c>
      <c r="M38" s="333">
        <v>25572.102381252913</v>
      </c>
      <c r="N38" s="333">
        <v>28035.748128872347</v>
      </c>
      <c r="O38" s="376">
        <v>31396.80881183712</v>
      </c>
      <c r="P38" s="334">
        <v>32894.959999999999</v>
      </c>
      <c r="Q38" s="9"/>
      <c r="R38" s="9"/>
      <c r="S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12" customHeight="1" x14ac:dyDescent="0.2">
      <c r="B39" s="128" t="s">
        <v>64</v>
      </c>
      <c r="C39" s="333">
        <v>7307.9502427530824</v>
      </c>
      <c r="D39" s="333">
        <v>8441.1559155511222</v>
      </c>
      <c r="E39" s="333">
        <v>9277.694683275342</v>
      </c>
      <c r="F39" s="333">
        <v>9584.6811550200709</v>
      </c>
      <c r="G39" s="333">
        <v>10709.832137295167</v>
      </c>
      <c r="H39" s="333">
        <v>12645.674716325517</v>
      </c>
      <c r="I39" s="333">
        <v>14100.533823851327</v>
      </c>
      <c r="J39" s="333">
        <v>15670.104970397872</v>
      </c>
      <c r="K39" s="333">
        <v>17783.029520571796</v>
      </c>
      <c r="L39" s="333">
        <v>19947.769446651393</v>
      </c>
      <c r="M39" s="333">
        <v>22543.934232866613</v>
      </c>
      <c r="N39" s="333">
        <v>23515.549637053857</v>
      </c>
      <c r="O39" s="376">
        <v>25296.597059813379</v>
      </c>
      <c r="P39" s="334">
        <v>26265.32</v>
      </c>
      <c r="Q39" s="9"/>
      <c r="R39" s="9"/>
      <c r="S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12" customHeight="1" thickBot="1" x14ac:dyDescent="0.25">
      <c r="B40" s="130" t="s">
        <v>65</v>
      </c>
      <c r="C40" s="337">
        <v>24721.175688732321</v>
      </c>
      <c r="D40" s="337">
        <v>26198.952384084507</v>
      </c>
      <c r="E40" s="337">
        <v>29393.104706294082</v>
      </c>
      <c r="F40" s="337">
        <v>32459.998084170162</v>
      </c>
      <c r="G40" s="337">
        <v>35515.552389614189</v>
      </c>
      <c r="H40" s="337">
        <v>38032.447033011966</v>
      </c>
      <c r="I40" s="337">
        <v>43133.649600857098</v>
      </c>
      <c r="J40" s="337">
        <v>47690.539890371962</v>
      </c>
      <c r="K40" s="337">
        <v>56252.900098354592</v>
      </c>
      <c r="L40" s="337">
        <v>59221.866819379924</v>
      </c>
      <c r="M40" s="337">
        <v>61959.355776942437</v>
      </c>
      <c r="N40" s="337">
        <v>63054.407001945248</v>
      </c>
      <c r="O40" s="377">
        <v>69216.798695016885</v>
      </c>
      <c r="P40" s="338">
        <v>73971.05</v>
      </c>
    </row>
    <row r="41" spans="2:35" x14ac:dyDescent="0.2">
      <c r="B41" s="58" t="s">
        <v>113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2:35" x14ac:dyDescent="0.2">
      <c r="B42" s="71" t="s">
        <v>104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</sheetData>
  <mergeCells count="3">
    <mergeCell ref="B4:B5"/>
    <mergeCell ref="B2:P2"/>
    <mergeCell ref="C4:P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topLeftCell="F1" zoomScale="90" zoomScaleNormal="90" workbookViewId="0">
      <selection activeCell="Q19" sqref="Q19"/>
    </sheetView>
  </sheetViews>
  <sheetFormatPr defaultRowHeight="12.75" x14ac:dyDescent="0.2"/>
  <cols>
    <col min="1" max="1" width="4.7109375" style="15" customWidth="1"/>
    <col min="2" max="2" width="14.7109375" style="15" customWidth="1"/>
    <col min="3" max="3" width="16" style="15" bestFit="1" customWidth="1"/>
    <col min="4" max="11" width="16" style="15" customWidth="1"/>
    <col min="12" max="13" width="16" style="15" bestFit="1" customWidth="1"/>
    <col min="14" max="15" width="16" style="15" customWidth="1"/>
    <col min="16" max="16" width="16" style="15" bestFit="1" customWidth="1"/>
    <col min="17" max="16384" width="9.140625" style="15"/>
  </cols>
  <sheetData>
    <row r="2" spans="2:16" ht="17.25" thickBot="1" x14ac:dyDescent="0.3">
      <c r="B2" s="233" t="s">
        <v>174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6" ht="14.25" thickTop="1" thickBot="1" x14ac:dyDescent="0.25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2:16" x14ac:dyDescent="0.2">
      <c r="B4" s="154" t="s">
        <v>68</v>
      </c>
      <c r="C4" s="155">
        <v>2002</v>
      </c>
      <c r="D4" s="197">
        <v>2003</v>
      </c>
      <c r="E4" s="155">
        <v>2004</v>
      </c>
      <c r="F4" s="197">
        <v>2005</v>
      </c>
      <c r="G4" s="155">
        <v>2006</v>
      </c>
      <c r="H4" s="197">
        <v>2007</v>
      </c>
      <c r="I4" s="155">
        <v>2008</v>
      </c>
      <c r="J4" s="197">
        <v>2009</v>
      </c>
      <c r="K4" s="155">
        <v>2010</v>
      </c>
      <c r="L4" s="197">
        <v>2011</v>
      </c>
      <c r="M4" s="155">
        <v>2012</v>
      </c>
      <c r="N4" s="197">
        <v>2013</v>
      </c>
      <c r="O4" s="197">
        <v>2014</v>
      </c>
      <c r="P4" s="198">
        <v>2015</v>
      </c>
    </row>
    <row r="5" spans="2:16" x14ac:dyDescent="0.2">
      <c r="B5" s="156" t="s">
        <v>125</v>
      </c>
      <c r="C5" s="144" t="s">
        <v>65</v>
      </c>
      <c r="D5" s="144" t="s">
        <v>65</v>
      </c>
      <c r="E5" s="144" t="s">
        <v>65</v>
      </c>
      <c r="F5" s="144" t="s">
        <v>65</v>
      </c>
      <c r="G5" s="144" t="s">
        <v>65</v>
      </c>
      <c r="H5" s="144" t="s">
        <v>65</v>
      </c>
      <c r="I5" s="144" t="s">
        <v>65</v>
      </c>
      <c r="J5" s="144" t="s">
        <v>65</v>
      </c>
      <c r="K5" s="144" t="s">
        <v>65</v>
      </c>
      <c r="L5" s="144" t="s">
        <v>65</v>
      </c>
      <c r="M5" s="144" t="s">
        <v>65</v>
      </c>
      <c r="N5" s="144" t="s">
        <v>65</v>
      </c>
      <c r="O5" s="144" t="s">
        <v>65</v>
      </c>
      <c r="P5" s="378" t="s">
        <v>65</v>
      </c>
    </row>
    <row r="6" spans="2:16" x14ac:dyDescent="0.2">
      <c r="B6" s="156" t="s">
        <v>126</v>
      </c>
      <c r="C6" s="144" t="s">
        <v>56</v>
      </c>
      <c r="D6" s="144" t="s">
        <v>56</v>
      </c>
      <c r="E6" s="144" t="s">
        <v>56</v>
      </c>
      <c r="F6" s="144" t="s">
        <v>56</v>
      </c>
      <c r="G6" s="144" t="s">
        <v>56</v>
      </c>
      <c r="H6" s="144" t="s">
        <v>56</v>
      </c>
      <c r="I6" s="144" t="s">
        <v>56</v>
      </c>
      <c r="J6" s="144" t="s">
        <v>56</v>
      </c>
      <c r="K6" s="144" t="s">
        <v>56</v>
      </c>
      <c r="L6" s="144" t="s">
        <v>56</v>
      </c>
      <c r="M6" s="144" t="s">
        <v>56</v>
      </c>
      <c r="N6" s="144" t="s">
        <v>56</v>
      </c>
      <c r="O6" s="144" t="s">
        <v>56</v>
      </c>
      <c r="P6" s="378" t="s">
        <v>56</v>
      </c>
    </row>
    <row r="7" spans="2:16" x14ac:dyDescent="0.2">
      <c r="B7" s="156" t="s">
        <v>127</v>
      </c>
      <c r="C7" s="144" t="s">
        <v>55</v>
      </c>
      <c r="D7" s="144" t="s">
        <v>55</v>
      </c>
      <c r="E7" s="144" t="s">
        <v>55</v>
      </c>
      <c r="F7" s="144" t="s">
        <v>55</v>
      </c>
      <c r="G7" s="144" t="s">
        <v>55</v>
      </c>
      <c r="H7" s="144" t="s">
        <v>55</v>
      </c>
      <c r="I7" s="144" t="s">
        <v>55</v>
      </c>
      <c r="J7" s="144" t="s">
        <v>55</v>
      </c>
      <c r="K7" s="144" t="s">
        <v>55</v>
      </c>
      <c r="L7" s="144" t="s">
        <v>55</v>
      </c>
      <c r="M7" s="144" t="s">
        <v>55</v>
      </c>
      <c r="N7" s="302" t="s">
        <v>55</v>
      </c>
      <c r="O7" s="302" t="s">
        <v>55</v>
      </c>
      <c r="P7" s="378" t="s">
        <v>55</v>
      </c>
    </row>
    <row r="8" spans="2:16" x14ac:dyDescent="0.2">
      <c r="B8" s="156" t="s">
        <v>128</v>
      </c>
      <c r="C8" s="144" t="s">
        <v>59</v>
      </c>
      <c r="D8" s="144" t="s">
        <v>59</v>
      </c>
      <c r="E8" s="144" t="s">
        <v>59</v>
      </c>
      <c r="F8" s="144" t="s">
        <v>59</v>
      </c>
      <c r="G8" s="142" t="s">
        <v>29</v>
      </c>
      <c r="H8" s="142" t="s">
        <v>29</v>
      </c>
      <c r="I8" s="142" t="s">
        <v>29</v>
      </c>
      <c r="J8" s="144" t="s">
        <v>59</v>
      </c>
      <c r="K8" s="144" t="s">
        <v>59</v>
      </c>
      <c r="L8" s="142" t="s">
        <v>29</v>
      </c>
      <c r="M8" s="142" t="s">
        <v>29</v>
      </c>
      <c r="N8" s="302" t="s">
        <v>59</v>
      </c>
      <c r="O8" s="302" t="s">
        <v>59</v>
      </c>
      <c r="P8" s="378" t="s">
        <v>59</v>
      </c>
    </row>
    <row r="9" spans="2:16" x14ac:dyDescent="0.2">
      <c r="B9" s="156" t="s">
        <v>129</v>
      </c>
      <c r="C9" s="302" t="s">
        <v>60</v>
      </c>
      <c r="D9" s="302" t="s">
        <v>60</v>
      </c>
      <c r="E9" s="302" t="s">
        <v>60</v>
      </c>
      <c r="F9" s="142" t="s">
        <v>29</v>
      </c>
      <c r="G9" s="302" t="s">
        <v>59</v>
      </c>
      <c r="H9" s="302" t="s">
        <v>59</v>
      </c>
      <c r="I9" s="302" t="s">
        <v>59</v>
      </c>
      <c r="J9" s="142" t="s">
        <v>29</v>
      </c>
      <c r="K9" s="142" t="s">
        <v>29</v>
      </c>
      <c r="L9" s="144" t="s">
        <v>59</v>
      </c>
      <c r="M9" s="144" t="s">
        <v>59</v>
      </c>
      <c r="N9" s="142" t="s">
        <v>29</v>
      </c>
      <c r="O9" s="142" t="s">
        <v>29</v>
      </c>
      <c r="P9" s="378" t="s">
        <v>60</v>
      </c>
    </row>
    <row r="10" spans="2:16" x14ac:dyDescent="0.2">
      <c r="B10" s="156" t="s">
        <v>130</v>
      </c>
      <c r="C10" s="144" t="s">
        <v>58</v>
      </c>
      <c r="D10" s="144" t="s">
        <v>58</v>
      </c>
      <c r="E10" s="144" t="s">
        <v>58</v>
      </c>
      <c r="F10" s="144" t="s">
        <v>60</v>
      </c>
      <c r="G10" s="144" t="s">
        <v>60</v>
      </c>
      <c r="H10" s="144" t="s">
        <v>58</v>
      </c>
      <c r="I10" s="144" t="s">
        <v>58</v>
      </c>
      <c r="J10" s="144" t="s">
        <v>60</v>
      </c>
      <c r="K10" s="144" t="s">
        <v>60</v>
      </c>
      <c r="L10" s="144" t="s">
        <v>60</v>
      </c>
      <c r="M10" s="144" t="s">
        <v>58</v>
      </c>
      <c r="N10" s="144" t="s">
        <v>58</v>
      </c>
      <c r="O10" s="144" t="s">
        <v>58</v>
      </c>
      <c r="P10" s="378" t="s">
        <v>58</v>
      </c>
    </row>
    <row r="11" spans="2:16" x14ac:dyDescent="0.2">
      <c r="B11" s="156" t="s">
        <v>131</v>
      </c>
      <c r="C11" s="142" t="s">
        <v>29</v>
      </c>
      <c r="D11" s="144" t="s">
        <v>62</v>
      </c>
      <c r="E11" s="144" t="s">
        <v>69</v>
      </c>
      <c r="F11" s="144" t="s">
        <v>58</v>
      </c>
      <c r="G11" s="144" t="s">
        <v>58</v>
      </c>
      <c r="H11" s="144" t="s">
        <v>60</v>
      </c>
      <c r="I11" s="144" t="s">
        <v>60</v>
      </c>
      <c r="J11" s="144" t="s">
        <v>58</v>
      </c>
      <c r="K11" s="144" t="s">
        <v>58</v>
      </c>
      <c r="L11" s="144" t="s">
        <v>58</v>
      </c>
      <c r="M11" s="144" t="s">
        <v>60</v>
      </c>
      <c r="N11" s="144" t="s">
        <v>60</v>
      </c>
      <c r="O11" s="144" t="s">
        <v>60</v>
      </c>
      <c r="P11" s="378" t="s">
        <v>63</v>
      </c>
    </row>
    <row r="12" spans="2:16" x14ac:dyDescent="0.2">
      <c r="B12" s="156" t="s">
        <v>132</v>
      </c>
      <c r="C12" s="144" t="s">
        <v>62</v>
      </c>
      <c r="D12" s="144" t="s">
        <v>69</v>
      </c>
      <c r="E12" s="142" t="s">
        <v>29</v>
      </c>
      <c r="F12" s="144" t="s">
        <v>69</v>
      </c>
      <c r="G12" s="144" t="s">
        <v>38</v>
      </c>
      <c r="H12" s="144" t="s">
        <v>38</v>
      </c>
      <c r="I12" s="144" t="s">
        <v>69</v>
      </c>
      <c r="J12" s="144" t="s">
        <v>69</v>
      </c>
      <c r="K12" s="144" t="s">
        <v>62</v>
      </c>
      <c r="L12" s="144" t="s">
        <v>69</v>
      </c>
      <c r="M12" s="144" t="s">
        <v>69</v>
      </c>
      <c r="N12" s="144" t="s">
        <v>69</v>
      </c>
      <c r="O12" s="144" t="s">
        <v>63</v>
      </c>
      <c r="P12" s="378" t="s">
        <v>62</v>
      </c>
    </row>
    <row r="13" spans="2:16" x14ac:dyDescent="0.2">
      <c r="B13" s="156" t="s">
        <v>133</v>
      </c>
      <c r="C13" s="144" t="s">
        <v>38</v>
      </c>
      <c r="D13" s="142" t="s">
        <v>29</v>
      </c>
      <c r="E13" s="144" t="s">
        <v>62</v>
      </c>
      <c r="F13" s="144" t="s">
        <v>38</v>
      </c>
      <c r="G13" s="144" t="s">
        <v>62</v>
      </c>
      <c r="H13" s="144" t="s">
        <v>69</v>
      </c>
      <c r="I13" s="144" t="s">
        <v>62</v>
      </c>
      <c r="J13" s="144" t="s">
        <v>62</v>
      </c>
      <c r="K13" s="144" t="s">
        <v>69</v>
      </c>
      <c r="L13" s="144" t="s">
        <v>62</v>
      </c>
      <c r="M13" s="144" t="s">
        <v>62</v>
      </c>
      <c r="N13" s="144" t="s">
        <v>62</v>
      </c>
      <c r="O13" s="144" t="s">
        <v>62</v>
      </c>
      <c r="P13" s="199" t="s">
        <v>29</v>
      </c>
    </row>
    <row r="14" spans="2:16" x14ac:dyDescent="0.2">
      <c r="B14" s="156" t="s">
        <v>134</v>
      </c>
      <c r="C14" s="144" t="s">
        <v>64</v>
      </c>
      <c r="D14" s="144" t="s">
        <v>64</v>
      </c>
      <c r="E14" s="144" t="s">
        <v>38</v>
      </c>
      <c r="F14" s="144" t="s">
        <v>62</v>
      </c>
      <c r="G14" s="144" t="s">
        <v>54</v>
      </c>
      <c r="H14" s="144" t="s">
        <v>62</v>
      </c>
      <c r="I14" s="144" t="s">
        <v>38</v>
      </c>
      <c r="J14" s="144" t="s">
        <v>64</v>
      </c>
      <c r="K14" s="144" t="s">
        <v>54</v>
      </c>
      <c r="L14" s="144" t="s">
        <v>54</v>
      </c>
      <c r="M14" s="144" t="s">
        <v>64</v>
      </c>
      <c r="N14" s="144" t="s">
        <v>54</v>
      </c>
      <c r="O14" s="144" t="s">
        <v>54</v>
      </c>
      <c r="P14" s="145" t="s">
        <v>64</v>
      </c>
    </row>
    <row r="15" spans="2:16" x14ac:dyDescent="0.2">
      <c r="B15" s="156" t="s">
        <v>135</v>
      </c>
      <c r="C15" s="144" t="s">
        <v>69</v>
      </c>
      <c r="D15" s="144" t="s">
        <v>38</v>
      </c>
      <c r="E15" s="144" t="s">
        <v>64</v>
      </c>
      <c r="F15" s="144" t="s">
        <v>54</v>
      </c>
      <c r="G15" s="144" t="s">
        <v>69</v>
      </c>
      <c r="H15" s="144" t="s">
        <v>64</v>
      </c>
      <c r="I15" s="144" t="s">
        <v>64</v>
      </c>
      <c r="J15" s="144" t="s">
        <v>38</v>
      </c>
      <c r="K15" s="144" t="s">
        <v>64</v>
      </c>
      <c r="L15" s="144" t="s">
        <v>38</v>
      </c>
      <c r="M15" s="144" t="s">
        <v>54</v>
      </c>
      <c r="N15" s="144" t="s">
        <v>64</v>
      </c>
      <c r="O15" s="144" t="s">
        <v>64</v>
      </c>
      <c r="P15" s="145" t="s">
        <v>54</v>
      </c>
    </row>
    <row r="16" spans="2:16" x14ac:dyDescent="0.2">
      <c r="B16" s="156" t="s">
        <v>136</v>
      </c>
      <c r="C16" s="144" t="s">
        <v>39</v>
      </c>
      <c r="D16" s="144" t="s">
        <v>54</v>
      </c>
      <c r="E16" s="144" t="s">
        <v>54</v>
      </c>
      <c r="F16" s="144" t="s">
        <v>64</v>
      </c>
      <c r="G16" s="144" t="s">
        <v>64</v>
      </c>
      <c r="H16" s="144" t="s">
        <v>54</v>
      </c>
      <c r="I16" s="144" t="s">
        <v>54</v>
      </c>
      <c r="J16" s="144" t="s">
        <v>54</v>
      </c>
      <c r="K16" s="144" t="s">
        <v>38</v>
      </c>
      <c r="L16" s="144" t="s">
        <v>64</v>
      </c>
      <c r="M16" s="144" t="s">
        <v>38</v>
      </c>
      <c r="N16" s="144" t="s">
        <v>38</v>
      </c>
      <c r="O16" s="144" t="s">
        <v>38</v>
      </c>
      <c r="P16" s="145" t="s">
        <v>38</v>
      </c>
    </row>
    <row r="17" spans="2:16" x14ac:dyDescent="0.2">
      <c r="B17" s="156" t="s">
        <v>137</v>
      </c>
      <c r="C17" s="144" t="s">
        <v>54</v>
      </c>
      <c r="D17" s="144" t="s">
        <v>39</v>
      </c>
      <c r="E17" s="144" t="s">
        <v>39</v>
      </c>
      <c r="F17" s="144" t="s">
        <v>39</v>
      </c>
      <c r="G17" s="144" t="s">
        <v>39</v>
      </c>
      <c r="H17" s="144" t="s">
        <v>39</v>
      </c>
      <c r="I17" s="144" t="s">
        <v>39</v>
      </c>
      <c r="J17" s="144" t="s">
        <v>39</v>
      </c>
      <c r="K17" s="144" t="s">
        <v>36</v>
      </c>
      <c r="L17" s="144" t="s">
        <v>36</v>
      </c>
      <c r="M17" s="144" t="s">
        <v>36</v>
      </c>
      <c r="N17" s="144" t="s">
        <v>39</v>
      </c>
      <c r="O17" s="144" t="s">
        <v>39</v>
      </c>
      <c r="P17" s="145" t="s">
        <v>36</v>
      </c>
    </row>
    <row r="18" spans="2:16" x14ac:dyDescent="0.2">
      <c r="B18" s="156" t="s">
        <v>138</v>
      </c>
      <c r="C18" s="144" t="s">
        <v>41</v>
      </c>
      <c r="D18" s="144" t="s">
        <v>36</v>
      </c>
      <c r="E18" s="144" t="s">
        <v>36</v>
      </c>
      <c r="F18" s="144" t="s">
        <v>36</v>
      </c>
      <c r="G18" s="144" t="s">
        <v>41</v>
      </c>
      <c r="H18" s="144" t="s">
        <v>41</v>
      </c>
      <c r="I18" s="144" t="s">
        <v>36</v>
      </c>
      <c r="J18" s="144" t="s">
        <v>36</v>
      </c>
      <c r="K18" s="144" t="s">
        <v>39</v>
      </c>
      <c r="L18" s="144" t="s">
        <v>39</v>
      </c>
      <c r="M18" s="144" t="s">
        <v>39</v>
      </c>
      <c r="N18" s="144" t="s">
        <v>36</v>
      </c>
      <c r="O18" s="144" t="s">
        <v>36</v>
      </c>
      <c r="P18" s="145" t="s">
        <v>39</v>
      </c>
    </row>
    <row r="19" spans="2:16" x14ac:dyDescent="0.2">
      <c r="B19" s="156" t="s">
        <v>139</v>
      </c>
      <c r="C19" s="144" t="s">
        <v>51</v>
      </c>
      <c r="D19" s="144" t="s">
        <v>41</v>
      </c>
      <c r="E19" s="144" t="s">
        <v>41</v>
      </c>
      <c r="F19" s="144" t="s">
        <v>51</v>
      </c>
      <c r="G19" s="144" t="s">
        <v>36</v>
      </c>
      <c r="H19" s="144" t="s">
        <v>36</v>
      </c>
      <c r="I19" s="144" t="s">
        <v>41</v>
      </c>
      <c r="J19" s="144" t="s">
        <v>41</v>
      </c>
      <c r="K19" s="144" t="s">
        <v>51</v>
      </c>
      <c r="L19" s="144" t="s">
        <v>51</v>
      </c>
      <c r="M19" s="144" t="s">
        <v>41</v>
      </c>
      <c r="N19" s="144" t="s">
        <v>41</v>
      </c>
      <c r="O19" s="144" t="s">
        <v>41</v>
      </c>
      <c r="P19" s="145" t="s">
        <v>42</v>
      </c>
    </row>
    <row r="20" spans="2:16" x14ac:dyDescent="0.2">
      <c r="B20" s="156" t="s">
        <v>140</v>
      </c>
      <c r="C20" s="144" t="s">
        <v>36</v>
      </c>
      <c r="D20" s="144" t="s">
        <v>51</v>
      </c>
      <c r="E20" s="144" t="s">
        <v>51</v>
      </c>
      <c r="F20" s="144" t="s">
        <v>41</v>
      </c>
      <c r="G20" s="144" t="s">
        <v>51</v>
      </c>
      <c r="H20" s="144" t="s">
        <v>51</v>
      </c>
      <c r="I20" s="144" t="s">
        <v>51</v>
      </c>
      <c r="J20" s="144" t="s">
        <v>51</v>
      </c>
      <c r="K20" s="144" t="s">
        <v>41</v>
      </c>
      <c r="L20" s="144" t="s">
        <v>41</v>
      </c>
      <c r="M20" s="144" t="s">
        <v>51</v>
      </c>
      <c r="N20" s="144" t="s">
        <v>42</v>
      </c>
      <c r="O20" s="144" t="s">
        <v>42</v>
      </c>
      <c r="P20" s="145" t="s">
        <v>41</v>
      </c>
    </row>
    <row r="21" spans="2:16" x14ac:dyDescent="0.2">
      <c r="B21" s="156" t="s">
        <v>141</v>
      </c>
      <c r="C21" s="144" t="s">
        <v>37</v>
      </c>
      <c r="D21" s="144" t="s">
        <v>37</v>
      </c>
      <c r="E21" s="144" t="s">
        <v>37</v>
      </c>
      <c r="F21" s="144" t="s">
        <v>47</v>
      </c>
      <c r="G21" s="144" t="s">
        <v>47</v>
      </c>
      <c r="H21" s="144" t="s">
        <v>47</v>
      </c>
      <c r="I21" s="144" t="s">
        <v>42</v>
      </c>
      <c r="J21" s="144" t="s">
        <v>37</v>
      </c>
      <c r="K21" s="144" t="s">
        <v>42</v>
      </c>
      <c r="L21" s="144" t="s">
        <v>42</v>
      </c>
      <c r="M21" s="144" t="s">
        <v>42</v>
      </c>
      <c r="N21" s="144" t="s">
        <v>51</v>
      </c>
      <c r="O21" s="144" t="s">
        <v>51</v>
      </c>
      <c r="P21" s="145" t="s">
        <v>51</v>
      </c>
    </row>
    <row r="22" spans="2:16" x14ac:dyDescent="0.2">
      <c r="B22" s="156" t="s">
        <v>142</v>
      </c>
      <c r="C22" s="144" t="s">
        <v>47</v>
      </c>
      <c r="D22" s="144" t="s">
        <v>42</v>
      </c>
      <c r="E22" s="144" t="s">
        <v>47</v>
      </c>
      <c r="F22" s="144" t="s">
        <v>37</v>
      </c>
      <c r="G22" s="144" t="s">
        <v>52</v>
      </c>
      <c r="H22" s="144" t="s">
        <v>37</v>
      </c>
      <c r="I22" s="144" t="s">
        <v>37</v>
      </c>
      <c r="J22" s="144" t="s">
        <v>42</v>
      </c>
      <c r="K22" s="144" t="s">
        <v>47</v>
      </c>
      <c r="L22" s="144" t="s">
        <v>40</v>
      </c>
      <c r="M22" s="144" t="s">
        <v>47</v>
      </c>
      <c r="N22" s="144" t="s">
        <v>49</v>
      </c>
      <c r="O22" s="144" t="s">
        <v>49</v>
      </c>
      <c r="P22" s="145" t="s">
        <v>37</v>
      </c>
    </row>
    <row r="23" spans="2:16" x14ac:dyDescent="0.2">
      <c r="B23" s="156" t="s">
        <v>143</v>
      </c>
      <c r="C23" s="144" t="s">
        <v>49</v>
      </c>
      <c r="D23" s="144" t="s">
        <v>47</v>
      </c>
      <c r="E23" s="144" t="s">
        <v>42</v>
      </c>
      <c r="F23" s="144" t="s">
        <v>52</v>
      </c>
      <c r="G23" s="144" t="s">
        <v>37</v>
      </c>
      <c r="H23" s="144" t="s">
        <v>42</v>
      </c>
      <c r="I23" s="144" t="s">
        <v>47</v>
      </c>
      <c r="J23" s="144" t="s">
        <v>47</v>
      </c>
      <c r="K23" s="144" t="s">
        <v>37</v>
      </c>
      <c r="L23" s="144" t="s">
        <v>47</v>
      </c>
      <c r="M23" s="144" t="s">
        <v>49</v>
      </c>
      <c r="N23" s="144" t="s">
        <v>47</v>
      </c>
      <c r="O23" s="144" t="s">
        <v>47</v>
      </c>
      <c r="P23" s="145" t="s">
        <v>49</v>
      </c>
    </row>
    <row r="24" spans="2:16" x14ac:dyDescent="0.2">
      <c r="B24" s="156" t="s">
        <v>144</v>
      </c>
      <c r="C24" s="144" t="s">
        <v>52</v>
      </c>
      <c r="D24" s="144" t="s">
        <v>52</v>
      </c>
      <c r="E24" s="144" t="s">
        <v>52</v>
      </c>
      <c r="F24" s="144" t="s">
        <v>49</v>
      </c>
      <c r="G24" s="144" t="s">
        <v>49</v>
      </c>
      <c r="H24" s="144" t="s">
        <v>52</v>
      </c>
      <c r="I24" s="144" t="s">
        <v>52</v>
      </c>
      <c r="J24" s="144" t="s">
        <v>52</v>
      </c>
      <c r="K24" s="144" t="s">
        <v>49</v>
      </c>
      <c r="L24" s="144" t="s">
        <v>49</v>
      </c>
      <c r="M24" s="144" t="s">
        <v>40</v>
      </c>
      <c r="N24" s="144" t="s">
        <v>40</v>
      </c>
      <c r="O24" s="144" t="s">
        <v>40</v>
      </c>
      <c r="P24" s="145" t="s">
        <v>47</v>
      </c>
    </row>
    <row r="25" spans="2:16" x14ac:dyDescent="0.2">
      <c r="B25" s="156" t="s">
        <v>145</v>
      </c>
      <c r="C25" s="144" t="s">
        <v>42</v>
      </c>
      <c r="D25" s="144" t="s">
        <v>49</v>
      </c>
      <c r="E25" s="144" t="s">
        <v>40</v>
      </c>
      <c r="F25" s="144" t="s">
        <v>42</v>
      </c>
      <c r="G25" s="144" t="s">
        <v>42</v>
      </c>
      <c r="H25" s="144" t="s">
        <v>49</v>
      </c>
      <c r="I25" s="144" t="s">
        <v>40</v>
      </c>
      <c r="J25" s="144" t="s">
        <v>49</v>
      </c>
      <c r="K25" s="144" t="s">
        <v>52</v>
      </c>
      <c r="L25" s="144" t="s">
        <v>37</v>
      </c>
      <c r="M25" s="144" t="s">
        <v>37</v>
      </c>
      <c r="N25" s="144" t="s">
        <v>37</v>
      </c>
      <c r="O25" s="144" t="s">
        <v>37</v>
      </c>
      <c r="P25" s="145" t="s">
        <v>52</v>
      </c>
    </row>
    <row r="26" spans="2:16" x14ac:dyDescent="0.2">
      <c r="B26" s="156" t="s">
        <v>146</v>
      </c>
      <c r="C26" s="144" t="s">
        <v>40</v>
      </c>
      <c r="D26" s="144" t="s">
        <v>40</v>
      </c>
      <c r="E26" s="144" t="s">
        <v>49</v>
      </c>
      <c r="F26" s="144" t="s">
        <v>40</v>
      </c>
      <c r="G26" s="144" t="s">
        <v>40</v>
      </c>
      <c r="H26" s="144" t="s">
        <v>40</v>
      </c>
      <c r="I26" s="144" t="s">
        <v>49</v>
      </c>
      <c r="J26" s="144" t="s">
        <v>40</v>
      </c>
      <c r="K26" s="144" t="s">
        <v>40</v>
      </c>
      <c r="L26" s="144" t="s">
        <v>52</v>
      </c>
      <c r="M26" s="144" t="s">
        <v>52</v>
      </c>
      <c r="N26" s="144" t="s">
        <v>52</v>
      </c>
      <c r="O26" s="144" t="s">
        <v>52</v>
      </c>
      <c r="P26" s="145" t="s">
        <v>40</v>
      </c>
    </row>
    <row r="27" spans="2:16" x14ac:dyDescent="0.2">
      <c r="B27" s="156" t="s">
        <v>147</v>
      </c>
      <c r="C27" s="144" t="s">
        <v>50</v>
      </c>
      <c r="D27" s="144" t="s">
        <v>50</v>
      </c>
      <c r="E27" s="144" t="s">
        <v>50</v>
      </c>
      <c r="F27" s="144" t="s">
        <v>50</v>
      </c>
      <c r="G27" s="144" t="s">
        <v>48</v>
      </c>
      <c r="H27" s="144" t="s">
        <v>50</v>
      </c>
      <c r="I27" s="144" t="s">
        <v>48</v>
      </c>
      <c r="J27" s="144" t="s">
        <v>48</v>
      </c>
      <c r="K27" s="144" t="s">
        <v>46</v>
      </c>
      <c r="L27" s="144" t="s">
        <v>46</v>
      </c>
      <c r="M27" s="144" t="s">
        <v>46</v>
      </c>
      <c r="N27" s="144" t="s">
        <v>46</v>
      </c>
      <c r="O27" s="144" t="s">
        <v>46</v>
      </c>
      <c r="P27" s="145" t="s">
        <v>46</v>
      </c>
    </row>
    <row r="28" spans="2:16" x14ac:dyDescent="0.2">
      <c r="B28" s="156" t="s">
        <v>148</v>
      </c>
      <c r="C28" s="144" t="s">
        <v>46</v>
      </c>
      <c r="D28" s="144" t="s">
        <v>48</v>
      </c>
      <c r="E28" s="144" t="s">
        <v>46</v>
      </c>
      <c r="F28" s="144" t="s">
        <v>46</v>
      </c>
      <c r="G28" s="144" t="s">
        <v>50</v>
      </c>
      <c r="H28" s="144" t="s">
        <v>48</v>
      </c>
      <c r="I28" s="144" t="s">
        <v>46</v>
      </c>
      <c r="J28" s="144" t="s">
        <v>46</v>
      </c>
      <c r="K28" s="144" t="s">
        <v>48</v>
      </c>
      <c r="L28" s="144" t="s">
        <v>50</v>
      </c>
      <c r="M28" s="144" t="s">
        <v>48</v>
      </c>
      <c r="N28" s="144" t="s">
        <v>48</v>
      </c>
      <c r="O28" s="144" t="s">
        <v>48</v>
      </c>
      <c r="P28" s="145" t="s">
        <v>48</v>
      </c>
    </row>
    <row r="29" spans="2:16" x14ac:dyDescent="0.2">
      <c r="B29" s="156" t="s">
        <v>149</v>
      </c>
      <c r="C29" s="144" t="s">
        <v>48</v>
      </c>
      <c r="D29" s="144" t="s">
        <v>46</v>
      </c>
      <c r="E29" s="144" t="s">
        <v>48</v>
      </c>
      <c r="F29" s="144" t="s">
        <v>48</v>
      </c>
      <c r="G29" s="144" t="s">
        <v>46</v>
      </c>
      <c r="H29" s="144" t="s">
        <v>46</v>
      </c>
      <c r="I29" s="144" t="s">
        <v>50</v>
      </c>
      <c r="J29" s="144" t="s">
        <v>50</v>
      </c>
      <c r="K29" s="144" t="s">
        <v>50</v>
      </c>
      <c r="L29" s="144" t="s">
        <v>48</v>
      </c>
      <c r="M29" s="144" t="s">
        <v>50</v>
      </c>
      <c r="N29" s="144" t="s">
        <v>50</v>
      </c>
      <c r="O29" s="144" t="s">
        <v>50</v>
      </c>
      <c r="P29" s="145" t="s">
        <v>50</v>
      </c>
    </row>
    <row r="30" spans="2:16" x14ac:dyDescent="0.2">
      <c r="B30" s="156" t="s">
        <v>150</v>
      </c>
      <c r="C30" s="144" t="s">
        <v>44</v>
      </c>
      <c r="D30" s="144" t="s">
        <v>44</v>
      </c>
      <c r="E30" s="144" t="s">
        <v>44</v>
      </c>
      <c r="F30" s="144" t="s">
        <v>44</v>
      </c>
      <c r="G30" s="144" t="s">
        <v>44</v>
      </c>
      <c r="H30" s="144" t="s">
        <v>44</v>
      </c>
      <c r="I30" s="144" t="s">
        <v>44</v>
      </c>
      <c r="J30" s="144" t="s">
        <v>44</v>
      </c>
      <c r="K30" s="144" t="s">
        <v>45</v>
      </c>
      <c r="L30" s="144" t="s">
        <v>45</v>
      </c>
      <c r="M30" s="144" t="s">
        <v>45</v>
      </c>
      <c r="N30" s="144" t="s">
        <v>44</v>
      </c>
      <c r="O30" s="144" t="s">
        <v>44</v>
      </c>
      <c r="P30" s="145" t="s">
        <v>45</v>
      </c>
    </row>
    <row r="31" spans="2:16" ht="13.5" thickBot="1" x14ac:dyDescent="0.25">
      <c r="B31" s="157" t="s">
        <v>151</v>
      </c>
      <c r="C31" s="147" t="s">
        <v>45</v>
      </c>
      <c r="D31" s="147" t="s">
        <v>45</v>
      </c>
      <c r="E31" s="147" t="s">
        <v>45</v>
      </c>
      <c r="F31" s="147" t="s">
        <v>45</v>
      </c>
      <c r="G31" s="147" t="s">
        <v>45</v>
      </c>
      <c r="H31" s="147" t="s">
        <v>45</v>
      </c>
      <c r="I31" s="147" t="s">
        <v>45</v>
      </c>
      <c r="J31" s="147" t="s">
        <v>45</v>
      </c>
      <c r="K31" s="147" t="s">
        <v>44</v>
      </c>
      <c r="L31" s="147" t="s">
        <v>44</v>
      </c>
      <c r="M31" s="147" t="s">
        <v>44</v>
      </c>
      <c r="N31" s="147" t="s">
        <v>45</v>
      </c>
      <c r="O31" s="147" t="s">
        <v>45</v>
      </c>
      <c r="P31" s="148" t="s">
        <v>44</v>
      </c>
    </row>
    <row r="32" spans="2:16" x14ac:dyDescent="0.2">
      <c r="B32" s="58" t="s">
        <v>113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2:15" x14ac:dyDescent="0.2">
      <c r="B33" s="71" t="s">
        <v>104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2:15" x14ac:dyDescent="0.2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8" spans="2:15" x14ac:dyDescent="0.2">
      <c r="B38"/>
    </row>
    <row r="39" spans="2:15" x14ac:dyDescent="0.2">
      <c r="B39"/>
    </row>
    <row r="40" spans="2:15" x14ac:dyDescent="0.2">
      <c r="B40"/>
    </row>
    <row r="41" spans="2:15" x14ac:dyDescent="0.2">
      <c r="B41"/>
    </row>
    <row r="42" spans="2:15" x14ac:dyDescent="0.2">
      <c r="B42"/>
    </row>
    <row r="43" spans="2:15" x14ac:dyDescent="0.2">
      <c r="B43"/>
    </row>
    <row r="44" spans="2:15" x14ac:dyDescent="0.2">
      <c r="B44"/>
    </row>
    <row r="45" spans="2:15" x14ac:dyDescent="0.2">
      <c r="B45"/>
    </row>
    <row r="46" spans="2:15" x14ac:dyDescent="0.2">
      <c r="B46"/>
    </row>
    <row r="47" spans="2:15" x14ac:dyDescent="0.2">
      <c r="B47"/>
    </row>
    <row r="48" spans="2:15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O33" sqref="O3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showGridLines="0" workbookViewId="0">
      <selection activeCell="D18" sqref="D18"/>
    </sheetView>
  </sheetViews>
  <sheetFormatPr defaultRowHeight="12.75" x14ac:dyDescent="0.2"/>
  <cols>
    <col min="1" max="1" width="4.7109375" style="1" customWidth="1"/>
    <col min="2" max="2" width="9.28515625" style="1" customWidth="1"/>
    <col min="3" max="3" width="14" style="1" customWidth="1"/>
    <col min="4" max="4" width="13.7109375" style="1" customWidth="1"/>
    <col min="5" max="5" width="13.85546875" style="1" customWidth="1"/>
    <col min="6" max="6" width="14.5703125" style="1" customWidth="1"/>
    <col min="7" max="7" width="17.28515625" style="1" customWidth="1"/>
    <col min="8" max="8" width="15.85546875" style="1" customWidth="1"/>
    <col min="9" max="9" width="17.42578125" style="1" customWidth="1"/>
    <col min="10" max="10" width="21.28515625" style="1" customWidth="1"/>
    <col min="11" max="11" width="17.85546875" style="1" customWidth="1"/>
    <col min="12" max="12" width="10" style="1" customWidth="1"/>
    <col min="13" max="13" width="14.42578125" style="1" customWidth="1"/>
    <col min="14" max="14" width="9.140625" style="1" customWidth="1"/>
    <col min="15" max="15" width="14.85546875" style="1" customWidth="1"/>
    <col min="16" max="17" width="9.140625" style="1" customWidth="1"/>
    <col min="18" max="16384" width="9.140625" style="1"/>
  </cols>
  <sheetData>
    <row r="1" spans="2:16" x14ac:dyDescent="0.2"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2:16" ht="18" thickBot="1" x14ac:dyDescent="0.35">
      <c r="B2" s="342" t="s">
        <v>175</v>
      </c>
      <c r="C2" s="342"/>
      <c r="D2" s="342"/>
      <c r="E2" s="342"/>
      <c r="F2" s="342"/>
      <c r="G2" s="59"/>
      <c r="H2" s="59"/>
      <c r="I2" s="59"/>
      <c r="J2" s="59"/>
      <c r="K2" s="59"/>
    </row>
    <row r="3" spans="2:16" ht="14.25" thickTop="1" thickBot="1" x14ac:dyDescent="0.25">
      <c r="B3" s="58"/>
      <c r="C3" s="368"/>
      <c r="D3" s="368"/>
      <c r="E3" s="368"/>
      <c r="F3" s="368"/>
      <c r="G3" s="368"/>
      <c r="H3" s="368"/>
      <c r="I3" s="368"/>
      <c r="J3" s="368"/>
      <c r="K3" s="368"/>
      <c r="L3" s="367"/>
      <c r="M3" s="367"/>
      <c r="N3" s="7"/>
      <c r="O3" s="7"/>
    </row>
    <row r="4" spans="2:16" ht="44.25" customHeight="1" x14ac:dyDescent="0.2">
      <c r="B4" s="159" t="s">
        <v>13</v>
      </c>
      <c r="C4" s="160" t="s">
        <v>111</v>
      </c>
      <c r="D4" s="160" t="s">
        <v>67</v>
      </c>
      <c r="E4" s="160" t="s">
        <v>101</v>
      </c>
      <c r="F4" s="160" t="s">
        <v>27</v>
      </c>
      <c r="G4" s="160" t="s">
        <v>102</v>
      </c>
      <c r="H4" s="160" t="s">
        <v>28</v>
      </c>
      <c r="I4" s="160" t="s">
        <v>71</v>
      </c>
      <c r="J4" s="160" t="s">
        <v>100</v>
      </c>
      <c r="K4" s="161" t="s">
        <v>72</v>
      </c>
      <c r="L4" s="31"/>
      <c r="M4" s="32"/>
      <c r="N4" s="31"/>
      <c r="O4" s="32"/>
    </row>
    <row r="5" spans="2:16" x14ac:dyDescent="0.2">
      <c r="B5" s="82">
        <v>2002</v>
      </c>
      <c r="C5" s="200">
        <f>'tab2'!C5</f>
        <v>27.048996550799409</v>
      </c>
      <c r="D5" s="175">
        <f>'tab3'!G6</f>
        <v>3239.8649999999998</v>
      </c>
      <c r="E5" s="200">
        <f>'tab3'!H6</f>
        <v>8348.8035923717216</v>
      </c>
      <c r="F5" s="200">
        <f>'tab2'!H5</f>
        <v>100</v>
      </c>
      <c r="G5" s="200">
        <f>F5/H5*100</f>
        <v>100</v>
      </c>
      <c r="H5" s="200">
        <f>(D5/$D$5)*100</f>
        <v>100</v>
      </c>
      <c r="I5" s="200" t="s">
        <v>16</v>
      </c>
      <c r="J5" s="200" t="s">
        <v>16</v>
      </c>
      <c r="K5" s="201" t="s">
        <v>16</v>
      </c>
      <c r="L5" s="35"/>
      <c r="M5" s="33"/>
      <c r="O5" s="34"/>
      <c r="P5" s="16"/>
    </row>
    <row r="6" spans="2:16" x14ac:dyDescent="0.2">
      <c r="B6" s="82">
        <v>2003</v>
      </c>
      <c r="C6" s="200">
        <f>'tab2'!C6</f>
        <v>31.519105781797442</v>
      </c>
      <c r="D6" s="175">
        <f>'tab3'!G7</f>
        <v>3295.9569999999999</v>
      </c>
      <c r="E6" s="200">
        <f>'tab3'!H7</f>
        <v>9562.9602515437673</v>
      </c>
      <c r="F6" s="162">
        <f>'tab2'!H6</f>
        <v>102.93659944438005</v>
      </c>
      <c r="G6" s="162">
        <f t="shared" ref="G6:G18" si="0">F6/H6*100</f>
        <v>101.18478055352855</v>
      </c>
      <c r="H6" s="162">
        <f t="shared" ref="H6:H18" si="1">(D6/$D$5)*100</f>
        <v>101.73130670568065</v>
      </c>
      <c r="I6" s="162">
        <f>(F6/F5-1)*100</f>
        <v>2.9365994443800503</v>
      </c>
      <c r="J6" s="162">
        <f>((G6/G5)-1)*100</f>
        <v>1.1847805535285527</v>
      </c>
      <c r="K6" s="163">
        <f>(H6/H5-1)*100</f>
        <v>1.7313067056806464</v>
      </c>
      <c r="L6" s="35"/>
      <c r="O6" s="34"/>
      <c r="P6" s="16"/>
    </row>
    <row r="7" spans="2:16" x14ac:dyDescent="0.2">
      <c r="B7" s="82">
        <v>2004</v>
      </c>
      <c r="C7" s="325">
        <f>'tab2'!C7</f>
        <v>39.732638402423675</v>
      </c>
      <c r="D7" s="264">
        <f>'tab3'!G8</f>
        <v>3352.0239999999999</v>
      </c>
      <c r="E7" s="325">
        <f>'tab3'!H8</f>
        <v>11853.327542530626</v>
      </c>
      <c r="F7" s="265">
        <f>'tab2'!H7</f>
        <v>107.32855804263015</v>
      </c>
      <c r="G7" s="265">
        <f t="shared" si="0"/>
        <v>103.73733562253311</v>
      </c>
      <c r="H7" s="265">
        <f t="shared" si="1"/>
        <v>103.46184177427146</v>
      </c>
      <c r="I7" s="265">
        <f t="shared" ref="I7:I16" si="2">(F7/F6-1)*100</f>
        <v>4.266663773581536</v>
      </c>
      <c r="J7" s="265">
        <f t="shared" ref="J7:J16" si="3">((G7/G6)-1)*100</f>
        <v>2.5226670009470542</v>
      </c>
      <c r="K7" s="266">
        <f t="shared" ref="K7:K16" si="4">(H7/H6-1)*100</f>
        <v>1.7010840857450304</v>
      </c>
      <c r="L7" s="35"/>
      <c r="O7" s="34"/>
      <c r="P7" s="16"/>
    </row>
    <row r="8" spans="2:16" x14ac:dyDescent="0.2">
      <c r="B8" s="82">
        <v>2005</v>
      </c>
      <c r="C8" s="325">
        <f>'tab2'!C8</f>
        <v>47.020587604245613</v>
      </c>
      <c r="D8" s="264">
        <f>'tab3'!G9</f>
        <v>3408.3649999999998</v>
      </c>
      <c r="E8" s="325">
        <f>'tab3'!H9</f>
        <v>13795.643249547984</v>
      </c>
      <c r="F8" s="265">
        <f>'tab2'!H8</f>
        <v>111.12957221178561</v>
      </c>
      <c r="G8" s="265">
        <f t="shared" si="0"/>
        <v>105.63563804754972</v>
      </c>
      <c r="H8" s="265">
        <f t="shared" si="1"/>
        <v>105.20083398536669</v>
      </c>
      <c r="I8" s="265">
        <f t="shared" si="2"/>
        <v>3.5414751101433106</v>
      </c>
      <c r="J8" s="265">
        <f t="shared" si="3"/>
        <v>1.8299124549756351</v>
      </c>
      <c r="K8" s="266">
        <f t="shared" si="4"/>
        <v>1.6808053880282614</v>
      </c>
      <c r="L8" s="35"/>
      <c r="O8" s="34"/>
      <c r="P8" s="16"/>
    </row>
    <row r="9" spans="2:16" x14ac:dyDescent="0.2">
      <c r="B9" s="82">
        <v>2006</v>
      </c>
      <c r="C9" s="325">
        <f>'tab2'!C9</f>
        <v>53.46386845370715</v>
      </c>
      <c r="D9" s="264">
        <f>'tab3'!G10</f>
        <v>3464.2849999999999</v>
      </c>
      <c r="E9" s="325">
        <f>'tab3'!H10</f>
        <v>15432.872426404627</v>
      </c>
      <c r="F9" s="265">
        <f>'tab2'!H9</f>
        <v>120.60621367679262</v>
      </c>
      <c r="G9" s="265">
        <f t="shared" si="0"/>
        <v>112.79321720758011</v>
      </c>
      <c r="H9" s="265">
        <f t="shared" si="1"/>
        <v>106.92683182786938</v>
      </c>
      <c r="I9" s="265">
        <f t="shared" si="2"/>
        <v>8.5275604651360091</v>
      </c>
      <c r="J9" s="265">
        <f t="shared" si="3"/>
        <v>6.7757238866759772</v>
      </c>
      <c r="K9" s="266">
        <f t="shared" si="4"/>
        <v>1.6406693531942684</v>
      </c>
      <c r="L9" s="35"/>
      <c r="O9" s="34"/>
      <c r="P9" s="16"/>
    </row>
    <row r="10" spans="2:16" x14ac:dyDescent="0.2">
      <c r="B10" s="82">
        <v>2007</v>
      </c>
      <c r="C10" s="325">
        <f>'tab2'!C10</f>
        <v>60.658394971842149</v>
      </c>
      <c r="D10" s="264">
        <f>'tab3'!G11</f>
        <v>3351.6689999999999</v>
      </c>
      <c r="E10" s="325">
        <f>'tab3'!H11</f>
        <v>18097.96700445126</v>
      </c>
      <c r="F10" s="265">
        <f>'tab2'!H10</f>
        <v>129.19166604688272</v>
      </c>
      <c r="G10" s="265">
        <f t="shared" si="0"/>
        <v>124.88212801353107</v>
      </c>
      <c r="H10" s="265">
        <f t="shared" si="1"/>
        <v>103.45088452759606</v>
      </c>
      <c r="I10" s="265">
        <f t="shared" si="2"/>
        <v>7.1185821263719307</v>
      </c>
      <c r="J10" s="265">
        <f t="shared" si="3"/>
        <v>10.717763980171791</v>
      </c>
      <c r="K10" s="266">
        <f t="shared" si="4"/>
        <v>-3.2507718042828482</v>
      </c>
      <c r="L10" s="35"/>
      <c r="O10" s="34"/>
      <c r="P10" s="16"/>
    </row>
    <row r="11" spans="2:16" x14ac:dyDescent="0.2">
      <c r="B11" s="82">
        <v>2008</v>
      </c>
      <c r="C11" s="325">
        <f>'tab2'!C11</f>
        <v>72.091158096851345</v>
      </c>
      <c r="D11" s="264">
        <f>'tab3'!G12</f>
        <v>3453.6480000000001</v>
      </c>
      <c r="E11" s="325">
        <f>'tab3'!H12</f>
        <v>20873.915956939258</v>
      </c>
      <c r="F11" s="265">
        <f>'tab2'!H11</f>
        <v>140.33224674319507</v>
      </c>
      <c r="G11" s="265">
        <f t="shared" si="0"/>
        <v>131.64559173217467</v>
      </c>
      <c r="H11" s="265">
        <f t="shared" si="1"/>
        <v>106.59851567889405</v>
      </c>
      <c r="I11" s="265">
        <f t="shared" si="2"/>
        <v>8.6232967165773111</v>
      </c>
      <c r="J11" s="265">
        <f t="shared" si="3"/>
        <v>5.4158780173178656</v>
      </c>
      <c r="K11" s="266">
        <f t="shared" si="4"/>
        <v>3.0426333865307242</v>
      </c>
      <c r="L11" s="35"/>
      <c r="O11" s="34"/>
      <c r="P11" s="16"/>
    </row>
    <row r="12" spans="2:16" x14ac:dyDescent="0.2">
      <c r="B12" s="82">
        <v>2009</v>
      </c>
      <c r="C12" s="325">
        <f>'tab2'!C12</f>
        <v>69.215360730834192</v>
      </c>
      <c r="D12" s="264">
        <f>'tab3'!G13</f>
        <v>3487.1990000000001</v>
      </c>
      <c r="E12" s="325">
        <f>'tab3'!H13</f>
        <v>19848.411498980753</v>
      </c>
      <c r="F12" s="265">
        <f>'tab2'!H12</f>
        <v>130.61443720719342</v>
      </c>
      <c r="G12" s="265">
        <f t="shared" si="0"/>
        <v>121.35044303530817</v>
      </c>
      <c r="H12" s="265">
        <f t="shared" si="1"/>
        <v>107.63408351891206</v>
      </c>
      <c r="I12" s="265">
        <f t="shared" si="2"/>
        <v>-6.9248585136565399</v>
      </c>
      <c r="J12" s="265">
        <f t="shared" si="3"/>
        <v>-7.8203520234930268</v>
      </c>
      <c r="K12" s="266">
        <f t="shared" si="4"/>
        <v>0.97146553441462835</v>
      </c>
      <c r="L12" s="35"/>
      <c r="O12" s="34"/>
      <c r="P12" s="16"/>
    </row>
    <row r="13" spans="2:16" x14ac:dyDescent="0.2">
      <c r="B13" s="82">
        <v>2010</v>
      </c>
      <c r="C13" s="325">
        <f>'tab2'!C13</f>
        <v>85.310284544562833</v>
      </c>
      <c r="D13" s="264">
        <f>'tab3'!G14</f>
        <v>3512.672</v>
      </c>
      <c r="E13" s="325">
        <f>'tab3'!H14</f>
        <v>24286.436235595818</v>
      </c>
      <c r="F13" s="265">
        <f>'tab2'!H13</f>
        <v>150.5068096297874</v>
      </c>
      <c r="G13" s="265">
        <f t="shared" si="0"/>
        <v>138.81789839222424</v>
      </c>
      <c r="H13" s="265">
        <f t="shared" si="1"/>
        <v>108.42031998246841</v>
      </c>
      <c r="I13" s="265">
        <f t="shared" si="2"/>
        <v>15.229842005167281</v>
      </c>
      <c r="J13" s="265">
        <f t="shared" si="3"/>
        <v>14.39422462745663</v>
      </c>
      <c r="K13" s="266">
        <f t="shared" si="4"/>
        <v>0.73047164787556351</v>
      </c>
      <c r="L13" s="35"/>
      <c r="O13" s="34"/>
      <c r="P13" s="16"/>
    </row>
    <row r="14" spans="2:16" x14ac:dyDescent="0.2">
      <c r="B14" s="82">
        <v>2011</v>
      </c>
      <c r="C14" s="325">
        <f>'tab2'!C14</f>
        <v>105.97622218327957</v>
      </c>
      <c r="D14" s="264">
        <f>'tab3'!G15</f>
        <v>3547.0549999999998</v>
      </c>
      <c r="E14" s="325">
        <f>'tab3'!H15</f>
        <v>29877.242440074813</v>
      </c>
      <c r="F14" s="265">
        <f>'tab2'!H14</f>
        <v>161.65480548143842</v>
      </c>
      <c r="G14" s="265">
        <f t="shared" si="0"/>
        <v>147.65481402490812</v>
      </c>
      <c r="H14" s="265">
        <f t="shared" si="1"/>
        <v>109.48156790483554</v>
      </c>
      <c r="I14" s="265">
        <f t="shared" si="2"/>
        <v>7.4069710726528237</v>
      </c>
      <c r="J14" s="265">
        <f t="shared" si="3"/>
        <v>6.3658330338034252</v>
      </c>
      <c r="K14" s="266">
        <f t="shared" si="4"/>
        <v>0.97882751364202214</v>
      </c>
      <c r="L14" s="35"/>
      <c r="O14" s="34"/>
      <c r="P14" s="16"/>
    </row>
    <row r="15" spans="2:16" x14ac:dyDescent="0.2">
      <c r="B15" s="82">
        <v>2012</v>
      </c>
      <c r="C15" s="325">
        <f>'tab2'!C15</f>
        <v>116.85058054229037</v>
      </c>
      <c r="D15" s="264">
        <f>'tab3'!G16</f>
        <v>3578.067</v>
      </c>
      <c r="E15" s="325">
        <f>'tab3'!H16</f>
        <v>32657.460171173534</v>
      </c>
      <c r="F15" s="265">
        <f>'tab2'!H15</f>
        <v>160.47551940609131</v>
      </c>
      <c r="G15" s="265">
        <f t="shared" si="0"/>
        <v>145.30723395638373</v>
      </c>
      <c r="H15" s="265">
        <f t="shared" si="1"/>
        <v>110.43876828201175</v>
      </c>
      <c r="I15" s="265">
        <f t="shared" si="2"/>
        <v>-0.72950882705588027</v>
      </c>
      <c r="J15" s="265">
        <f t="shared" si="3"/>
        <v>-1.5899109582220405</v>
      </c>
      <c r="K15" s="266">
        <f t="shared" si="4"/>
        <v>0.8743027666613612</v>
      </c>
      <c r="L15" s="35"/>
      <c r="O15" s="34"/>
      <c r="P15" s="16"/>
    </row>
    <row r="16" spans="2:16" x14ac:dyDescent="0.2">
      <c r="B16" s="82">
        <v>2013</v>
      </c>
      <c r="C16" s="325">
        <f>'tab2'!C16</f>
        <v>117.27434694088306</v>
      </c>
      <c r="D16" s="264">
        <f>'tab3'!G17</f>
        <v>3839.366</v>
      </c>
      <c r="E16" s="325">
        <f>'tab3'!H17</f>
        <v>30545.237661864761</v>
      </c>
      <c r="F16" s="265">
        <f>'tab2'!H16</f>
        <v>160.32101954605309</v>
      </c>
      <c r="G16" s="265">
        <f t="shared" si="0"/>
        <v>135.28756049607495</v>
      </c>
      <c r="H16" s="265">
        <f t="shared" si="1"/>
        <v>118.50388827929559</v>
      </c>
      <c r="I16" s="265">
        <f t="shared" si="2"/>
        <v>-9.6276279777751661E-2</v>
      </c>
      <c r="J16" s="265">
        <f t="shared" si="3"/>
        <v>-6.8955090448671985</v>
      </c>
      <c r="K16" s="266">
        <f>(H16/H15-1)*100</f>
        <v>7.3027978514656144</v>
      </c>
      <c r="L16" s="35"/>
      <c r="O16" s="34"/>
      <c r="P16" s="16"/>
    </row>
    <row r="17" spans="2:16" x14ac:dyDescent="0.2">
      <c r="B17" s="237">
        <v>2014</v>
      </c>
      <c r="C17" s="325">
        <f>'tab2'!C17</f>
        <v>128.78378114690585</v>
      </c>
      <c r="D17" s="264">
        <f>'tab3'!G18</f>
        <v>3885.049</v>
      </c>
      <c r="E17" s="325">
        <f>'tab3'!H18</f>
        <v>33148.560326241961</v>
      </c>
      <c r="F17" s="265">
        <f>'tab2'!H17</f>
        <v>165.63456000709778</v>
      </c>
      <c r="G17" s="265">
        <f t="shared" ref="G17:G18" si="5">F17/H17*100</f>
        <v>138.12788815723968</v>
      </c>
      <c r="H17" s="265">
        <f t="shared" ref="H17:H18" si="6">(D17/$D$5)*100</f>
        <v>119.91391616626001</v>
      </c>
      <c r="I17" s="265">
        <f t="shared" ref="I17:I18" si="7">(F17/F16-1)*100</f>
        <v>3.3143130427250922</v>
      </c>
      <c r="J17" s="265">
        <f t="shared" ref="J17:J18" si="8">((G17/G16)-1)*100</f>
        <v>2.0994743720337494</v>
      </c>
      <c r="K17" s="266">
        <f t="shared" ref="K17:K18" si="9">(H17/H16-1)*100</f>
        <v>1.1898579088318151</v>
      </c>
      <c r="L17" s="35"/>
      <c r="O17" s="34"/>
      <c r="P17" s="16"/>
    </row>
    <row r="18" spans="2:16" ht="13.5" thickBot="1" x14ac:dyDescent="0.25">
      <c r="B18" s="84">
        <v>2015</v>
      </c>
      <c r="C18" s="326">
        <f>'tab2'!C18</f>
        <v>120.36314337017912</v>
      </c>
      <c r="D18" s="176">
        <f>'tab3'!G19</f>
        <v>3929.9110000000001</v>
      </c>
      <c r="E18" s="326">
        <f>'tab3'!H19</f>
        <v>30627.45</v>
      </c>
      <c r="F18" s="203">
        <f>'tab2'!H18</f>
        <v>162.15609328881675</v>
      </c>
      <c r="G18" s="203">
        <f t="shared" si="5"/>
        <v>133.68339669350584</v>
      </c>
      <c r="H18" s="203">
        <f t="shared" si="6"/>
        <v>121.29860349119485</v>
      </c>
      <c r="I18" s="203">
        <f t="shared" si="7"/>
        <v>-2.100085101884519</v>
      </c>
      <c r="J18" s="203">
        <f t="shared" si="8"/>
        <v>-3.2176640959531655</v>
      </c>
      <c r="K18" s="228">
        <f t="shared" si="9"/>
        <v>1.1547344705304941</v>
      </c>
    </row>
    <row r="19" spans="2:16" x14ac:dyDescent="0.2">
      <c r="B19" s="58" t="s">
        <v>113</v>
      </c>
      <c r="C19" s="58"/>
      <c r="D19" s="58"/>
      <c r="E19" s="58"/>
      <c r="F19" s="65"/>
      <c r="G19" s="164"/>
      <c r="H19" s="58"/>
      <c r="I19" s="58"/>
      <c r="J19" s="58"/>
      <c r="K19" s="58"/>
    </row>
    <row r="20" spans="2:16" x14ac:dyDescent="0.2">
      <c r="B20" s="71" t="s">
        <v>104</v>
      </c>
      <c r="C20" s="58"/>
      <c r="D20" s="58"/>
      <c r="E20" s="58"/>
      <c r="F20" s="65"/>
      <c r="G20" s="164"/>
      <c r="H20" s="58"/>
      <c r="I20" s="58"/>
      <c r="J20" s="58"/>
      <c r="K20" s="58"/>
    </row>
    <row r="21" spans="2:16" x14ac:dyDescent="0.2">
      <c r="B21" s="58"/>
      <c r="F21" s="11"/>
      <c r="G21" s="14"/>
    </row>
    <row r="22" spans="2:16" x14ac:dyDescent="0.2">
      <c r="D22" s="13"/>
      <c r="E22" s="25"/>
      <c r="F22" s="22"/>
      <c r="G22" s="14"/>
      <c r="J22" s="22"/>
    </row>
    <row r="23" spans="2:16" x14ac:dyDescent="0.2">
      <c r="D23" s="13"/>
      <c r="E23" s="25"/>
      <c r="F23" s="22"/>
      <c r="G23" s="14"/>
      <c r="J23" s="22"/>
    </row>
    <row r="24" spans="2:16" x14ac:dyDescent="0.2">
      <c r="D24" s="13"/>
      <c r="E24" s="25"/>
      <c r="F24" s="22"/>
      <c r="G24" s="14"/>
      <c r="J24" s="22"/>
    </row>
    <row r="25" spans="2:16" x14ac:dyDescent="0.2">
      <c r="D25" s="13"/>
      <c r="E25" s="25"/>
      <c r="F25" s="22"/>
      <c r="G25" s="14"/>
      <c r="J25" s="22"/>
    </row>
    <row r="26" spans="2:16" x14ac:dyDescent="0.2">
      <c r="D26" s="13"/>
      <c r="E26" s="25"/>
      <c r="F26" s="22"/>
      <c r="G26" s="14"/>
      <c r="J26" s="22"/>
    </row>
    <row r="27" spans="2:16" x14ac:dyDescent="0.2">
      <c r="D27" s="13"/>
      <c r="E27" s="25"/>
      <c r="F27" s="22"/>
      <c r="G27" s="14"/>
      <c r="J27" s="22"/>
    </row>
    <row r="28" spans="2:16" x14ac:dyDescent="0.2">
      <c r="D28" s="13"/>
      <c r="E28" s="177"/>
      <c r="F28" s="22"/>
      <c r="G28" s="14"/>
      <c r="J28" s="22"/>
    </row>
    <row r="29" spans="2:16" x14ac:dyDescent="0.2">
      <c r="D29" s="30"/>
      <c r="E29" s="25"/>
      <c r="F29" s="22"/>
      <c r="G29" s="14"/>
      <c r="J29" s="22"/>
    </row>
    <row r="30" spans="2:16" x14ac:dyDescent="0.2">
      <c r="C30" s="25"/>
      <c r="D30" s="30"/>
      <c r="E30" s="25"/>
      <c r="F30" s="22"/>
      <c r="G30" s="14"/>
      <c r="J30" s="22"/>
    </row>
    <row r="33" spans="7:7" x14ac:dyDescent="0.2">
      <c r="G33" s="14"/>
    </row>
    <row r="34" spans="7:7" x14ac:dyDescent="0.2">
      <c r="G34" s="177"/>
    </row>
  </sheetData>
  <mergeCells count="3">
    <mergeCell ref="B2:F2"/>
    <mergeCell ref="L3:M3"/>
    <mergeCell ref="C3:K3"/>
  </mergeCells>
  <pageMargins left="0.511811024" right="0.511811024" top="0.78740157499999996" bottom="0.78740157499999996" header="0.31496062000000002" footer="0.31496062000000002"/>
  <ignoredErrors>
    <ignoredError sqref="J6:J16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showGridLines="0" workbookViewId="0">
      <selection activeCell="K19" sqref="K19"/>
    </sheetView>
  </sheetViews>
  <sheetFormatPr defaultRowHeight="12.75" x14ac:dyDescent="0.2"/>
  <cols>
    <col min="1" max="5" width="14.28515625" customWidth="1"/>
    <col min="6" max="6" width="15.28515625" customWidth="1"/>
    <col min="7" max="256" width="14.28515625" customWidth="1"/>
  </cols>
  <sheetData>
    <row r="2" spans="2:11" ht="18" thickBot="1" x14ac:dyDescent="0.35">
      <c r="B2" s="342" t="s">
        <v>176</v>
      </c>
      <c r="C2" s="342"/>
      <c r="D2" s="342"/>
      <c r="E2" s="342"/>
      <c r="F2" s="342"/>
      <c r="G2" s="59"/>
      <c r="H2" s="59"/>
      <c r="I2" s="59"/>
      <c r="J2" s="59"/>
      <c r="K2" s="59"/>
    </row>
    <row r="3" spans="2:11" ht="14.25" thickTop="1" thickBot="1" x14ac:dyDescent="0.25">
      <c r="B3" s="58"/>
      <c r="C3" s="368"/>
      <c r="D3" s="368"/>
      <c r="E3" s="368"/>
      <c r="F3" s="368"/>
      <c r="G3" s="368"/>
      <c r="H3" s="368"/>
      <c r="I3" s="368"/>
      <c r="J3" s="368"/>
      <c r="K3" s="369"/>
    </row>
    <row r="4" spans="2:11" ht="51" x14ac:dyDescent="0.2">
      <c r="B4" s="159" t="s">
        <v>13</v>
      </c>
      <c r="C4" s="160" t="s">
        <v>111</v>
      </c>
      <c r="D4" s="160" t="s">
        <v>67</v>
      </c>
      <c r="E4" s="160" t="s">
        <v>101</v>
      </c>
      <c r="F4" s="160" t="s">
        <v>27</v>
      </c>
      <c r="G4" s="160" t="s">
        <v>102</v>
      </c>
      <c r="H4" s="160" t="s">
        <v>28</v>
      </c>
      <c r="I4" s="160" t="s">
        <v>71</v>
      </c>
      <c r="J4" s="160" t="s">
        <v>100</v>
      </c>
      <c r="K4" s="161" t="s">
        <v>72</v>
      </c>
    </row>
    <row r="5" spans="2:11" x14ac:dyDescent="0.2">
      <c r="B5" s="82">
        <v>2002</v>
      </c>
      <c r="C5" s="200">
        <f>'tab3'!C6</f>
        <v>1488.7872760300006</v>
      </c>
      <c r="D5" s="175">
        <f>'tab3'!D6</f>
        <v>176391.01500000001</v>
      </c>
      <c r="E5" s="200">
        <f>'tab3'!E6</f>
        <v>8440.267073864281</v>
      </c>
      <c r="F5" s="162">
        <f>'tab2'!I5</f>
        <v>100</v>
      </c>
      <c r="G5" s="200">
        <f>F5/H5*100</f>
        <v>100</v>
      </c>
      <c r="H5" s="200">
        <f>(D5/$D$5)*100</f>
        <v>100</v>
      </c>
      <c r="I5" s="162" t="str">
        <f>'tab2'!G5</f>
        <v>-</v>
      </c>
      <c r="J5" s="200" t="s">
        <v>16</v>
      </c>
      <c r="K5" s="201" t="s">
        <v>16</v>
      </c>
    </row>
    <row r="6" spans="2:11" x14ac:dyDescent="0.2">
      <c r="B6" s="82">
        <v>2003</v>
      </c>
      <c r="C6" s="200">
        <f>'tab3'!C7</f>
        <v>1717.9503860300001</v>
      </c>
      <c r="D6" s="175">
        <f>'tab3'!D7</f>
        <v>178985.30600000001</v>
      </c>
      <c r="E6" s="200">
        <f>'tab3'!E7</f>
        <v>9598.2761066989497</v>
      </c>
      <c r="F6" s="162">
        <f>'tab2'!I6</f>
        <v>101.14082893126881</v>
      </c>
      <c r="G6" s="200">
        <f t="shared" ref="G6:G18" si="0">F6/H6*100</f>
        <v>99.6748496948005</v>
      </c>
      <c r="H6" s="200">
        <f t="shared" ref="H6:H18" si="1">(D6/$D$5)*100</f>
        <v>101.4707614217198</v>
      </c>
      <c r="I6" s="162">
        <f>(F6/F5-1)*100</f>
        <v>1.1408289312688114</v>
      </c>
      <c r="J6" s="162">
        <f>(G6/G5-1)*100</f>
        <v>-0.32515030519949528</v>
      </c>
      <c r="K6" s="201">
        <f>(H6/H5-1)*100</f>
        <v>1.4707614217198017</v>
      </c>
    </row>
    <row r="7" spans="2:11" x14ac:dyDescent="0.2">
      <c r="B7" s="82">
        <v>2004</v>
      </c>
      <c r="C7" s="200">
        <f>'tab3'!C8</f>
        <v>1957.7512240499993</v>
      </c>
      <c r="D7" s="175">
        <f>'tab3'!D8</f>
        <v>181581.024</v>
      </c>
      <c r="E7" s="200">
        <f>'tab3'!E8</f>
        <v>10781.695030258225</v>
      </c>
      <c r="F7" s="162">
        <f>'tab2'!I7</f>
        <v>106.96650586816834</v>
      </c>
      <c r="G7" s="200">
        <f t="shared" si="0"/>
        <v>103.90915375105314</v>
      </c>
      <c r="H7" s="200">
        <f t="shared" si="1"/>
        <v>102.94233184156234</v>
      </c>
      <c r="I7" s="162">
        <f t="shared" ref="I7:I16" si="2">(F7/F6-1)*100</f>
        <v>5.759965583096438</v>
      </c>
      <c r="J7" s="200">
        <f t="shared" ref="J7:J16" si="3">(G7/G6-1)*100</f>
        <v>4.2481168210615428</v>
      </c>
      <c r="K7" s="201">
        <f t="shared" ref="K7:K16" si="4">(H7/H6-1)*100</f>
        <v>1.4502408370886011</v>
      </c>
    </row>
    <row r="8" spans="2:11" x14ac:dyDescent="0.2">
      <c r="B8" s="82">
        <v>2005</v>
      </c>
      <c r="C8" s="200">
        <f>'tab3'!C9</f>
        <v>2170.5845029999996</v>
      </c>
      <c r="D8" s="175">
        <f>'tab3'!D9</f>
        <v>184184.264</v>
      </c>
      <c r="E8" s="200">
        <f>'tab3'!E9</f>
        <v>11784.853145760593</v>
      </c>
      <c r="F8" s="162">
        <f>'tab2'!I8</f>
        <v>110.39171379093993</v>
      </c>
      <c r="G8" s="200">
        <f t="shared" si="0"/>
        <v>105.72079297270147</v>
      </c>
      <c r="H8" s="200">
        <f t="shared" si="1"/>
        <v>104.41816665094873</v>
      </c>
      <c r="I8" s="162">
        <f t="shared" si="2"/>
        <v>3.2021312605957419</v>
      </c>
      <c r="J8" s="200">
        <f t="shared" si="3"/>
        <v>1.7434837608135023</v>
      </c>
      <c r="K8" s="201">
        <f t="shared" si="4"/>
        <v>1.4336520098047201</v>
      </c>
    </row>
    <row r="9" spans="2:11" x14ac:dyDescent="0.2">
      <c r="B9" s="82">
        <v>2006</v>
      </c>
      <c r="C9" s="200">
        <f>'tab3'!C10</f>
        <v>2409.4499159999996</v>
      </c>
      <c r="D9" s="175">
        <f>'tab3'!D10</f>
        <v>186770.56200000001</v>
      </c>
      <c r="E9" s="200">
        <f>'tab3'!E10</f>
        <v>12900.587170691277</v>
      </c>
      <c r="F9" s="162">
        <f>'tab2'!I9</f>
        <v>114.76542057293953</v>
      </c>
      <c r="G9" s="200">
        <f t="shared" si="0"/>
        <v>108.38747179955848</v>
      </c>
      <c r="H9" s="200">
        <f t="shared" si="1"/>
        <v>105.88439666272116</v>
      </c>
      <c r="I9" s="162">
        <f t="shared" si="2"/>
        <v>3.9619882976747123</v>
      </c>
      <c r="J9" s="200">
        <f t="shared" si="3"/>
        <v>2.5223787600094694</v>
      </c>
      <c r="K9" s="201">
        <f t="shared" si="4"/>
        <v>1.4041905338883831</v>
      </c>
    </row>
    <row r="10" spans="2:11" x14ac:dyDescent="0.2">
      <c r="B10" s="82">
        <v>2007</v>
      </c>
      <c r="C10" s="200">
        <f>'tab3'!C11</f>
        <v>2720.2629509699987</v>
      </c>
      <c r="D10" s="175">
        <f>'tab3'!D11</f>
        <v>183988.5</v>
      </c>
      <c r="E10" s="200">
        <f>'tab3'!E11</f>
        <v>14784.961837125682</v>
      </c>
      <c r="F10" s="162">
        <f>'tab2'!I10</f>
        <v>121.73153375624291</v>
      </c>
      <c r="G10" s="200">
        <f t="shared" si="0"/>
        <v>116.70484186115138</v>
      </c>
      <c r="H10" s="200">
        <f t="shared" si="1"/>
        <v>104.30718367372623</v>
      </c>
      <c r="I10" s="162">
        <f t="shared" si="2"/>
        <v>6.069871175940178</v>
      </c>
      <c r="J10" s="200">
        <f t="shared" si="3"/>
        <v>7.673737493364774</v>
      </c>
      <c r="K10" s="201">
        <f t="shared" si="4"/>
        <v>-1.4895612939259673</v>
      </c>
    </row>
    <row r="11" spans="2:11" x14ac:dyDescent="0.2">
      <c r="B11" s="82">
        <v>2008</v>
      </c>
      <c r="C11" s="200">
        <f>'tab3'!C12</f>
        <v>3109.8030969999986</v>
      </c>
      <c r="D11" s="175">
        <f>'tab3'!D12</f>
        <v>189612.81400000001</v>
      </c>
      <c r="E11" s="200">
        <f>'tab3'!E12</f>
        <v>16400.806630083549</v>
      </c>
      <c r="F11" s="162">
        <f>'tab2'!I11</f>
        <v>127.93277460239986</v>
      </c>
      <c r="G11" s="200">
        <f t="shared" si="0"/>
        <v>119.0119564592482</v>
      </c>
      <c r="H11" s="200">
        <f t="shared" si="1"/>
        <v>107.49573270497935</v>
      </c>
      <c r="I11" s="162">
        <f t="shared" si="2"/>
        <v>5.0941942936284734</v>
      </c>
      <c r="J11" s="200">
        <f t="shared" si="3"/>
        <v>1.9768799317184227</v>
      </c>
      <c r="K11" s="201">
        <f t="shared" si="4"/>
        <v>3.0568834465197758</v>
      </c>
    </row>
    <row r="12" spans="2:11" x14ac:dyDescent="0.2">
      <c r="B12" s="82">
        <v>2009</v>
      </c>
      <c r="C12" s="200">
        <f>'tab3'!C13</f>
        <v>3333.0393389800001</v>
      </c>
      <c r="D12" s="175">
        <f>'tab3'!D13</f>
        <v>191480.63</v>
      </c>
      <c r="E12" s="200">
        <f>'tab3'!E13</f>
        <v>17406.665828183246</v>
      </c>
      <c r="F12" s="162">
        <f>'tab2'!I12</f>
        <v>127.77182062108326</v>
      </c>
      <c r="G12" s="200">
        <f t="shared" si="0"/>
        <v>117.70277300503349</v>
      </c>
      <c r="H12" s="200">
        <f t="shared" si="1"/>
        <v>108.55463924849008</v>
      </c>
      <c r="I12" s="162">
        <f t="shared" si="2"/>
        <v>-0.12581137383819163</v>
      </c>
      <c r="J12" s="200">
        <f t="shared" si="3"/>
        <v>-1.1000436369290267</v>
      </c>
      <c r="K12" s="201">
        <f t="shared" si="4"/>
        <v>0.98506844584880238</v>
      </c>
    </row>
    <row r="13" spans="2:11" x14ac:dyDescent="0.2">
      <c r="B13" s="82">
        <v>2010</v>
      </c>
      <c r="C13" s="200">
        <f>'tab3'!C14</f>
        <v>3885.8469999999966</v>
      </c>
      <c r="D13" s="175">
        <f>'tab3'!D14</f>
        <v>190747.85500000001</v>
      </c>
      <c r="E13" s="200">
        <f>'tab3'!E14</f>
        <v>20371.641924885585</v>
      </c>
      <c r="F13" s="162">
        <f>'tab2'!I13</f>
        <v>137.39077239837047</v>
      </c>
      <c r="G13" s="200">
        <f t="shared" si="0"/>
        <v>127.049909918948</v>
      </c>
      <c r="H13" s="200">
        <f t="shared" si="1"/>
        <v>108.13921275978824</v>
      </c>
      <c r="I13" s="162">
        <f t="shared" si="2"/>
        <v>7.5282262791049437</v>
      </c>
      <c r="J13" s="200">
        <f t="shared" si="3"/>
        <v>7.9413056084199463</v>
      </c>
      <c r="K13" s="201">
        <f t="shared" si="4"/>
        <v>-0.38268883907476292</v>
      </c>
    </row>
    <row r="14" spans="2:11" x14ac:dyDescent="0.2">
      <c r="B14" s="82">
        <v>2011</v>
      </c>
      <c r="C14" s="200">
        <f>'tab3'!C15</f>
        <v>4376.3820000000014</v>
      </c>
      <c r="D14" s="175">
        <f>'tab3'!D15</f>
        <v>192379.28700000001</v>
      </c>
      <c r="E14" s="200">
        <f>'tab3'!E15</f>
        <v>22748.717225467219</v>
      </c>
      <c r="F14" s="162">
        <f>'tab2'!I14</f>
        <v>142.85126296560128</v>
      </c>
      <c r="G14" s="162">
        <f t="shared" si="0"/>
        <v>130.97916964696057</v>
      </c>
      <c r="H14" s="162">
        <f t="shared" si="1"/>
        <v>109.06410794223278</v>
      </c>
      <c r="I14" s="162">
        <f t="shared" si="2"/>
        <v>3.9744230794466207</v>
      </c>
      <c r="J14" s="162">
        <f t="shared" si="3"/>
        <v>3.092689896843881</v>
      </c>
      <c r="K14" s="163">
        <f t="shared" si="4"/>
        <v>0.85528196372117726</v>
      </c>
    </row>
    <row r="15" spans="2:11" x14ac:dyDescent="0.2">
      <c r="B15" s="82">
        <v>2012</v>
      </c>
      <c r="C15" s="325">
        <f>'tab3'!C16</f>
        <v>4814.7599999999884</v>
      </c>
      <c r="D15" s="264">
        <f>'tab3'!D16</f>
        <v>193946.886</v>
      </c>
      <c r="E15" s="325">
        <f>'tab3'!E16</f>
        <v>24825.147231288825</v>
      </c>
      <c r="F15" s="265">
        <f>'tab2'!I15</f>
        <v>145.59568712410035</v>
      </c>
      <c r="G15" s="265">
        <f t="shared" si="0"/>
        <v>132.41651650670224</v>
      </c>
      <c r="H15" s="265">
        <f t="shared" si="1"/>
        <v>109.95281477347356</v>
      </c>
      <c r="I15" s="265">
        <f t="shared" si="2"/>
        <v>1.9211759850943144</v>
      </c>
      <c r="J15" s="265">
        <f t="shared" si="3"/>
        <v>1.0973858389970559</v>
      </c>
      <c r="K15" s="266">
        <f t="shared" si="4"/>
        <v>0.8148481182383982</v>
      </c>
    </row>
    <row r="16" spans="2:11" x14ac:dyDescent="0.2">
      <c r="B16" s="237">
        <v>2013</v>
      </c>
      <c r="C16" s="325">
        <f>'tab3'!C17</f>
        <v>5331.6189566463609</v>
      </c>
      <c r="D16" s="264">
        <f>'tab3'!D17</f>
        <v>201032.71400000001</v>
      </c>
      <c r="E16" s="325">
        <f>'tab3'!E17</f>
        <v>26521.150963749911</v>
      </c>
      <c r="F16" s="265">
        <f>'tab2'!I16</f>
        <v>149.97057933776782</v>
      </c>
      <c r="G16" s="265">
        <f t="shared" si="0"/>
        <v>131.58785047058009</v>
      </c>
      <c r="H16" s="265">
        <f t="shared" si="1"/>
        <v>113.96992868372575</v>
      </c>
      <c r="I16" s="265">
        <f t="shared" si="2"/>
        <v>3.0048226702886316</v>
      </c>
      <c r="J16" s="265">
        <f t="shared" si="3"/>
        <v>-0.62580262491666039</v>
      </c>
      <c r="K16" s="266">
        <f t="shared" si="4"/>
        <v>3.6534889247977098</v>
      </c>
    </row>
    <row r="17" spans="2:11" x14ac:dyDescent="0.2">
      <c r="B17" s="237">
        <v>2013</v>
      </c>
      <c r="C17" s="325">
        <f>'tab3'!C18</f>
        <v>5778.9527800000105</v>
      </c>
      <c r="D17" s="264">
        <f>'tab3'!D18</f>
        <v>202768.56200000001</v>
      </c>
      <c r="E17" s="325">
        <f>'tab3'!E18</f>
        <v>28500.240485998074</v>
      </c>
      <c r="F17" s="265">
        <f>'tab2'!I17</f>
        <v>150.72636590668066</v>
      </c>
      <c r="G17" s="265">
        <f t="shared" ref="G17:G18" si="5">F17/H17*100</f>
        <v>131.1188302925421</v>
      </c>
      <c r="H17" s="265">
        <f t="shared" ref="H17:H18" si="6">(D17/$D$5)*100</f>
        <v>114.95401962509257</v>
      </c>
      <c r="I17" s="265">
        <f t="shared" ref="I17:I18" si="7">(F17/F16-1)*100</f>
        <v>0.50395655751294122</v>
      </c>
      <c r="J17" s="265">
        <f t="shared" ref="J17:J18" si="8">(G17/G16-1)*100</f>
        <v>-0.35643121789792342</v>
      </c>
      <c r="K17" s="266">
        <f t="shared" ref="K17:K18" si="9">(H17/H16-1)*100</f>
        <v>0.86346543577975332</v>
      </c>
    </row>
    <row r="18" spans="2:11" ht="13.5" thickBot="1" x14ac:dyDescent="0.25">
      <c r="B18" s="84">
        <v>2013</v>
      </c>
      <c r="C18" s="326">
        <f>'tab3'!C19</f>
        <v>5995.7869999999994</v>
      </c>
      <c r="D18" s="176">
        <f>'tab3'!D19</f>
        <v>204450.649</v>
      </c>
      <c r="E18" s="326">
        <f>'tab3'!E19</f>
        <v>29326.339015498201</v>
      </c>
      <c r="F18" s="203">
        <f>'tab2'!I18</f>
        <v>145.38194505267046</v>
      </c>
      <c r="G18" s="203">
        <f t="shared" si="5"/>
        <v>125.42913889461302</v>
      </c>
      <c r="H18" s="203">
        <f t="shared" si="6"/>
        <v>115.90763225666566</v>
      </c>
      <c r="I18" s="203">
        <f t="shared" si="7"/>
        <v>-3.5457770257123378</v>
      </c>
      <c r="J18" s="203">
        <f t="shared" si="8"/>
        <v>-4.339339654902874</v>
      </c>
      <c r="K18" s="228">
        <f t="shared" si="9"/>
        <v>0.82956005773715535</v>
      </c>
    </row>
    <row r="19" spans="2:11" x14ac:dyDescent="0.2">
      <c r="B19" s="58" t="s">
        <v>113</v>
      </c>
      <c r="C19" s="58"/>
      <c r="D19" s="58"/>
      <c r="E19" s="58"/>
      <c r="F19" s="65"/>
      <c r="G19" s="164"/>
      <c r="H19" s="58"/>
      <c r="I19" s="58"/>
      <c r="J19" s="58"/>
      <c r="K19" s="58"/>
    </row>
    <row r="20" spans="2:11" x14ac:dyDescent="0.2">
      <c r="B20" s="71" t="s">
        <v>104</v>
      </c>
    </row>
  </sheetData>
  <mergeCells count="2">
    <mergeCell ref="B2:F2"/>
    <mergeCell ref="C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showGridLines="0" tabSelected="1" workbookViewId="0">
      <selection activeCell="E18" sqref="E18"/>
    </sheetView>
  </sheetViews>
  <sheetFormatPr defaultRowHeight="12.75" x14ac:dyDescent="0.2"/>
  <cols>
    <col min="1" max="1" width="4.7109375" style="1" customWidth="1"/>
    <col min="2" max="2" width="10.28515625" style="1" customWidth="1"/>
    <col min="3" max="3" width="16.140625" style="1" customWidth="1"/>
    <col min="4" max="5" width="16.5703125" style="1" customWidth="1"/>
    <col min="6" max="6" width="12.140625" style="1" customWidth="1"/>
    <col min="7" max="7" width="9.28515625" style="1" bestFit="1" customWidth="1"/>
    <col min="8" max="8" width="9.140625" style="1"/>
    <col min="9" max="9" width="14.140625" style="1" customWidth="1"/>
    <col min="10" max="16384" width="9.140625" style="1"/>
  </cols>
  <sheetData>
    <row r="2" spans="1:9" ht="22.5" customHeight="1" thickBot="1" x14ac:dyDescent="0.35">
      <c r="A2" s="58"/>
      <c r="B2" s="76" t="s">
        <v>166</v>
      </c>
      <c r="C2" s="76"/>
      <c r="D2" s="76"/>
      <c r="E2" s="76"/>
      <c r="F2" s="76"/>
      <c r="G2" s="71"/>
    </row>
    <row r="3" spans="1:9" ht="17.25" customHeight="1" thickTop="1" thickBot="1" x14ac:dyDescent="0.25">
      <c r="A3" s="58"/>
      <c r="B3" s="77"/>
      <c r="C3" s="78"/>
      <c r="D3" s="78"/>
      <c r="E3" s="78"/>
      <c r="F3" s="78" t="s">
        <v>106</v>
      </c>
      <c r="G3" s="71"/>
    </row>
    <row r="4" spans="1:9" ht="60.75" customHeight="1" x14ac:dyDescent="0.2">
      <c r="A4" s="58"/>
      <c r="B4" s="79" t="s">
        <v>17</v>
      </c>
      <c r="C4" s="80" t="s">
        <v>30</v>
      </c>
      <c r="D4" s="80" t="s">
        <v>31</v>
      </c>
      <c r="E4" s="80" t="s">
        <v>32</v>
      </c>
      <c r="F4" s="81" t="s">
        <v>103</v>
      </c>
      <c r="G4" s="58"/>
    </row>
    <row r="5" spans="1:9" ht="22.5" customHeight="1" x14ac:dyDescent="0.2">
      <c r="A5" s="58"/>
      <c r="B5" s="82">
        <v>2002</v>
      </c>
      <c r="C5" s="315">
        <v>22.305216780734952</v>
      </c>
      <c r="D5" s="315">
        <v>4.7437797700644593</v>
      </c>
      <c r="E5" s="315">
        <v>27.048996550799409</v>
      </c>
      <c r="F5" s="201" t="s">
        <v>16</v>
      </c>
      <c r="G5" s="83"/>
      <c r="H5" s="23"/>
      <c r="I5" s="23"/>
    </row>
    <row r="6" spans="1:9" ht="22.5" customHeight="1" x14ac:dyDescent="0.2">
      <c r="A6" s="58"/>
      <c r="B6" s="82">
        <v>2003</v>
      </c>
      <c r="C6" s="315">
        <v>25.590734323062602</v>
      </c>
      <c r="D6" s="315">
        <v>5.9283714587348406</v>
      </c>
      <c r="E6" s="315">
        <v>31.519105781797442</v>
      </c>
      <c r="F6" s="201">
        <v>2.9365994443800503</v>
      </c>
      <c r="G6" s="83"/>
      <c r="H6" s="23"/>
      <c r="I6" s="23"/>
    </row>
    <row r="7" spans="1:9" ht="22.5" customHeight="1" x14ac:dyDescent="0.2">
      <c r="A7" s="58"/>
      <c r="B7" s="82">
        <v>2004</v>
      </c>
      <c r="C7" s="315">
        <v>31.642019334662553</v>
      </c>
      <c r="D7" s="315">
        <v>8.0906190677611196</v>
      </c>
      <c r="E7" s="315">
        <v>39.732638402423675</v>
      </c>
      <c r="F7" s="201">
        <v>4.266663773581536</v>
      </c>
      <c r="G7" s="83"/>
      <c r="H7" s="23"/>
      <c r="I7" s="23"/>
    </row>
    <row r="8" spans="1:9" ht="22.5" customHeight="1" x14ac:dyDescent="0.2">
      <c r="A8" s="58"/>
      <c r="B8" s="82">
        <v>2005</v>
      </c>
      <c r="C8" s="315">
        <v>37.160264861583144</v>
      </c>
      <c r="D8" s="315">
        <v>9.8603227426624702</v>
      </c>
      <c r="E8" s="315">
        <v>47.020587604245613</v>
      </c>
      <c r="F8" s="201">
        <v>3.5414751101433106</v>
      </c>
      <c r="G8" s="83"/>
      <c r="H8" s="23"/>
      <c r="I8" s="23"/>
    </row>
    <row r="9" spans="1:9" ht="22.5" customHeight="1" x14ac:dyDescent="0.2">
      <c r="A9" s="58"/>
      <c r="B9" s="82">
        <v>2006</v>
      </c>
      <c r="C9" s="315">
        <v>42.849964411311753</v>
      </c>
      <c r="D9" s="315">
        <v>10.613904042395399</v>
      </c>
      <c r="E9" s="315">
        <v>53.46386845370715</v>
      </c>
      <c r="F9" s="201">
        <v>8.5275604651360091</v>
      </c>
      <c r="G9" s="83"/>
      <c r="H9" s="23"/>
      <c r="I9" s="23"/>
    </row>
    <row r="10" spans="1:9" ht="22.5" customHeight="1" x14ac:dyDescent="0.2">
      <c r="A10" s="58"/>
      <c r="B10" s="82">
        <v>2007</v>
      </c>
      <c r="C10" s="315">
        <v>48.226945261889448</v>
      </c>
      <c r="D10" s="315">
        <v>12.4314497099527</v>
      </c>
      <c r="E10" s="315">
        <v>60.658394971842149</v>
      </c>
      <c r="F10" s="201">
        <v>7.1185821263719307</v>
      </c>
      <c r="G10" s="83"/>
      <c r="H10" s="23"/>
      <c r="I10" s="23"/>
    </row>
    <row r="11" spans="1:9" ht="22.5" customHeight="1" x14ac:dyDescent="0.2">
      <c r="A11" s="58"/>
      <c r="B11" s="82">
        <v>2008</v>
      </c>
      <c r="C11" s="315">
        <v>57.047268733273555</v>
      </c>
      <c r="D11" s="315">
        <v>15.043889363577801</v>
      </c>
      <c r="E11" s="315">
        <v>72.091158096851345</v>
      </c>
      <c r="F11" s="201">
        <v>8.6232967165773111</v>
      </c>
      <c r="G11" s="83"/>
      <c r="H11" s="23"/>
      <c r="I11" s="23"/>
    </row>
    <row r="12" spans="1:9" ht="22.5" customHeight="1" x14ac:dyDescent="0.2">
      <c r="A12" s="58"/>
      <c r="B12" s="82">
        <v>2009</v>
      </c>
      <c r="C12" s="315">
        <v>55.925473965819293</v>
      </c>
      <c r="D12" s="315">
        <v>13.2898867650149</v>
      </c>
      <c r="E12" s="315">
        <v>69.215360730834192</v>
      </c>
      <c r="F12" s="201">
        <v>-6.9248585136565399</v>
      </c>
      <c r="G12" s="83"/>
      <c r="H12" s="23"/>
      <c r="I12" s="23"/>
    </row>
    <row r="13" spans="1:9" ht="22.5" customHeight="1" x14ac:dyDescent="0.2">
      <c r="A13" s="58"/>
      <c r="B13" s="82">
        <v>2010</v>
      </c>
      <c r="C13" s="315">
        <v>69.817926814188709</v>
      </c>
      <c r="D13" s="315">
        <v>15.492357730374122</v>
      </c>
      <c r="E13" s="315">
        <v>85.310284544562833</v>
      </c>
      <c r="F13" s="201">
        <v>15.229842005167281</v>
      </c>
      <c r="G13" s="83"/>
      <c r="H13" s="23"/>
      <c r="I13" s="23"/>
    </row>
    <row r="14" spans="1:9" ht="22.5" customHeight="1" x14ac:dyDescent="0.2">
      <c r="A14" s="58"/>
      <c r="B14" s="82">
        <v>2011</v>
      </c>
      <c r="C14" s="315">
        <v>86.126685390377915</v>
      </c>
      <c r="D14" s="315">
        <v>19.849536792901674</v>
      </c>
      <c r="E14" s="315">
        <v>105.97622218327957</v>
      </c>
      <c r="F14" s="201">
        <v>7.4069710726528237</v>
      </c>
      <c r="G14" s="83"/>
      <c r="H14" s="23"/>
      <c r="I14" s="23"/>
    </row>
    <row r="15" spans="1:9" ht="22.5" customHeight="1" x14ac:dyDescent="0.2">
      <c r="A15" s="58"/>
      <c r="B15" s="82">
        <v>2012</v>
      </c>
      <c r="C15" s="315">
        <v>95.958304563989472</v>
      </c>
      <c r="D15" s="315">
        <v>20.892275978300916</v>
      </c>
      <c r="E15" s="315">
        <v>116.85058054229037</v>
      </c>
      <c r="F15" s="201">
        <v>-0.72950882705588027</v>
      </c>
      <c r="G15" s="83"/>
      <c r="H15" s="23"/>
      <c r="I15" s="23"/>
    </row>
    <row r="16" spans="1:9" ht="22.5" customHeight="1" x14ac:dyDescent="0.2">
      <c r="A16" s="58"/>
      <c r="B16" s="82">
        <v>2013</v>
      </c>
      <c r="C16" s="316">
        <v>97.681967228113677</v>
      </c>
      <c r="D16" s="316">
        <v>19.592379712769389</v>
      </c>
      <c r="E16" s="316">
        <v>117.27434694088306</v>
      </c>
      <c r="F16" s="317">
        <v>-9.6276279777751661E-2</v>
      </c>
      <c r="G16" s="83"/>
      <c r="H16" s="23"/>
      <c r="I16" s="23"/>
    </row>
    <row r="17" spans="1:9" ht="22.5" customHeight="1" x14ac:dyDescent="0.2">
      <c r="A17" s="58"/>
      <c r="B17" s="237">
        <v>2014</v>
      </c>
      <c r="C17" s="316">
        <v>109.80416900522251</v>
      </c>
      <c r="D17" s="316">
        <v>18.979612141683511</v>
      </c>
      <c r="E17" s="316">
        <v>128.78378114690602</v>
      </c>
      <c r="F17" s="317">
        <v>3.3143130427235379</v>
      </c>
      <c r="G17" s="83"/>
      <c r="H17" s="23"/>
      <c r="I17" s="23"/>
    </row>
    <row r="18" spans="1:9" ht="27" customHeight="1" thickBot="1" x14ac:dyDescent="0.25">
      <c r="A18" s="58"/>
      <c r="B18" s="84">
        <v>2015</v>
      </c>
      <c r="C18" s="318">
        <v>100.48684855194202</v>
      </c>
      <c r="D18" s="318">
        <v>19.876294818237099</v>
      </c>
      <c r="E18" s="318">
        <v>120.36314337017912</v>
      </c>
      <c r="F18" s="319">
        <v>-2.1000851018845079</v>
      </c>
      <c r="G18" s="58"/>
    </row>
    <row r="19" spans="1:9" ht="27" customHeight="1" x14ac:dyDescent="0.2">
      <c r="A19" s="58"/>
      <c r="B19" s="372"/>
      <c r="C19" s="309"/>
      <c r="D19" s="309"/>
      <c r="E19" s="309"/>
      <c r="F19" s="309"/>
      <c r="G19" s="58"/>
    </row>
    <row r="20" spans="1:9" x14ac:dyDescent="0.2">
      <c r="A20" s="58"/>
      <c r="B20" s="58" t="s">
        <v>113</v>
      </c>
      <c r="C20" s="58"/>
      <c r="D20" s="58"/>
      <c r="E20" s="58"/>
      <c r="F20" s="75"/>
      <c r="G20" s="58"/>
    </row>
    <row r="21" spans="1:9" x14ac:dyDescent="0.2">
      <c r="A21" s="58"/>
      <c r="B21" s="71" t="s">
        <v>104</v>
      </c>
      <c r="C21" s="58"/>
      <c r="D21" s="58"/>
      <c r="E21" s="58"/>
      <c r="F21" s="58"/>
      <c r="G21" s="58"/>
    </row>
    <row r="22" spans="1:9" x14ac:dyDescent="0.2">
      <c r="B22" s="58"/>
    </row>
    <row r="23" spans="1:9" x14ac:dyDescent="0.2">
      <c r="E23" s="223"/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showGridLines="0" workbookViewId="0">
      <selection activeCell="B3" sqref="B3"/>
    </sheetView>
  </sheetViews>
  <sheetFormatPr defaultRowHeight="12.75" x14ac:dyDescent="0.2"/>
  <cols>
    <col min="1" max="1" width="4.7109375" style="1" customWidth="1"/>
    <col min="2" max="2" width="9.140625" style="1"/>
    <col min="3" max="3" width="11.5703125" style="1" customWidth="1"/>
    <col min="4" max="4" width="13.28515625" style="1" customWidth="1"/>
    <col min="5" max="5" width="14" style="1" customWidth="1"/>
    <col min="6" max="6" width="14.7109375" style="1" customWidth="1"/>
    <col min="7" max="7" width="16.5703125" style="1" customWidth="1"/>
    <col min="8" max="8" width="13.42578125" style="1" customWidth="1"/>
    <col min="9" max="9" width="18" style="1" customWidth="1"/>
    <col min="10" max="16384" width="9.140625" style="1"/>
  </cols>
  <sheetData>
    <row r="1" spans="2:12" x14ac:dyDescent="0.2">
      <c r="B1" s="58"/>
      <c r="C1" s="58"/>
      <c r="D1" s="58"/>
      <c r="E1" s="58"/>
      <c r="F1" s="58"/>
      <c r="G1" s="58"/>
      <c r="H1" s="58"/>
      <c r="I1" s="58"/>
    </row>
    <row r="2" spans="2:12" ht="18" thickBot="1" x14ac:dyDescent="0.35">
      <c r="B2" s="76" t="s">
        <v>177</v>
      </c>
      <c r="C2" s="76"/>
      <c r="D2" s="76"/>
      <c r="E2" s="76"/>
      <c r="F2" s="76"/>
      <c r="G2" s="76"/>
      <c r="H2" s="76"/>
      <c r="I2" s="59"/>
    </row>
    <row r="3" spans="2:12" ht="13.5" thickTop="1" x14ac:dyDescent="0.2">
      <c r="B3" s="59" t="s">
        <v>6</v>
      </c>
      <c r="C3" s="158"/>
      <c r="D3" s="158"/>
      <c r="E3" s="158"/>
      <c r="F3" s="158"/>
      <c r="G3" s="158"/>
      <c r="I3" s="158"/>
    </row>
    <row r="4" spans="2:12" ht="13.5" thickBot="1" x14ac:dyDescent="0.25">
      <c r="B4" s="58"/>
      <c r="C4" s="165"/>
      <c r="D4" s="59"/>
      <c r="E4" s="59"/>
      <c r="F4" s="59"/>
      <c r="G4" s="59"/>
      <c r="H4" s="59"/>
      <c r="I4" s="59"/>
    </row>
    <row r="5" spans="2:12" ht="53.25" customHeight="1" x14ac:dyDescent="0.2">
      <c r="B5" s="216" t="s">
        <v>17</v>
      </c>
      <c r="C5" s="106" t="s">
        <v>14</v>
      </c>
      <c r="D5" s="106" t="s">
        <v>19</v>
      </c>
      <c r="E5" s="106" t="s">
        <v>20</v>
      </c>
      <c r="F5" s="106" t="s">
        <v>21</v>
      </c>
      <c r="G5" s="106" t="s">
        <v>24</v>
      </c>
      <c r="H5" s="106" t="s">
        <v>22</v>
      </c>
      <c r="I5" s="185" t="s">
        <v>23</v>
      </c>
    </row>
    <row r="6" spans="2:12" x14ac:dyDescent="0.2">
      <c r="B6" s="166">
        <v>2002</v>
      </c>
      <c r="C6" s="129" t="s">
        <v>5</v>
      </c>
      <c r="D6" s="270">
        <v>0.78441392671371302</v>
      </c>
      <c r="E6" s="270">
        <v>8.1641820685573716</v>
      </c>
      <c r="F6" s="270">
        <v>13.356620785463862</v>
      </c>
      <c r="G6" s="270">
        <v>22.305216780734948</v>
      </c>
      <c r="H6" s="270">
        <v>4.7437797700644593</v>
      </c>
      <c r="I6" s="267">
        <f>G6+H6</f>
        <v>27.048996550799409</v>
      </c>
      <c r="J6" s="57"/>
      <c r="K6" s="309"/>
      <c r="L6" s="9"/>
    </row>
    <row r="7" spans="2:12" x14ac:dyDescent="0.2">
      <c r="B7" s="166">
        <v>2003</v>
      </c>
      <c r="C7" s="129" t="s">
        <v>5</v>
      </c>
      <c r="D7" s="270">
        <v>0.93967883338672009</v>
      </c>
      <c r="E7" s="270">
        <v>9.3087347203385065</v>
      </c>
      <c r="F7" s="270">
        <v>15.34232076933737</v>
      </c>
      <c r="G7" s="270">
        <v>25.590734323062598</v>
      </c>
      <c r="H7" s="270">
        <v>5.9283714587348406</v>
      </c>
      <c r="I7" s="267">
        <f t="shared" ref="I7:I19" si="0">G7+H7</f>
        <v>31.519105781797439</v>
      </c>
      <c r="J7" s="57"/>
      <c r="K7" s="309"/>
      <c r="L7" s="9"/>
    </row>
    <row r="8" spans="2:12" x14ac:dyDescent="0.2">
      <c r="B8" s="166">
        <v>2004</v>
      </c>
      <c r="C8" s="129" t="s">
        <v>5</v>
      </c>
      <c r="D8" s="270">
        <v>1.24358834403879</v>
      </c>
      <c r="E8" s="270">
        <v>11.598311879456437</v>
      </c>
      <c r="F8" s="270">
        <v>18.800119111167326</v>
      </c>
      <c r="G8" s="270">
        <v>31.642019334662553</v>
      </c>
      <c r="H8" s="270">
        <v>8.0906190677611196</v>
      </c>
      <c r="I8" s="267">
        <f t="shared" si="0"/>
        <v>39.732638402423675</v>
      </c>
      <c r="J8" s="57"/>
      <c r="K8" s="309"/>
      <c r="L8" s="9"/>
    </row>
    <row r="9" spans="2:12" x14ac:dyDescent="0.2">
      <c r="B9" s="166">
        <v>2005</v>
      </c>
      <c r="C9" s="129" t="s">
        <v>5</v>
      </c>
      <c r="D9" s="270">
        <v>1.5203218524412201</v>
      </c>
      <c r="E9" s="270">
        <v>14.125266848310712</v>
      </c>
      <c r="F9" s="270">
        <v>21.514676160831204</v>
      </c>
      <c r="G9" s="270">
        <v>37.160264861583137</v>
      </c>
      <c r="H9" s="270">
        <v>9.8603227426624702</v>
      </c>
      <c r="I9" s="267">
        <f t="shared" si="0"/>
        <v>47.020587604245605</v>
      </c>
      <c r="J9" s="57"/>
      <c r="K9" s="309"/>
      <c r="L9" s="9"/>
    </row>
    <row r="10" spans="2:12" x14ac:dyDescent="0.2">
      <c r="B10" s="166">
        <v>2006</v>
      </c>
      <c r="C10" s="129" t="s">
        <v>5</v>
      </c>
      <c r="D10" s="270">
        <v>1.7717890173926101</v>
      </c>
      <c r="E10" s="270">
        <v>16.79621892262973</v>
      </c>
      <c r="F10" s="270">
        <v>24.281956471289401</v>
      </c>
      <c r="G10" s="270">
        <v>42.849964411311738</v>
      </c>
      <c r="H10" s="270">
        <v>10.613904042395399</v>
      </c>
      <c r="I10" s="267">
        <f t="shared" si="0"/>
        <v>53.463868453707136</v>
      </c>
      <c r="J10" s="57"/>
      <c r="K10" s="309"/>
      <c r="L10" s="9"/>
    </row>
    <row r="11" spans="2:12" x14ac:dyDescent="0.2">
      <c r="B11" s="166">
        <v>2007</v>
      </c>
      <c r="C11" s="129" t="s">
        <v>5</v>
      </c>
      <c r="D11" s="270">
        <v>1.7841280702928797</v>
      </c>
      <c r="E11" s="270">
        <v>18.787186069516434</v>
      </c>
      <c r="F11" s="270">
        <v>27.655631122080138</v>
      </c>
      <c r="G11" s="270">
        <v>48.226945261889448</v>
      </c>
      <c r="H11" s="270">
        <v>12.4314497099527</v>
      </c>
      <c r="I11" s="267">
        <f t="shared" si="0"/>
        <v>60.658394971842149</v>
      </c>
      <c r="J11" s="57"/>
      <c r="K11" s="309"/>
      <c r="L11" s="9"/>
    </row>
    <row r="12" spans="2:12" x14ac:dyDescent="0.2">
      <c r="B12" s="166">
        <v>2008</v>
      </c>
      <c r="C12" s="129" t="s">
        <v>5</v>
      </c>
      <c r="D12" s="270">
        <v>2.0677067487793903</v>
      </c>
      <c r="E12" s="270">
        <v>22.249536424570692</v>
      </c>
      <c r="F12" s="270">
        <v>32.730025559923476</v>
      </c>
      <c r="G12" s="270">
        <v>57.047268733273555</v>
      </c>
      <c r="H12" s="270">
        <v>15.043889363577801</v>
      </c>
      <c r="I12" s="267">
        <f t="shared" si="0"/>
        <v>72.091158096851359</v>
      </c>
      <c r="J12" s="57"/>
      <c r="K12" s="309"/>
      <c r="L12" s="9"/>
    </row>
    <row r="13" spans="2:12" x14ac:dyDescent="0.2">
      <c r="B13" s="166">
        <v>2009</v>
      </c>
      <c r="C13" s="129" t="s">
        <v>5</v>
      </c>
      <c r="D13" s="270">
        <v>1.9908309827086603</v>
      </c>
      <c r="E13" s="270">
        <v>17.926728152444692</v>
      </c>
      <c r="F13" s="270">
        <v>36.007914830665932</v>
      </c>
      <c r="G13" s="270">
        <v>55.925473965819286</v>
      </c>
      <c r="H13" s="270">
        <v>13.2898867650149</v>
      </c>
      <c r="I13" s="267">
        <f t="shared" si="0"/>
        <v>69.215360730834192</v>
      </c>
      <c r="J13" s="57"/>
      <c r="K13" s="309"/>
      <c r="L13" s="9"/>
    </row>
    <row r="14" spans="2:12" x14ac:dyDescent="0.2">
      <c r="B14" s="166">
        <v>2010</v>
      </c>
      <c r="C14" s="129" t="s">
        <v>5</v>
      </c>
      <c r="D14" s="270">
        <v>2.2431971890478999</v>
      </c>
      <c r="E14" s="270">
        <v>26.949550397093699</v>
      </c>
      <c r="F14" s="270">
        <v>40.625179228047131</v>
      </c>
      <c r="G14" s="270">
        <v>69.817926814188723</v>
      </c>
      <c r="H14" s="270">
        <v>15.492357730374122</v>
      </c>
      <c r="I14" s="267">
        <f t="shared" si="0"/>
        <v>85.310284544562847</v>
      </c>
      <c r="J14" s="57"/>
      <c r="K14" s="309"/>
      <c r="L14" s="9"/>
    </row>
    <row r="15" spans="2:12" x14ac:dyDescent="0.2">
      <c r="B15" s="166">
        <v>2011</v>
      </c>
      <c r="C15" s="129" t="s">
        <v>5</v>
      </c>
      <c r="D15" s="270">
        <v>2.9857139064349103</v>
      </c>
      <c r="E15" s="270">
        <v>37.166208558943502</v>
      </c>
      <c r="F15" s="270">
        <v>45.974762924999496</v>
      </c>
      <c r="G15" s="270">
        <v>86.126685390377915</v>
      </c>
      <c r="H15" s="270">
        <v>19.849536792901674</v>
      </c>
      <c r="I15" s="267">
        <f t="shared" si="0"/>
        <v>105.97622218327959</v>
      </c>
      <c r="J15" s="57"/>
      <c r="K15" s="309"/>
      <c r="L15" s="9"/>
    </row>
    <row r="16" spans="2:12" x14ac:dyDescent="0.2">
      <c r="B16" s="166">
        <v>2012</v>
      </c>
      <c r="C16" s="129" t="s">
        <v>5</v>
      </c>
      <c r="D16" s="270">
        <v>3.1762014001443393</v>
      </c>
      <c r="E16" s="270">
        <v>40.943377525609392</v>
      </c>
      <c r="F16" s="270">
        <v>51.838725638235758</v>
      </c>
      <c r="G16" s="270">
        <v>95.958304563989486</v>
      </c>
      <c r="H16" s="270">
        <v>20.892275978300916</v>
      </c>
      <c r="I16" s="267">
        <f t="shared" si="0"/>
        <v>116.8505805422904</v>
      </c>
      <c r="J16" s="57"/>
      <c r="K16" s="309"/>
      <c r="L16" s="9"/>
    </row>
    <row r="17" spans="2:12" x14ac:dyDescent="0.2">
      <c r="B17" s="166">
        <v>2013</v>
      </c>
      <c r="C17" s="129" t="s">
        <v>5</v>
      </c>
      <c r="D17" s="271">
        <v>3.1813609067945401</v>
      </c>
      <c r="E17" s="271">
        <v>39.529666735920898</v>
      </c>
      <c r="F17" s="271">
        <v>54.970939585398249</v>
      </c>
      <c r="G17" s="271">
        <v>97.681967228113677</v>
      </c>
      <c r="H17" s="271">
        <v>19.592379712769389</v>
      </c>
      <c r="I17" s="268">
        <f t="shared" si="0"/>
        <v>117.27434694088306</v>
      </c>
      <c r="J17" s="57"/>
      <c r="K17" s="309"/>
      <c r="L17" s="9"/>
    </row>
    <row r="18" spans="2:12" x14ac:dyDescent="0.2">
      <c r="B18" s="379">
        <v>2014</v>
      </c>
      <c r="C18" s="380" t="s">
        <v>5</v>
      </c>
      <c r="D18" s="271">
        <v>3.725461407576939</v>
      </c>
      <c r="E18" s="271">
        <v>42.713516552042208</v>
      </c>
      <c r="F18" s="271">
        <v>63.365191045603176</v>
      </c>
      <c r="G18" s="271">
        <v>109.80416900522233</v>
      </c>
      <c r="H18" s="271">
        <v>18.979612141683518</v>
      </c>
      <c r="I18" s="268">
        <v>128.78378114690585</v>
      </c>
      <c r="J18" s="57"/>
      <c r="K18" s="309"/>
      <c r="L18" s="9"/>
    </row>
    <row r="19" spans="2:12" ht="13.5" thickBot="1" x14ac:dyDescent="0.25">
      <c r="B19" s="167">
        <v>2015</v>
      </c>
      <c r="C19" s="131" t="s">
        <v>5</v>
      </c>
      <c r="D19" s="272">
        <v>3.77806854612037</v>
      </c>
      <c r="E19" s="272">
        <v>31.209162691534349</v>
      </c>
      <c r="F19" s="272">
        <v>65.49961731428732</v>
      </c>
      <c r="G19" s="272">
        <v>100.48684855194202</v>
      </c>
      <c r="H19" s="272">
        <v>19.876294818237099</v>
      </c>
      <c r="I19" s="269">
        <v>120.36314337017913</v>
      </c>
      <c r="J19" s="9"/>
      <c r="K19" s="309"/>
      <c r="L19" s="9"/>
    </row>
    <row r="20" spans="2:12" x14ac:dyDescent="0.2">
      <c r="B20" s="58" t="s">
        <v>113</v>
      </c>
      <c r="C20" s="58"/>
      <c r="D20" s="58"/>
      <c r="E20" s="58"/>
      <c r="F20" s="58"/>
      <c r="G20" s="58"/>
      <c r="H20" s="58"/>
      <c r="I20" s="58"/>
      <c r="J20" s="7"/>
      <c r="K20" s="7"/>
      <c r="L20" s="7"/>
    </row>
    <row r="21" spans="2:12" x14ac:dyDescent="0.2">
      <c r="B21" s="71" t="s">
        <v>104</v>
      </c>
      <c r="C21" s="58"/>
      <c r="D21" s="58"/>
      <c r="E21" s="58"/>
      <c r="F21" s="58"/>
      <c r="G21" s="58"/>
      <c r="H21" s="58"/>
      <c r="I21" s="58"/>
      <c r="J21" s="7"/>
      <c r="K21" s="7"/>
      <c r="L21" s="7"/>
    </row>
    <row r="22" spans="2:12" x14ac:dyDescent="0.2">
      <c r="B22" s="58"/>
      <c r="J22" s="7"/>
      <c r="K22" s="7"/>
      <c r="L22" s="7"/>
    </row>
    <row r="25" spans="2:12" x14ac:dyDescent="0.2">
      <c r="C25" s="18"/>
      <c r="D25" s="19"/>
      <c r="E25" s="19"/>
      <c r="F25" s="19"/>
      <c r="G25" s="19"/>
      <c r="H25" s="17"/>
      <c r="I25" s="17"/>
      <c r="J25" s="17"/>
      <c r="K25" s="2"/>
    </row>
    <row r="26" spans="2:12" x14ac:dyDescent="0.2">
      <c r="D26" s="19"/>
      <c r="E26" s="19"/>
      <c r="F26" s="19"/>
      <c r="G26" s="19"/>
    </row>
    <row r="27" spans="2:12" x14ac:dyDescent="0.2">
      <c r="D27" s="19"/>
      <c r="E27" s="19"/>
      <c r="F27" s="19"/>
      <c r="G27" s="19"/>
    </row>
    <row r="28" spans="2:12" x14ac:dyDescent="0.2">
      <c r="D28" s="19"/>
      <c r="E28" s="19"/>
      <c r="F28" s="19"/>
      <c r="G28" s="19"/>
    </row>
    <row r="29" spans="2:12" x14ac:dyDescent="0.2">
      <c r="D29" s="19"/>
      <c r="E29" s="19"/>
      <c r="F29" s="19"/>
      <c r="G29" s="19"/>
    </row>
    <row r="30" spans="2:12" x14ac:dyDescent="0.2">
      <c r="D30" s="19"/>
      <c r="E30" s="19"/>
      <c r="F30" s="19"/>
      <c r="G30" s="19"/>
    </row>
    <row r="31" spans="2:12" x14ac:dyDescent="0.2">
      <c r="D31" s="19"/>
      <c r="E31" s="19"/>
      <c r="F31" s="19"/>
      <c r="G31" s="19"/>
    </row>
    <row r="32" spans="2:12" x14ac:dyDescent="0.2">
      <c r="D32" s="19"/>
      <c r="E32" s="19"/>
      <c r="F32" s="19"/>
      <c r="G32" s="19"/>
    </row>
    <row r="33" spans="4:7" x14ac:dyDescent="0.2">
      <c r="D33" s="19"/>
      <c r="E33" s="19"/>
      <c r="F33" s="19"/>
      <c r="G33" s="19"/>
    </row>
    <row r="34" spans="4:7" x14ac:dyDescent="0.2">
      <c r="D34" s="19"/>
      <c r="E34" s="19"/>
      <c r="F34" s="19"/>
      <c r="G34" s="19"/>
    </row>
    <row r="35" spans="4:7" x14ac:dyDescent="0.2">
      <c r="D35" s="19"/>
      <c r="E35" s="19"/>
      <c r="F35" s="19"/>
      <c r="G35" s="19"/>
    </row>
    <row r="36" spans="4:7" x14ac:dyDescent="0.2">
      <c r="D36" s="19"/>
      <c r="E36" s="19"/>
      <c r="F36" s="19"/>
      <c r="G36" s="19"/>
    </row>
    <row r="37" spans="4:7" x14ac:dyDescent="0.2">
      <c r="D37" s="19"/>
      <c r="E37" s="19"/>
      <c r="F37" s="19"/>
      <c r="G37" s="19"/>
    </row>
    <row r="38" spans="4:7" x14ac:dyDescent="0.2">
      <c r="D38" s="19"/>
    </row>
    <row r="39" spans="4:7" x14ac:dyDescent="0.2">
      <c r="D39" s="19"/>
    </row>
    <row r="40" spans="4:7" x14ac:dyDescent="0.2">
      <c r="D40" s="19"/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"/>
  <sheetViews>
    <sheetView showGridLines="0" workbookViewId="0">
      <selection activeCell="B17" sqref="B17:F18"/>
    </sheetView>
  </sheetViews>
  <sheetFormatPr defaultRowHeight="12.75" x14ac:dyDescent="0.2"/>
  <cols>
    <col min="1" max="1" width="4.7109375" style="1" customWidth="1"/>
    <col min="2" max="2" width="11" style="1" customWidth="1"/>
    <col min="3" max="3" width="16.85546875" style="1" customWidth="1"/>
    <col min="4" max="4" width="14.140625" style="1" customWidth="1"/>
    <col min="5" max="5" width="15" style="1" customWidth="1"/>
    <col min="6" max="6" width="19.140625" style="1" customWidth="1"/>
    <col min="7" max="16384" width="9.140625" style="1"/>
  </cols>
  <sheetData>
    <row r="2" spans="2:18" ht="18" thickBot="1" x14ac:dyDescent="0.35">
      <c r="B2" s="76" t="s">
        <v>178</v>
      </c>
      <c r="C2" s="76"/>
      <c r="D2" s="76"/>
      <c r="E2" s="76"/>
      <c r="F2" s="76"/>
    </row>
    <row r="3" spans="2:18" ht="14.25" thickTop="1" thickBot="1" x14ac:dyDescent="0.25">
      <c r="B3" s="58"/>
      <c r="C3" s="59"/>
      <c r="D3" s="59"/>
      <c r="E3" s="59"/>
      <c r="F3" s="88" t="s">
        <v>70</v>
      </c>
      <c r="K3" s="9"/>
      <c r="L3" s="9"/>
      <c r="M3" s="9"/>
      <c r="N3" s="9"/>
      <c r="O3" s="9"/>
      <c r="P3" s="9"/>
      <c r="Q3" s="9"/>
    </row>
    <row r="4" spans="2:18" ht="25.5" x14ac:dyDescent="0.2">
      <c r="B4" s="216" t="s">
        <v>17</v>
      </c>
      <c r="C4" s="106" t="s">
        <v>19</v>
      </c>
      <c r="D4" s="106" t="s">
        <v>20</v>
      </c>
      <c r="E4" s="106" t="s">
        <v>21</v>
      </c>
      <c r="F4" s="185" t="s">
        <v>24</v>
      </c>
      <c r="K4" s="9"/>
      <c r="L4" s="9"/>
      <c r="M4" s="56"/>
      <c r="N4" s="56"/>
      <c r="O4" s="56"/>
      <c r="P4" s="9"/>
      <c r="Q4" s="9"/>
    </row>
    <row r="5" spans="2:18" x14ac:dyDescent="0.2">
      <c r="B5" s="166">
        <v>2002</v>
      </c>
      <c r="C5" s="312">
        <v>3.5167285502071994</v>
      </c>
      <c r="D5" s="312">
        <v>36.602119355364394</v>
      </c>
      <c r="E5" s="312">
        <v>59.881152094428415</v>
      </c>
      <c r="F5" s="276">
        <v>100</v>
      </c>
      <c r="G5" s="16"/>
      <c r="H5" s="16"/>
      <c r="I5" s="16"/>
      <c r="J5" s="16"/>
      <c r="K5" s="16"/>
      <c r="L5" s="16"/>
      <c r="M5" s="55"/>
      <c r="N5" s="55"/>
      <c r="O5" s="55"/>
      <c r="P5" s="8"/>
      <c r="Q5" s="8"/>
      <c r="R5" s="11"/>
    </row>
    <row r="6" spans="2:18" x14ac:dyDescent="0.2">
      <c r="B6" s="166">
        <v>2003</v>
      </c>
      <c r="C6" s="312">
        <v>3.6719494701637894</v>
      </c>
      <c r="D6" s="312">
        <v>36.375410735866978</v>
      </c>
      <c r="E6" s="312">
        <v>59.952639793969233</v>
      </c>
      <c r="F6" s="276">
        <v>100</v>
      </c>
      <c r="G6" s="16"/>
      <c r="H6" s="16"/>
      <c r="I6" s="16"/>
      <c r="J6" s="16"/>
      <c r="K6" s="16"/>
      <c r="L6" s="54"/>
      <c r="M6" s="55"/>
      <c r="N6" s="55"/>
      <c r="O6" s="55"/>
      <c r="P6" s="8"/>
      <c r="Q6" s="8"/>
      <c r="R6" s="11"/>
    </row>
    <row r="7" spans="2:18" x14ac:dyDescent="0.2">
      <c r="B7" s="166">
        <v>2004</v>
      </c>
      <c r="C7" s="312">
        <v>3.9301800902336508</v>
      </c>
      <c r="D7" s="312">
        <v>36.654777802853296</v>
      </c>
      <c r="E7" s="312">
        <v>59.415042106913049</v>
      </c>
      <c r="F7" s="276">
        <v>100</v>
      </c>
      <c r="G7" s="16"/>
      <c r="H7" s="16"/>
      <c r="I7" s="16"/>
      <c r="J7" s="16"/>
      <c r="K7" s="16"/>
      <c r="L7" s="54"/>
      <c r="M7" s="55"/>
      <c r="N7" s="55"/>
      <c r="O7" s="55"/>
      <c r="P7" s="8"/>
      <c r="Q7" s="8"/>
      <c r="R7" s="11"/>
    </row>
    <row r="8" spans="2:18" x14ac:dyDescent="0.2">
      <c r="B8" s="166">
        <v>2005</v>
      </c>
      <c r="C8" s="312">
        <v>4.0912567714579255</v>
      </c>
      <c r="D8" s="312">
        <v>38.011749649593149</v>
      </c>
      <c r="E8" s="312">
        <v>57.89699357894893</v>
      </c>
      <c r="F8" s="276">
        <v>100</v>
      </c>
      <c r="G8" s="16"/>
      <c r="H8" s="16"/>
      <c r="I8" s="16"/>
      <c r="J8" s="16"/>
      <c r="K8" s="16"/>
      <c r="L8" s="54"/>
      <c r="M8" s="55"/>
      <c r="N8" s="55"/>
      <c r="O8" s="55"/>
      <c r="P8" s="8"/>
      <c r="Q8" s="8"/>
      <c r="R8" s="11"/>
    </row>
    <row r="9" spans="2:18" x14ac:dyDescent="0.2">
      <c r="B9" s="166">
        <v>2006</v>
      </c>
      <c r="C9" s="312">
        <v>4.1348669520128816</v>
      </c>
      <c r="D9" s="312">
        <v>39.197742993214213</v>
      </c>
      <c r="E9" s="312">
        <v>56.667390054772916</v>
      </c>
      <c r="F9" s="276">
        <v>100</v>
      </c>
      <c r="G9" s="16"/>
      <c r="H9" s="16"/>
      <c r="I9" s="16"/>
      <c r="J9" s="16"/>
      <c r="K9" s="16"/>
      <c r="L9" s="54"/>
      <c r="M9" s="55"/>
      <c r="N9" s="55"/>
      <c r="O9" s="55"/>
      <c r="P9" s="8"/>
      <c r="Q9" s="8"/>
      <c r="R9" s="11"/>
    </row>
    <row r="10" spans="2:18" x14ac:dyDescent="0.2">
      <c r="B10" s="166">
        <v>2007</v>
      </c>
      <c r="C10" s="312">
        <v>3.6994424187649253</v>
      </c>
      <c r="D10" s="312">
        <v>38.955786993132854</v>
      </c>
      <c r="E10" s="312">
        <v>57.344770588102215</v>
      </c>
      <c r="F10" s="276">
        <v>100</v>
      </c>
      <c r="G10" s="16"/>
      <c r="H10" s="16"/>
      <c r="I10" s="16"/>
      <c r="J10" s="16"/>
      <c r="K10" s="16"/>
      <c r="L10" s="54"/>
      <c r="M10" s="55"/>
      <c r="N10" s="55"/>
      <c r="O10" s="55"/>
      <c r="P10" s="8"/>
      <c r="Q10" s="8"/>
      <c r="R10" s="11"/>
    </row>
    <row r="11" spans="2:18" x14ac:dyDescent="0.2">
      <c r="B11" s="166">
        <v>2008</v>
      </c>
      <c r="C11" s="312">
        <v>3.6245499472499261</v>
      </c>
      <c r="D11" s="312">
        <v>39.00193106281592</v>
      </c>
      <c r="E11" s="312">
        <v>57.373518989934155</v>
      </c>
      <c r="F11" s="276">
        <v>100</v>
      </c>
      <c r="G11" s="16"/>
      <c r="H11" s="16"/>
      <c r="I11" s="16"/>
      <c r="J11" s="16"/>
      <c r="K11" s="16"/>
      <c r="L11" s="54"/>
      <c r="M11" s="55"/>
      <c r="N11" s="55"/>
      <c r="O11" s="55"/>
      <c r="P11" s="8"/>
      <c r="Q11" s="8"/>
      <c r="R11" s="11"/>
    </row>
    <row r="12" spans="2:18" x14ac:dyDescent="0.2">
      <c r="B12" s="166">
        <v>2009</v>
      </c>
      <c r="C12" s="312">
        <v>3.5597927769470896</v>
      </c>
      <c r="D12" s="312">
        <v>32.054673624046906</v>
      </c>
      <c r="E12" s="312">
        <v>64.38553359900601</v>
      </c>
      <c r="F12" s="276">
        <v>100</v>
      </c>
      <c r="G12" s="16"/>
      <c r="H12" s="16"/>
      <c r="I12" s="16"/>
      <c r="J12" s="16"/>
      <c r="K12" s="16"/>
      <c r="L12" s="54"/>
      <c r="M12" s="55"/>
      <c r="N12" s="55"/>
      <c r="O12" s="55"/>
      <c r="P12" s="8"/>
      <c r="Q12" s="8"/>
      <c r="R12" s="11"/>
    </row>
    <row r="13" spans="2:18" x14ac:dyDescent="0.2">
      <c r="B13" s="166">
        <v>2010</v>
      </c>
      <c r="C13" s="312">
        <v>3.2129243754514163</v>
      </c>
      <c r="D13" s="312">
        <v>38.599757435961109</v>
      </c>
      <c r="E13" s="312">
        <v>58.187318188587469</v>
      </c>
      <c r="F13" s="276">
        <v>100</v>
      </c>
      <c r="G13" s="16"/>
      <c r="H13" s="16"/>
      <c r="I13" s="16"/>
      <c r="J13" s="16"/>
      <c r="K13" s="16"/>
      <c r="L13" s="54"/>
      <c r="M13" s="55"/>
      <c r="N13" s="55"/>
      <c r="O13" s="55"/>
      <c r="P13" s="8"/>
      <c r="Q13" s="8"/>
      <c r="R13" s="11"/>
    </row>
    <row r="14" spans="2:18" x14ac:dyDescent="0.2">
      <c r="B14" s="166">
        <v>2011</v>
      </c>
      <c r="C14" s="312">
        <v>3.4666536775470465</v>
      </c>
      <c r="D14" s="312">
        <v>43.152953571223485</v>
      </c>
      <c r="E14" s="312">
        <v>53.380392751229458</v>
      </c>
      <c r="F14" s="276">
        <v>100</v>
      </c>
      <c r="G14" s="16"/>
      <c r="H14" s="16"/>
      <c r="I14" s="16"/>
      <c r="J14" s="16"/>
      <c r="K14" s="16"/>
      <c r="L14" s="54"/>
      <c r="M14" s="55"/>
      <c r="N14" s="55"/>
      <c r="O14" s="55"/>
      <c r="P14" s="8"/>
      <c r="Q14" s="8"/>
      <c r="R14" s="11"/>
    </row>
    <row r="15" spans="2:18" x14ac:dyDescent="0.2">
      <c r="B15" s="166">
        <v>2012</v>
      </c>
      <c r="C15" s="312">
        <v>3.3099807406729451</v>
      </c>
      <c r="D15" s="312">
        <v>42.667883422540505</v>
      </c>
      <c r="E15" s="312">
        <v>54.022135836786568</v>
      </c>
      <c r="F15" s="276">
        <v>100</v>
      </c>
      <c r="G15" s="16"/>
      <c r="H15" s="16"/>
      <c r="I15" s="16"/>
      <c r="J15" s="16"/>
      <c r="K15" s="16"/>
      <c r="L15" s="54"/>
      <c r="M15" s="55"/>
      <c r="N15" s="55"/>
      <c r="O15" s="55"/>
      <c r="P15" s="8"/>
      <c r="Q15" s="8"/>
      <c r="R15" s="11"/>
    </row>
    <row r="16" spans="2:18" x14ac:dyDescent="0.2">
      <c r="B16" s="166">
        <v>2013</v>
      </c>
      <c r="C16" s="312">
        <v>3.2568558937446519</v>
      </c>
      <c r="D16" s="312">
        <v>40.467721789026307</v>
      </c>
      <c r="E16" s="312">
        <v>56.275422317229051</v>
      </c>
      <c r="F16" s="276">
        <v>100</v>
      </c>
      <c r="G16" s="16"/>
      <c r="H16" s="16"/>
      <c r="I16" s="16"/>
      <c r="J16" s="16"/>
      <c r="K16" s="16"/>
      <c r="L16" s="54"/>
      <c r="M16" s="55"/>
      <c r="N16" s="55"/>
      <c r="O16" s="55"/>
      <c r="P16" s="8"/>
      <c r="Q16" s="8"/>
      <c r="R16" s="11"/>
    </row>
    <row r="17" spans="2:18" x14ac:dyDescent="0.2">
      <c r="B17" s="379">
        <v>2014</v>
      </c>
      <c r="C17" s="312">
        <v>3.3928232792324624</v>
      </c>
      <c r="D17" s="312">
        <v>38.899722058832523</v>
      </c>
      <c r="E17" s="312">
        <v>57.707454661935017</v>
      </c>
      <c r="F17" s="322">
        <v>100</v>
      </c>
      <c r="G17" s="16"/>
      <c r="H17" s="16"/>
      <c r="I17" s="16"/>
      <c r="J17" s="16"/>
      <c r="K17" s="16"/>
      <c r="L17" s="54"/>
      <c r="M17" s="55"/>
      <c r="N17" s="55"/>
      <c r="O17" s="55"/>
      <c r="P17" s="8"/>
      <c r="Q17" s="8"/>
      <c r="R17" s="11"/>
    </row>
    <row r="18" spans="2:18" ht="13.5" thickBot="1" x14ac:dyDescent="0.25">
      <c r="B18" s="167">
        <v>2015</v>
      </c>
      <c r="C18" s="313">
        <v>3.7597641886116797</v>
      </c>
      <c r="D18" s="313">
        <v>31.057957475303066</v>
      </c>
      <c r="E18" s="313">
        <v>65.182278336085261</v>
      </c>
      <c r="F18" s="314">
        <v>100</v>
      </c>
      <c r="H18" s="16"/>
      <c r="I18" s="16"/>
      <c r="J18" s="16"/>
      <c r="K18" s="16"/>
      <c r="L18" s="9"/>
      <c r="M18" s="9"/>
      <c r="N18" s="9"/>
      <c r="O18" s="9"/>
      <c r="P18" s="9"/>
      <c r="Q18" s="9"/>
    </row>
    <row r="19" spans="2:18" x14ac:dyDescent="0.2">
      <c r="B19" s="58" t="s">
        <v>113</v>
      </c>
      <c r="C19" s="58"/>
      <c r="D19" s="58"/>
      <c r="E19" s="58"/>
      <c r="F19" s="58" t="s">
        <v>73</v>
      </c>
      <c r="L19" s="9"/>
      <c r="M19" s="9"/>
      <c r="N19" s="9"/>
      <c r="O19" s="9"/>
      <c r="P19" s="9"/>
      <c r="Q19" s="9"/>
    </row>
    <row r="20" spans="2:18" x14ac:dyDescent="0.2">
      <c r="B20" s="71" t="s">
        <v>104</v>
      </c>
      <c r="C20" s="58"/>
      <c r="D20" s="58"/>
      <c r="E20" s="58"/>
      <c r="F20" s="58"/>
      <c r="L20" s="9"/>
      <c r="M20" s="9"/>
      <c r="N20" s="9"/>
      <c r="O20" s="9"/>
      <c r="P20" s="9"/>
      <c r="Q20" s="9"/>
    </row>
    <row r="21" spans="2:18" x14ac:dyDescent="0.2">
      <c r="B21" s="58"/>
      <c r="L21" s="9"/>
      <c r="M21" s="9"/>
      <c r="N21" s="9"/>
      <c r="O21" s="9"/>
      <c r="P21" s="9"/>
      <c r="Q21" s="9"/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12"/>
  <sheetViews>
    <sheetView showGridLines="0" topLeftCell="C1" zoomScale="80" zoomScaleNormal="80" workbookViewId="0">
      <selection activeCell="P6" sqref="P6"/>
    </sheetView>
  </sheetViews>
  <sheetFormatPr defaultRowHeight="16.5" customHeight="1" x14ac:dyDescent="0.2"/>
  <cols>
    <col min="1" max="1" width="4.7109375" style="1" customWidth="1"/>
    <col min="2" max="2" width="91" style="1" customWidth="1"/>
    <col min="3" max="12" width="12.28515625" style="1" customWidth="1"/>
    <col min="13" max="13" width="12" style="1" bestFit="1" customWidth="1"/>
    <col min="14" max="15" width="12" style="1" customWidth="1"/>
    <col min="16" max="16" width="13.5703125" style="1" customWidth="1"/>
    <col min="17" max="17" width="27.5703125" style="1" customWidth="1"/>
    <col min="18" max="18" width="15" style="1" customWidth="1"/>
    <col min="19" max="19" width="16.85546875" style="1" customWidth="1"/>
    <col min="20" max="20" width="13.28515625" style="1" customWidth="1"/>
    <col min="21" max="21" width="13" style="1" customWidth="1"/>
    <col min="22" max="22" width="21" style="1" customWidth="1"/>
    <col min="23" max="16384" width="9.140625" style="1"/>
  </cols>
  <sheetData>
    <row r="2" spans="2:24" ht="16.5" customHeight="1" thickBot="1" x14ac:dyDescent="0.35">
      <c r="B2" s="76" t="s">
        <v>179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24" ht="13.5" customHeight="1" thickTop="1" x14ac:dyDescent="0.2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2:24" ht="16.5" customHeight="1" thickBot="1" x14ac:dyDescent="0.25"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184" t="s">
        <v>6</v>
      </c>
      <c r="N4" s="184"/>
      <c r="O4" s="184"/>
    </row>
    <row r="5" spans="2:24" ht="16.5" customHeight="1" x14ac:dyDescent="0.2">
      <c r="B5" s="362" t="s">
        <v>4</v>
      </c>
      <c r="C5" s="169">
        <v>2002</v>
      </c>
      <c r="D5" s="169">
        <v>2003</v>
      </c>
      <c r="E5" s="169">
        <v>2004</v>
      </c>
      <c r="F5" s="169">
        <v>2005</v>
      </c>
      <c r="G5" s="169">
        <v>2006</v>
      </c>
      <c r="H5" s="169">
        <v>2007</v>
      </c>
      <c r="I5" s="169">
        <v>2008</v>
      </c>
      <c r="J5" s="169">
        <v>2009</v>
      </c>
      <c r="K5" s="169">
        <v>2010</v>
      </c>
      <c r="L5" s="169">
        <v>2011</v>
      </c>
      <c r="M5" s="169">
        <v>2012</v>
      </c>
      <c r="N5" s="169">
        <v>2013</v>
      </c>
      <c r="O5" s="169">
        <v>2014</v>
      </c>
      <c r="P5" s="217">
        <v>2015</v>
      </c>
    </row>
    <row r="6" spans="2:24" ht="16.5" customHeight="1" x14ac:dyDescent="0.2">
      <c r="B6" s="363"/>
      <c r="C6" s="170" t="s">
        <v>5</v>
      </c>
      <c r="D6" s="170" t="s">
        <v>5</v>
      </c>
      <c r="E6" s="170" t="s">
        <v>5</v>
      </c>
      <c r="F6" s="170" t="s">
        <v>5</v>
      </c>
      <c r="G6" s="170" t="s">
        <v>5</v>
      </c>
      <c r="H6" s="170" t="s">
        <v>5</v>
      </c>
      <c r="I6" s="170" t="s">
        <v>5</v>
      </c>
      <c r="J6" s="170" t="s">
        <v>5</v>
      </c>
      <c r="K6" s="170" t="s">
        <v>5</v>
      </c>
      <c r="L6" s="170" t="s">
        <v>5</v>
      </c>
      <c r="M6" s="170" t="s">
        <v>5</v>
      </c>
      <c r="N6" s="170" t="s">
        <v>5</v>
      </c>
      <c r="O6" s="170" t="s">
        <v>5</v>
      </c>
      <c r="P6" s="171" t="s">
        <v>5</v>
      </c>
      <c r="Q6"/>
      <c r="R6"/>
    </row>
    <row r="7" spans="2:24" ht="2.25" customHeight="1" x14ac:dyDescent="0.2">
      <c r="B7" s="91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72"/>
      <c r="Q7"/>
      <c r="R7"/>
    </row>
    <row r="8" spans="2:24" ht="16.5" customHeight="1" x14ac:dyDescent="0.2">
      <c r="B8" s="273" t="s">
        <v>0</v>
      </c>
      <c r="C8" s="323">
        <f>SUM(C9:C9)</f>
        <v>784.41392671371307</v>
      </c>
      <c r="D8" s="323">
        <f t="shared" ref="D8:P8" si="0">SUM(D9:D9)</f>
        <v>939.67883338672004</v>
      </c>
      <c r="E8" s="323">
        <f t="shared" si="0"/>
        <v>1243.58834403879</v>
      </c>
      <c r="F8" s="323">
        <f t="shared" si="0"/>
        <v>1520.32185244122</v>
      </c>
      <c r="G8" s="323">
        <f t="shared" si="0"/>
        <v>1771.78901739261</v>
      </c>
      <c r="H8" s="323">
        <f t="shared" si="0"/>
        <v>1784.1280702928798</v>
      </c>
      <c r="I8" s="323">
        <f t="shared" si="0"/>
        <v>2067.7067487793902</v>
      </c>
      <c r="J8" s="323">
        <f t="shared" si="0"/>
        <v>1990.8309827086603</v>
      </c>
      <c r="K8" s="323">
        <f t="shared" si="0"/>
        <v>2243.1971890478999</v>
      </c>
      <c r="L8" s="323">
        <f t="shared" si="0"/>
        <v>2985.7139064349103</v>
      </c>
      <c r="M8" s="323">
        <f t="shared" si="0"/>
        <v>3176.2014001443395</v>
      </c>
      <c r="N8" s="323">
        <f t="shared" si="0"/>
        <v>3181.3609067945399</v>
      </c>
      <c r="O8" s="323">
        <v>3725.4614075769491</v>
      </c>
      <c r="P8" s="324">
        <f t="shared" si="0"/>
        <v>3778.0685461203698</v>
      </c>
      <c r="Q8"/>
      <c r="R8"/>
      <c r="S8" s="9"/>
      <c r="T8" s="9"/>
      <c r="U8" s="9"/>
      <c r="V8" s="9"/>
      <c r="W8" s="9"/>
      <c r="X8" s="9"/>
    </row>
    <row r="9" spans="2:24" ht="16.5" customHeight="1" x14ac:dyDescent="0.2">
      <c r="B9" s="96" t="s">
        <v>158</v>
      </c>
      <c r="C9" s="66">
        <v>784.41392671371307</v>
      </c>
      <c r="D9" s="66">
        <v>939.67883338672004</v>
      </c>
      <c r="E9" s="66">
        <v>1243.58834403879</v>
      </c>
      <c r="F9" s="66">
        <v>1520.32185244122</v>
      </c>
      <c r="G9" s="66">
        <v>1771.78901739261</v>
      </c>
      <c r="H9" s="66">
        <v>1784.1280702928798</v>
      </c>
      <c r="I9" s="66">
        <v>2067.7067487793902</v>
      </c>
      <c r="J9" s="66">
        <v>1990.8309827086603</v>
      </c>
      <c r="K9" s="66">
        <v>2243.1971890478999</v>
      </c>
      <c r="L9" s="66">
        <v>2985.7139064349103</v>
      </c>
      <c r="M9" s="66">
        <v>3176.2014001443395</v>
      </c>
      <c r="N9" s="275">
        <v>3181.3609067945399</v>
      </c>
      <c r="O9" s="275">
        <v>3725.4614075769491</v>
      </c>
      <c r="P9" s="276">
        <v>3778.0685461203698</v>
      </c>
      <c r="Q9"/>
      <c r="R9"/>
      <c r="S9" s="9"/>
      <c r="T9" s="9"/>
      <c r="U9" s="9"/>
      <c r="V9" s="9"/>
      <c r="W9" s="9"/>
      <c r="X9" s="9"/>
    </row>
    <row r="10" spans="2:24" ht="16.5" customHeight="1" x14ac:dyDescent="0.2">
      <c r="B10" s="273" t="s">
        <v>1</v>
      </c>
      <c r="C10" s="323">
        <f>SUM(C11:C14)</f>
        <v>8164.1820685573721</v>
      </c>
      <c r="D10" s="323">
        <f t="shared" ref="D10:P10" si="1">SUM(D11:D14)</f>
        <v>9308.734720338507</v>
      </c>
      <c r="E10" s="323">
        <f t="shared" si="1"/>
        <v>11598.311879456438</v>
      </c>
      <c r="F10" s="323">
        <f t="shared" si="1"/>
        <v>14125.266848310712</v>
      </c>
      <c r="G10" s="323">
        <f t="shared" si="1"/>
        <v>16796.218922629731</v>
      </c>
      <c r="H10" s="323">
        <f t="shared" si="1"/>
        <v>18787.186069516432</v>
      </c>
      <c r="I10" s="323">
        <f t="shared" si="1"/>
        <v>22249.536424570691</v>
      </c>
      <c r="J10" s="323">
        <f t="shared" si="1"/>
        <v>17926.728152444692</v>
      </c>
      <c r="K10" s="323">
        <f t="shared" si="1"/>
        <v>26949.550397093699</v>
      </c>
      <c r="L10" s="323">
        <f t="shared" si="1"/>
        <v>37166.208558943501</v>
      </c>
      <c r="M10" s="323">
        <f t="shared" si="1"/>
        <v>40943.377525609394</v>
      </c>
      <c r="N10" s="323">
        <f t="shared" si="1"/>
        <v>39529.666735920895</v>
      </c>
      <c r="O10" s="323">
        <v>42713.516552041903</v>
      </c>
      <c r="P10" s="279">
        <f t="shared" si="1"/>
        <v>31209.162691534348</v>
      </c>
      <c r="Q10"/>
      <c r="R10"/>
      <c r="S10" s="9"/>
      <c r="T10" s="9"/>
      <c r="U10" s="9"/>
      <c r="V10" s="9"/>
      <c r="W10" s="9"/>
      <c r="X10" s="9"/>
    </row>
    <row r="11" spans="2:24" ht="16.5" customHeight="1" x14ac:dyDescent="0.2">
      <c r="B11" s="96" t="s">
        <v>117</v>
      </c>
      <c r="C11" s="66">
        <v>1592.1532940308603</v>
      </c>
      <c r="D11" s="66">
        <v>1912.2565065598401</v>
      </c>
      <c r="E11" s="66">
        <v>2831.4885894996901</v>
      </c>
      <c r="F11" s="66">
        <v>4357.2679665018004</v>
      </c>
      <c r="G11" s="66">
        <v>5413.1400311125808</v>
      </c>
      <c r="H11" s="66">
        <v>6826.115073298859</v>
      </c>
      <c r="I11" s="66">
        <v>10119.01438975249</v>
      </c>
      <c r="J11" s="66">
        <v>5493.3558824444608</v>
      </c>
      <c r="K11" s="66">
        <v>12976.118192036998</v>
      </c>
      <c r="L11" s="66">
        <v>22443.950813403004</v>
      </c>
      <c r="M11" s="66">
        <v>25397.847722966995</v>
      </c>
      <c r="N11" s="275">
        <v>23654.760178857996</v>
      </c>
      <c r="O11" s="275">
        <v>25549.101781011999</v>
      </c>
      <c r="P11" s="276">
        <v>13051.446170442432</v>
      </c>
      <c r="Q11"/>
      <c r="R11"/>
      <c r="S11" s="9"/>
      <c r="T11" s="9"/>
      <c r="U11" s="9"/>
      <c r="V11" s="9"/>
      <c r="W11" s="9"/>
      <c r="X11" s="9"/>
    </row>
    <row r="12" spans="2:24" ht="16.5" customHeight="1" x14ac:dyDescent="0.2">
      <c r="B12" s="96" t="s">
        <v>118</v>
      </c>
      <c r="C12" s="66">
        <v>3961.7641104392605</v>
      </c>
      <c r="D12" s="66">
        <v>5109.2734400757981</v>
      </c>
      <c r="E12" s="66">
        <v>6151.9789101748993</v>
      </c>
      <c r="F12" s="66">
        <v>7014.4318188544003</v>
      </c>
      <c r="G12" s="66">
        <v>7461.8909175792996</v>
      </c>
      <c r="H12" s="66">
        <v>8229.4296623155005</v>
      </c>
      <c r="I12" s="66">
        <v>8006.2734677410008</v>
      </c>
      <c r="J12" s="66">
        <v>7069.0924443165004</v>
      </c>
      <c r="K12" s="66">
        <v>7969.8463317550013</v>
      </c>
      <c r="L12" s="66">
        <v>8196.9612524820004</v>
      </c>
      <c r="M12" s="66">
        <v>7839.552299332001</v>
      </c>
      <c r="N12" s="275">
        <v>8134.930141588</v>
      </c>
      <c r="O12" s="275">
        <v>9841.6522132839964</v>
      </c>
      <c r="P12" s="276">
        <v>10589.971466088509</v>
      </c>
      <c r="Q12"/>
      <c r="R12"/>
      <c r="S12" s="9"/>
      <c r="T12" s="9"/>
      <c r="U12" s="9"/>
      <c r="V12" s="9"/>
      <c r="W12" s="9"/>
      <c r="X12" s="9"/>
    </row>
    <row r="13" spans="2:24" ht="16.5" customHeight="1" x14ac:dyDescent="0.2">
      <c r="B13" s="243" t="s">
        <v>159</v>
      </c>
      <c r="C13" s="66">
        <v>998.41704394933095</v>
      </c>
      <c r="D13" s="66">
        <v>1108.94056493366</v>
      </c>
      <c r="E13" s="66">
        <v>1197.1212147611902</v>
      </c>
      <c r="F13" s="66">
        <v>1248.83192245123</v>
      </c>
      <c r="G13" s="66">
        <v>1433.5464829085599</v>
      </c>
      <c r="H13" s="66">
        <v>1433.6704508654902</v>
      </c>
      <c r="I13" s="66">
        <v>1535.46767756246</v>
      </c>
      <c r="J13" s="66">
        <v>1464.2357328552898</v>
      </c>
      <c r="K13" s="66">
        <v>1617.2116011837998</v>
      </c>
      <c r="L13" s="66">
        <v>1736.7137949407997</v>
      </c>
      <c r="M13" s="66">
        <v>1560.9531766014002</v>
      </c>
      <c r="N13" s="275">
        <v>1561.7471322786</v>
      </c>
      <c r="O13" s="275">
        <v>1628.7952378189002</v>
      </c>
      <c r="P13" s="276">
        <v>2152.0657412981504</v>
      </c>
      <c r="Q13"/>
      <c r="R13"/>
      <c r="S13" s="9"/>
      <c r="T13" s="9"/>
      <c r="U13" s="9"/>
      <c r="V13" s="9"/>
      <c r="W13" s="9"/>
      <c r="X13" s="9"/>
    </row>
    <row r="14" spans="2:24" ht="16.5" customHeight="1" x14ac:dyDescent="0.2">
      <c r="B14" s="97" t="s">
        <v>119</v>
      </c>
      <c r="C14" s="66">
        <v>1611.8476201379201</v>
      </c>
      <c r="D14" s="66">
        <v>1178.2642087692102</v>
      </c>
      <c r="E14" s="66">
        <v>1417.72316502066</v>
      </c>
      <c r="F14" s="66">
        <v>1504.73514050328</v>
      </c>
      <c r="G14" s="66">
        <v>2487.6414910292897</v>
      </c>
      <c r="H14" s="66">
        <v>2297.9708830365803</v>
      </c>
      <c r="I14" s="66">
        <v>2588.78088951474</v>
      </c>
      <c r="J14" s="66">
        <v>3900.0440928284397</v>
      </c>
      <c r="K14" s="66">
        <v>4386.3742721179005</v>
      </c>
      <c r="L14" s="66">
        <v>4788.5826981177006</v>
      </c>
      <c r="M14" s="66">
        <v>6145.024326709</v>
      </c>
      <c r="N14" s="275">
        <v>6178.2292831962995</v>
      </c>
      <c r="O14" s="275">
        <v>5693.967319927001</v>
      </c>
      <c r="P14" s="276">
        <v>5415.67931370526</v>
      </c>
      <c r="Q14"/>
      <c r="R14"/>
      <c r="S14" s="9"/>
      <c r="T14" s="9"/>
      <c r="U14" s="9"/>
      <c r="V14" s="9"/>
      <c r="W14" s="9"/>
      <c r="X14" s="9"/>
    </row>
    <row r="15" spans="2:24" ht="16.5" customHeight="1" x14ac:dyDescent="0.2">
      <c r="B15" s="273" t="s">
        <v>2</v>
      </c>
      <c r="C15" s="277">
        <f>SUM(C16:C25)</f>
        <v>13356.620785463861</v>
      </c>
      <c r="D15" s="277">
        <f t="shared" ref="D15:P15" si="2">SUM(D16:D25)</f>
        <v>15342.32076933737</v>
      </c>
      <c r="E15" s="277">
        <f t="shared" si="2"/>
        <v>18800.119111167325</v>
      </c>
      <c r="F15" s="277">
        <f t="shared" si="2"/>
        <v>21514.676160831204</v>
      </c>
      <c r="G15" s="277">
        <f t="shared" si="2"/>
        <v>24281.956471289403</v>
      </c>
      <c r="H15" s="277">
        <f t="shared" si="2"/>
        <v>27655.631122080136</v>
      </c>
      <c r="I15" s="277">
        <f t="shared" si="2"/>
        <v>32730.025559923473</v>
      </c>
      <c r="J15" s="277">
        <f t="shared" si="2"/>
        <v>36007.914830665934</v>
      </c>
      <c r="K15" s="277">
        <f t="shared" si="2"/>
        <v>40625.179228047127</v>
      </c>
      <c r="L15" s="277">
        <f t="shared" si="2"/>
        <v>45974.762924999493</v>
      </c>
      <c r="M15" s="277">
        <f t="shared" si="2"/>
        <v>51838.725638235759</v>
      </c>
      <c r="N15" s="278">
        <f t="shared" si="2"/>
        <v>54970.93958539825</v>
      </c>
      <c r="O15" s="278">
        <v>63365.191045603664</v>
      </c>
      <c r="P15" s="279">
        <f t="shared" si="2"/>
        <v>65499.617314287316</v>
      </c>
      <c r="Q15"/>
      <c r="R15"/>
      <c r="S15" s="9"/>
      <c r="T15" s="9"/>
      <c r="U15" s="39"/>
      <c r="V15" s="40"/>
      <c r="W15" s="9"/>
      <c r="X15" s="9"/>
    </row>
    <row r="16" spans="2:24" ht="16.5" customHeight="1" x14ac:dyDescent="0.2">
      <c r="B16" s="173" t="s">
        <v>120</v>
      </c>
      <c r="C16" s="66">
        <v>1678.0133113388399</v>
      </c>
      <c r="D16" s="66">
        <v>2174.4243620133398</v>
      </c>
      <c r="E16" s="66">
        <v>3548.3314594579201</v>
      </c>
      <c r="F16" s="66">
        <v>4442.5003832932398</v>
      </c>
      <c r="G16" s="66">
        <v>4893.7891637604998</v>
      </c>
      <c r="H16" s="66">
        <v>5417.8103355346102</v>
      </c>
      <c r="I16" s="66">
        <v>7204.4839188762198</v>
      </c>
      <c r="J16" s="66">
        <v>8384.6685572499809</v>
      </c>
      <c r="K16" s="66">
        <v>8971.797801553199</v>
      </c>
      <c r="L16" s="66">
        <v>10523.3643161691</v>
      </c>
      <c r="M16" s="66">
        <v>11652.2508408991</v>
      </c>
      <c r="N16" s="275">
        <v>11655.581056233999</v>
      </c>
      <c r="O16" s="275">
        <v>15521.668421650602</v>
      </c>
      <c r="P16" s="276">
        <v>14972.473839998138</v>
      </c>
      <c r="R16"/>
      <c r="S16" s="42"/>
      <c r="T16" s="9"/>
      <c r="U16" s="26"/>
      <c r="V16" s="40"/>
      <c r="W16" s="9"/>
      <c r="X16" s="9"/>
    </row>
    <row r="17" spans="2:24" ht="16.5" customHeight="1" x14ac:dyDescent="0.2">
      <c r="B17" s="173" t="s">
        <v>121</v>
      </c>
      <c r="C17" s="66">
        <v>1263.9360025644901</v>
      </c>
      <c r="D17" s="66">
        <v>1203.0434787468198</v>
      </c>
      <c r="E17" s="66">
        <v>1897.06153359974</v>
      </c>
      <c r="F17" s="66">
        <v>1999.8086385047</v>
      </c>
      <c r="G17" s="66">
        <v>2007.6913979719202</v>
      </c>
      <c r="H17" s="66">
        <v>2234.0259348378295</v>
      </c>
      <c r="I17" s="66">
        <v>2900.4045847561001</v>
      </c>
      <c r="J17" s="66">
        <v>2859.9027108983792</v>
      </c>
      <c r="K17" s="66">
        <v>3659.1312435630007</v>
      </c>
      <c r="L17" s="66">
        <v>4802.5838959384992</v>
      </c>
      <c r="M17" s="66">
        <v>5067.4688974382989</v>
      </c>
      <c r="N17" s="275">
        <v>5424.1904296108005</v>
      </c>
      <c r="O17" s="275">
        <v>6099.8884935509996</v>
      </c>
      <c r="P17" s="276">
        <v>6209.3301721890894</v>
      </c>
      <c r="R17"/>
      <c r="S17" s="42"/>
      <c r="T17" s="9"/>
      <c r="U17" s="36"/>
      <c r="V17" s="40"/>
      <c r="W17" s="9"/>
      <c r="X17" s="9"/>
    </row>
    <row r="18" spans="2:24" ht="16.5" customHeight="1" x14ac:dyDescent="0.2">
      <c r="B18" s="173" t="s">
        <v>122</v>
      </c>
      <c r="C18" s="66">
        <v>455.19293614319696</v>
      </c>
      <c r="D18" s="66">
        <v>422.44455063415097</v>
      </c>
      <c r="E18" s="66">
        <v>563.43888944936089</v>
      </c>
      <c r="F18" s="66">
        <v>594.6584345701591</v>
      </c>
      <c r="G18" s="66">
        <v>702.28673113126399</v>
      </c>
      <c r="H18" s="66">
        <v>1090.548316596602</v>
      </c>
      <c r="I18" s="66">
        <v>1352.1295568017329</v>
      </c>
      <c r="J18" s="66">
        <v>1264.017139541812</v>
      </c>
      <c r="K18" s="66">
        <v>1742.3599691551999</v>
      </c>
      <c r="L18" s="66">
        <v>1974.3477852480999</v>
      </c>
      <c r="M18" s="66">
        <v>1946.1624611742</v>
      </c>
      <c r="N18" s="275">
        <v>1906.5557389087001</v>
      </c>
      <c r="O18" s="275">
        <v>2143.3462766743996</v>
      </c>
      <c r="P18" s="276">
        <v>2246.4886233947104</v>
      </c>
      <c r="R18"/>
      <c r="S18" s="42"/>
      <c r="T18" s="9"/>
      <c r="U18" s="36"/>
      <c r="V18" s="40"/>
      <c r="W18" s="9"/>
      <c r="X18" s="9"/>
    </row>
    <row r="19" spans="2:24" ht="16.5" customHeight="1" x14ac:dyDescent="0.2">
      <c r="B19" s="173" t="s">
        <v>66</v>
      </c>
      <c r="C19" s="66">
        <v>665.02323532078913</v>
      </c>
      <c r="D19" s="66">
        <v>790.19087010874512</v>
      </c>
      <c r="E19" s="66">
        <v>868.21136383323903</v>
      </c>
      <c r="F19" s="66">
        <v>1049.480066985823</v>
      </c>
      <c r="G19" s="66">
        <v>1110.2177613407591</v>
      </c>
      <c r="H19" s="66">
        <v>1176.858739353811</v>
      </c>
      <c r="I19" s="66">
        <v>1038.4744122167401</v>
      </c>
      <c r="J19" s="66">
        <v>1034.8864789149</v>
      </c>
      <c r="K19" s="66">
        <v>1168.3824487100001</v>
      </c>
      <c r="L19" s="66">
        <v>1255.1896045160997</v>
      </c>
      <c r="M19" s="66">
        <v>1415.4769113474999</v>
      </c>
      <c r="N19" s="275">
        <v>1466.6993904725002</v>
      </c>
      <c r="O19" s="275">
        <v>1987.4493578743002</v>
      </c>
      <c r="P19" s="276">
        <v>1773.5371949230598</v>
      </c>
      <c r="R19"/>
      <c r="S19" s="42"/>
      <c r="T19" s="9"/>
      <c r="U19" s="36"/>
      <c r="V19" s="40"/>
      <c r="W19" s="9"/>
      <c r="X19" s="9"/>
    </row>
    <row r="20" spans="2:24" ht="16.5" customHeight="1" x14ac:dyDescent="0.2">
      <c r="B20" s="173" t="s">
        <v>160</v>
      </c>
      <c r="C20" s="66">
        <v>764.1919668344409</v>
      </c>
      <c r="D20" s="66">
        <v>893.16512150626806</v>
      </c>
      <c r="E20" s="66">
        <v>955.19087229452998</v>
      </c>
      <c r="F20" s="66">
        <v>1173.0391932974371</v>
      </c>
      <c r="G20" s="66">
        <v>1354.1100394395603</v>
      </c>
      <c r="H20" s="66">
        <v>1536.5181245662552</v>
      </c>
      <c r="I20" s="66">
        <v>1480.727827181774</v>
      </c>
      <c r="J20" s="66">
        <v>1700.0519775784899</v>
      </c>
      <c r="K20" s="66">
        <v>1923.2413444994997</v>
      </c>
      <c r="L20" s="66">
        <v>1967.7129560188998</v>
      </c>
      <c r="M20" s="66">
        <v>2257.4228176756997</v>
      </c>
      <c r="N20" s="275">
        <v>2424.4993276731002</v>
      </c>
      <c r="O20" s="275">
        <v>2917.7094878595999</v>
      </c>
      <c r="P20" s="276">
        <v>3261.98639429385</v>
      </c>
      <c r="R20"/>
      <c r="S20" s="42"/>
      <c r="T20" s="9"/>
      <c r="U20" s="36"/>
      <c r="V20" s="40"/>
      <c r="W20" s="9"/>
      <c r="X20" s="9"/>
    </row>
    <row r="21" spans="2:24" ht="13.5" customHeight="1" x14ac:dyDescent="0.2">
      <c r="B21" s="173" t="s">
        <v>124</v>
      </c>
      <c r="C21" s="66">
        <v>2521.774333651505</v>
      </c>
      <c r="D21" s="66">
        <v>2721.7156248120659</v>
      </c>
      <c r="E21" s="66">
        <v>2944.57857959477</v>
      </c>
      <c r="F21" s="66">
        <v>3165.4247119929587</v>
      </c>
      <c r="G21" s="66">
        <v>3335.690113000961</v>
      </c>
      <c r="H21" s="66">
        <v>3628.2690093579913</v>
      </c>
      <c r="I21" s="66">
        <v>3992.3059639045214</v>
      </c>
      <c r="J21" s="66">
        <v>4477.2298753973864</v>
      </c>
      <c r="K21" s="66">
        <v>4950.3267729536101</v>
      </c>
      <c r="L21" s="66">
        <v>5512.1737965189695</v>
      </c>
      <c r="M21" s="66">
        <v>6291.5278527013797</v>
      </c>
      <c r="N21" s="275">
        <v>7435.1262992124302</v>
      </c>
      <c r="O21" s="275">
        <v>7632.6437128896805</v>
      </c>
      <c r="P21" s="276">
        <v>9530.7282105144695</v>
      </c>
      <c r="R21"/>
      <c r="S21" s="42"/>
      <c r="T21" s="9"/>
      <c r="U21" s="36"/>
      <c r="V21" s="40"/>
      <c r="W21" s="9"/>
      <c r="X21" s="9"/>
    </row>
    <row r="22" spans="2:24" ht="16.5" customHeight="1" x14ac:dyDescent="0.2">
      <c r="B22" s="173" t="s">
        <v>123</v>
      </c>
      <c r="C22" s="66">
        <v>1121.042061756438</v>
      </c>
      <c r="D22" s="66">
        <v>1224.124323453487</v>
      </c>
      <c r="E22" s="66">
        <v>1400.9766848990819</v>
      </c>
      <c r="F22" s="66">
        <v>1570.352796041371</v>
      </c>
      <c r="G22" s="66">
        <v>2013.5568925956122</v>
      </c>
      <c r="H22" s="66">
        <v>2358.6131260266302</v>
      </c>
      <c r="I22" s="66">
        <v>3343.8004002519901</v>
      </c>
      <c r="J22" s="66">
        <v>3735.2487893606294</v>
      </c>
      <c r="K22" s="66">
        <v>3961.4093580968001</v>
      </c>
      <c r="L22" s="66">
        <v>4457.5493187704005</v>
      </c>
      <c r="M22" s="66">
        <v>5408.3983334122004</v>
      </c>
      <c r="N22" s="275">
        <v>5443.1480865392004</v>
      </c>
      <c r="O22" s="275">
        <v>5852.8046106376005</v>
      </c>
      <c r="P22" s="276">
        <v>6182.3392973912414</v>
      </c>
      <c r="R22"/>
      <c r="S22" s="42"/>
      <c r="T22" s="9"/>
      <c r="U22" s="36"/>
      <c r="V22" s="40"/>
      <c r="W22" s="9"/>
      <c r="X22" s="9"/>
    </row>
    <row r="23" spans="2:24" ht="16.5" customHeight="1" x14ac:dyDescent="0.2">
      <c r="B23" s="173" t="s">
        <v>161</v>
      </c>
      <c r="C23" s="66">
        <v>3589.7483039506328</v>
      </c>
      <c r="D23" s="66">
        <v>4388.77917792681</v>
      </c>
      <c r="E23" s="66">
        <v>4956.0981585145801</v>
      </c>
      <c r="F23" s="66">
        <v>5848.8016550743396</v>
      </c>
      <c r="G23" s="66">
        <v>6574.24118679398</v>
      </c>
      <c r="H23" s="66">
        <v>7763.8204049749602</v>
      </c>
      <c r="I23" s="66">
        <v>8815.9729519677512</v>
      </c>
      <c r="J23" s="66">
        <v>9641.7179573516096</v>
      </c>
      <c r="K23" s="66">
        <v>11132.149720450201</v>
      </c>
      <c r="L23" s="66">
        <v>12027.594102060601</v>
      </c>
      <c r="M23" s="66">
        <v>13402.407338988</v>
      </c>
      <c r="N23" s="275">
        <v>14682.954331288602</v>
      </c>
      <c r="O23" s="275">
        <v>15416.7016492447</v>
      </c>
      <c r="P23" s="276">
        <v>15875.887410224192</v>
      </c>
      <c r="R23"/>
      <c r="S23" s="42"/>
      <c r="T23" s="9"/>
      <c r="U23" s="36"/>
      <c r="V23" s="40"/>
      <c r="W23" s="9"/>
      <c r="X23" s="9"/>
    </row>
    <row r="24" spans="2:24" ht="16.5" customHeight="1" x14ac:dyDescent="0.2">
      <c r="B24" s="173" t="s">
        <v>162</v>
      </c>
      <c r="C24" s="66">
        <v>499.95571006509203</v>
      </c>
      <c r="D24" s="66">
        <v>704.04880737867416</v>
      </c>
      <c r="E24" s="66">
        <v>691.22043410367814</v>
      </c>
      <c r="F24" s="66">
        <v>571.46173243538999</v>
      </c>
      <c r="G24" s="66">
        <v>951.31394134046411</v>
      </c>
      <c r="H24" s="66">
        <v>1040.357098394783</v>
      </c>
      <c r="I24" s="66">
        <v>1113.5673142779451</v>
      </c>
      <c r="J24" s="66">
        <v>1233.3264886817271</v>
      </c>
      <c r="K24" s="66">
        <v>1345.5777211421998</v>
      </c>
      <c r="L24" s="66">
        <v>1528.0307863540002</v>
      </c>
      <c r="M24" s="66">
        <v>2034.3220991389001</v>
      </c>
      <c r="N24" s="275">
        <v>2100.6355707559001</v>
      </c>
      <c r="O24" s="275">
        <v>3356.4637101779999</v>
      </c>
      <c r="P24" s="276">
        <v>3049.6915703069803</v>
      </c>
      <c r="Q24"/>
      <c r="R24"/>
      <c r="S24" s="42"/>
      <c r="T24" s="9"/>
      <c r="U24" s="36"/>
      <c r="V24" s="40"/>
      <c r="W24" s="9"/>
      <c r="X24" s="9"/>
    </row>
    <row r="25" spans="2:24" ht="16.5" customHeight="1" x14ac:dyDescent="0.2">
      <c r="B25" s="173" t="s">
        <v>163</v>
      </c>
      <c r="C25" s="66">
        <v>797.74292383843499</v>
      </c>
      <c r="D25" s="66">
        <v>820.38445275700997</v>
      </c>
      <c r="E25" s="66">
        <v>975.01113542042594</v>
      </c>
      <c r="F25" s="66">
        <v>1099.1485486357901</v>
      </c>
      <c r="G25" s="66">
        <v>1339.0592439143843</v>
      </c>
      <c r="H25" s="66">
        <v>1408.8100324366633</v>
      </c>
      <c r="I25" s="66">
        <v>1488.158629688699</v>
      </c>
      <c r="J25" s="66">
        <v>1676.8648556910202</v>
      </c>
      <c r="K25" s="66">
        <v>1770.8028479234099</v>
      </c>
      <c r="L25" s="66">
        <v>1926.2163634048197</v>
      </c>
      <c r="M25" s="66">
        <v>2363.28808546047</v>
      </c>
      <c r="N25" s="275">
        <v>2431.5493547030196</v>
      </c>
      <c r="O25" s="275">
        <v>2436.5153250437797</v>
      </c>
      <c r="P25" s="276">
        <v>2397.1546010515799</v>
      </c>
      <c r="Q25"/>
      <c r="R25"/>
      <c r="S25" s="42"/>
      <c r="T25" s="9"/>
      <c r="U25" s="36"/>
      <c r="V25" s="40"/>
      <c r="W25" s="9"/>
      <c r="X25" s="9"/>
    </row>
    <row r="26" spans="2:24" ht="16.5" customHeight="1" x14ac:dyDescent="0.2">
      <c r="B26" s="273" t="s">
        <v>153</v>
      </c>
      <c r="C26" s="277">
        <f t="shared" ref="C26:P26" si="3">SUM(C8,C10,C15)</f>
        <v>22305.216780734947</v>
      </c>
      <c r="D26" s="277">
        <f t="shared" si="3"/>
        <v>25590.734323062599</v>
      </c>
      <c r="E26" s="277">
        <f t="shared" si="3"/>
        <v>31642.019334662553</v>
      </c>
      <c r="F26" s="277">
        <f t="shared" si="3"/>
        <v>37160.264861583135</v>
      </c>
      <c r="G26" s="277">
        <f t="shared" si="3"/>
        <v>42849.964411311739</v>
      </c>
      <c r="H26" s="277">
        <f t="shared" si="3"/>
        <v>48226.94526188945</v>
      </c>
      <c r="I26" s="277">
        <f t="shared" si="3"/>
        <v>57047.268733273551</v>
      </c>
      <c r="J26" s="277">
        <f t="shared" si="3"/>
        <v>55925.473965819285</v>
      </c>
      <c r="K26" s="277">
        <f t="shared" si="3"/>
        <v>69817.92681418873</v>
      </c>
      <c r="L26" s="277">
        <f t="shared" si="3"/>
        <v>86126.685390377912</v>
      </c>
      <c r="M26" s="277">
        <f t="shared" si="3"/>
        <v>95958.304563989484</v>
      </c>
      <c r="N26" s="278">
        <f t="shared" si="3"/>
        <v>97681.967228113674</v>
      </c>
      <c r="O26" s="278">
        <v>109804.16900522252</v>
      </c>
      <c r="P26" s="279">
        <v>100486.84855194202</v>
      </c>
      <c r="Q26"/>
      <c r="R26"/>
      <c r="S26"/>
      <c r="T26"/>
      <c r="U26"/>
      <c r="V26"/>
      <c r="W26" s="9"/>
      <c r="X26" s="9"/>
    </row>
    <row r="27" spans="2:24" ht="16.5" customHeight="1" x14ac:dyDescent="0.2">
      <c r="B27" s="112" t="s">
        <v>152</v>
      </c>
      <c r="C27" s="66">
        <v>4743.7797700644596</v>
      </c>
      <c r="D27" s="66">
        <v>5928.3714587348404</v>
      </c>
      <c r="E27" s="66">
        <v>8090.6190677611203</v>
      </c>
      <c r="F27" s="66">
        <v>9860.3227426624708</v>
      </c>
      <c r="G27" s="66">
        <v>10613.904042395399</v>
      </c>
      <c r="H27" s="66">
        <v>12431.4497099527</v>
      </c>
      <c r="I27" s="66">
        <v>15043.8893635778</v>
      </c>
      <c r="J27" s="66">
        <v>13289.8867650149</v>
      </c>
      <c r="K27" s="66">
        <v>15492.357730374122</v>
      </c>
      <c r="L27" s="66">
        <v>19849.536792901672</v>
      </c>
      <c r="M27" s="66">
        <v>20892.275978300917</v>
      </c>
      <c r="N27" s="275">
        <v>19592.379712769391</v>
      </c>
      <c r="O27" s="275">
        <v>18979.612141683512</v>
      </c>
      <c r="P27" s="276">
        <v>19876.2948182371</v>
      </c>
      <c r="Q27" s="41"/>
      <c r="R27"/>
      <c r="S27"/>
      <c r="T27"/>
      <c r="U27"/>
      <c r="V27" s="9"/>
      <c r="W27" s="9"/>
      <c r="X27" s="9"/>
    </row>
    <row r="28" spans="2:24" ht="16.5" customHeight="1" thickBot="1" x14ac:dyDescent="0.25">
      <c r="B28" s="274" t="s">
        <v>154</v>
      </c>
      <c r="C28" s="280">
        <f>C26+C27</f>
        <v>27048.996550799406</v>
      </c>
      <c r="D28" s="280">
        <f t="shared" ref="D28:P28" si="4">D26+D27</f>
        <v>31519.10578179744</v>
      </c>
      <c r="E28" s="280">
        <f t="shared" si="4"/>
        <v>39732.638402423676</v>
      </c>
      <c r="F28" s="280">
        <f t="shared" si="4"/>
        <v>47020.587604245608</v>
      </c>
      <c r="G28" s="280">
        <f t="shared" si="4"/>
        <v>53463.868453707139</v>
      </c>
      <c r="H28" s="280">
        <f t="shared" si="4"/>
        <v>60658.39497184215</v>
      </c>
      <c r="I28" s="280">
        <f t="shared" si="4"/>
        <v>72091.158096851344</v>
      </c>
      <c r="J28" s="280">
        <f t="shared" si="4"/>
        <v>69215.360730834189</v>
      </c>
      <c r="K28" s="280">
        <f t="shared" si="4"/>
        <v>85310.284544562848</v>
      </c>
      <c r="L28" s="280">
        <f t="shared" si="4"/>
        <v>105976.22218327958</v>
      </c>
      <c r="M28" s="280">
        <f t="shared" si="4"/>
        <v>116850.58054229041</v>
      </c>
      <c r="N28" s="281">
        <f t="shared" si="4"/>
        <v>117274.34694088306</v>
      </c>
      <c r="O28" s="281">
        <v>128783.78114690603</v>
      </c>
      <c r="P28" s="282">
        <f t="shared" si="4"/>
        <v>120363.14337017912</v>
      </c>
      <c r="Q28" s="41"/>
      <c r="R28"/>
      <c r="S28"/>
      <c r="T28"/>
      <c r="U28"/>
      <c r="V28" s="9"/>
      <c r="W28" s="9"/>
      <c r="X28" s="9"/>
    </row>
    <row r="29" spans="2:24" ht="16.5" customHeight="1" x14ac:dyDescent="0.2">
      <c r="B29" s="58" t="s">
        <v>113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Q29" s="41"/>
      <c r="R29" s="42"/>
      <c r="S29" s="42"/>
      <c r="T29" s="9"/>
      <c r="U29" s="9"/>
      <c r="V29" s="9"/>
      <c r="W29" s="9"/>
      <c r="X29" s="9"/>
    </row>
    <row r="30" spans="2:24" ht="16.5" customHeight="1" x14ac:dyDescent="0.2">
      <c r="B30" s="71" t="s">
        <v>104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58"/>
      <c r="N30" s="58"/>
      <c r="O30" s="58"/>
      <c r="Q30" s="41"/>
      <c r="R30" s="42"/>
      <c r="S30" s="42"/>
      <c r="T30" s="9"/>
      <c r="U30" s="9"/>
      <c r="V30" s="9"/>
      <c r="W30" s="9"/>
      <c r="X30" s="9"/>
    </row>
    <row r="31" spans="2:24" ht="16.5" customHeight="1" x14ac:dyDescent="0.2">
      <c r="B31" s="58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Q31" s="41"/>
      <c r="R31" s="42"/>
      <c r="S31" s="42"/>
      <c r="T31" s="9"/>
      <c r="U31" s="9"/>
      <c r="V31" s="9"/>
      <c r="W31" s="9"/>
      <c r="X31" s="9"/>
    </row>
    <row r="32" spans="2:24" ht="16.5" customHeight="1" x14ac:dyDescent="0.2">
      <c r="B3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Q32" s="41"/>
      <c r="R32" s="42"/>
      <c r="S32" s="42"/>
      <c r="T32" s="9"/>
      <c r="U32" s="9"/>
      <c r="V32" s="9"/>
      <c r="W32" s="9"/>
      <c r="X32" s="9"/>
    </row>
    <row r="33" spans="2:24" ht="16.5" customHeight="1" x14ac:dyDescent="0.2">
      <c r="B3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Q33" s="41"/>
      <c r="R33" s="42"/>
      <c r="S33" s="42"/>
      <c r="T33" s="9"/>
      <c r="U33" s="9"/>
      <c r="V33" s="9"/>
      <c r="W33" s="9"/>
      <c r="X33" s="9"/>
    </row>
    <row r="34" spans="2:24" ht="16.5" customHeight="1" x14ac:dyDescent="0.2">
      <c r="B3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Q34" s="41"/>
      <c r="R34" s="42"/>
      <c r="S34" s="42"/>
      <c r="T34" s="9"/>
      <c r="U34" s="9"/>
      <c r="V34" s="9"/>
      <c r="W34" s="9"/>
      <c r="X34" s="9"/>
    </row>
    <row r="35" spans="2:24" ht="16.5" customHeight="1" x14ac:dyDescent="0.2">
      <c r="B3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Q35" s="41"/>
      <c r="R35" s="43"/>
      <c r="S35" s="43"/>
      <c r="T35" s="9"/>
      <c r="U35" s="9"/>
      <c r="V35" s="9"/>
      <c r="W35" s="9"/>
      <c r="X35" s="9"/>
    </row>
    <row r="36" spans="2:24" ht="16.5" customHeight="1" x14ac:dyDescent="0.2">
      <c r="B36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Q36" s="41"/>
      <c r="R36" s="42"/>
      <c r="S36" s="41"/>
      <c r="T36" s="9"/>
      <c r="U36" s="9"/>
      <c r="V36" s="9"/>
      <c r="W36" s="9"/>
      <c r="X36" s="9"/>
    </row>
    <row r="37" spans="2:24" ht="16.5" customHeight="1" x14ac:dyDescent="0.2">
      <c r="B3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Q37" s="9"/>
      <c r="R37" s="9"/>
      <c r="S37" s="9"/>
      <c r="T37" s="9"/>
      <c r="U37" s="9"/>
      <c r="V37" s="9"/>
      <c r="W37" s="9"/>
      <c r="X37" s="9"/>
    </row>
    <row r="38" spans="2:24" ht="16.5" customHeight="1" x14ac:dyDescent="0.2">
      <c r="B3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Q38" s="9"/>
      <c r="R38" s="9"/>
      <c r="S38" s="9"/>
      <c r="T38" s="9"/>
      <c r="U38" s="9"/>
      <c r="V38" s="9"/>
      <c r="W38" s="9"/>
      <c r="X38" s="9"/>
    </row>
    <row r="39" spans="2:24" ht="16.5" customHeight="1" x14ac:dyDescent="0.2">
      <c r="B3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9"/>
      <c r="R39" s="9"/>
      <c r="S39" s="9"/>
      <c r="T39" s="9"/>
      <c r="U39" s="9"/>
      <c r="V39" s="9"/>
      <c r="W39" s="9"/>
      <c r="X39" s="9"/>
    </row>
    <row r="40" spans="2:24" ht="16.5" customHeight="1" x14ac:dyDescent="0.2">
      <c r="B4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Q40" s="9"/>
      <c r="R40" s="9"/>
      <c r="S40" s="9"/>
      <c r="T40" s="9"/>
      <c r="U40" s="9"/>
      <c r="V40" s="9"/>
      <c r="W40" s="9"/>
      <c r="X40" s="9"/>
    </row>
    <row r="41" spans="2:24" ht="16.5" customHeight="1" x14ac:dyDescent="0.2">
      <c r="B4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Q41" s="9"/>
      <c r="R41" s="40"/>
      <c r="S41" s="9"/>
      <c r="T41" s="9"/>
      <c r="U41" s="9"/>
      <c r="V41" s="9"/>
      <c r="W41" s="9"/>
      <c r="X41" s="9"/>
    </row>
    <row r="42" spans="2:24" ht="16.5" customHeight="1" x14ac:dyDescent="0.2">
      <c r="B4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Q42" s="9"/>
      <c r="R42" s="9"/>
      <c r="S42" s="9"/>
      <c r="T42" s="9"/>
      <c r="U42" s="9"/>
      <c r="V42" s="9"/>
      <c r="W42" s="9"/>
      <c r="X42" s="9"/>
    </row>
    <row r="43" spans="2:24" ht="16.5" customHeight="1" x14ac:dyDescent="0.2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Q43" s="44"/>
      <c r="R43" s="40"/>
      <c r="S43" s="9"/>
      <c r="T43" s="9"/>
      <c r="U43" s="9"/>
      <c r="V43" s="9"/>
      <c r="W43" s="9"/>
      <c r="X43" s="9"/>
    </row>
    <row r="44" spans="2:24" ht="16.5" customHeight="1" x14ac:dyDescent="0.2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26"/>
      <c r="R44" s="9"/>
      <c r="S44" s="9"/>
      <c r="T44" s="9"/>
      <c r="U44" s="9"/>
      <c r="V44" s="9"/>
      <c r="W44" s="9"/>
      <c r="X44" s="9"/>
    </row>
    <row r="45" spans="2:24" ht="16.5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Q45" s="36"/>
      <c r="R45" s="9"/>
      <c r="S45" s="9"/>
      <c r="T45" s="9"/>
      <c r="U45" s="9"/>
      <c r="V45" s="9"/>
      <c r="W45" s="9"/>
      <c r="X45" s="9"/>
    </row>
    <row r="46" spans="2:24" ht="16.5" customHeight="1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Q46" s="44"/>
      <c r="R46" s="40"/>
      <c r="S46" s="9"/>
      <c r="T46" s="9"/>
      <c r="U46" s="9"/>
      <c r="V46" s="9"/>
      <c r="W46" s="9"/>
      <c r="X46" s="9"/>
    </row>
    <row r="47" spans="2:24" ht="16.5" customHeight="1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Q47" s="36"/>
      <c r="R47" s="40"/>
      <c r="S47" s="9"/>
      <c r="T47" s="9"/>
      <c r="U47" s="9"/>
      <c r="V47" s="9"/>
      <c r="W47" s="9"/>
      <c r="X47" s="9"/>
    </row>
    <row r="48" spans="2:24" ht="16.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Q48" s="36"/>
      <c r="R48" s="40"/>
      <c r="S48" s="9"/>
      <c r="T48" s="9"/>
      <c r="U48" s="9"/>
      <c r="V48" s="9"/>
      <c r="W48" s="9"/>
      <c r="X48" s="9"/>
    </row>
    <row r="49" spans="3:24" ht="16.5" customHeight="1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Q49" s="26"/>
      <c r="R49" s="40"/>
      <c r="S49" s="9"/>
      <c r="T49" s="9"/>
      <c r="U49" s="9"/>
      <c r="V49" s="9"/>
      <c r="W49" s="9"/>
      <c r="X49" s="9"/>
    </row>
    <row r="50" spans="3:24" ht="16.5" customHeight="1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Q50" s="26"/>
      <c r="R50" s="40"/>
      <c r="S50" s="9"/>
      <c r="T50" s="9"/>
      <c r="U50" s="9"/>
      <c r="V50" s="9"/>
      <c r="W50" s="9"/>
      <c r="X50" s="9"/>
    </row>
    <row r="51" spans="3:24" ht="16.5" customHeight="1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Q51" s="37"/>
      <c r="R51" s="40"/>
      <c r="S51" s="9"/>
      <c r="T51" s="9"/>
      <c r="U51" s="9"/>
      <c r="V51" s="9"/>
      <c r="W51" s="9"/>
      <c r="X51" s="9"/>
    </row>
    <row r="52" spans="3:24" ht="16.5" customHeight="1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Q52" s="9"/>
      <c r="R52" s="40"/>
      <c r="S52" s="9"/>
      <c r="T52" s="9"/>
      <c r="U52" s="9"/>
      <c r="V52" s="9"/>
      <c r="W52" s="9"/>
      <c r="X52" s="9"/>
    </row>
    <row r="53" spans="3:24" ht="16.5" customHeight="1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Q53" s="26"/>
      <c r="R53" s="40"/>
      <c r="S53" s="9"/>
      <c r="T53" s="9"/>
      <c r="U53" s="9"/>
      <c r="V53" s="9"/>
      <c r="W53" s="9"/>
      <c r="X53" s="9"/>
    </row>
    <row r="54" spans="3:24" ht="16.5" customHeight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Q54" s="36"/>
      <c r="R54" s="40"/>
      <c r="S54" s="9"/>
      <c r="T54" s="9"/>
      <c r="U54" s="9"/>
      <c r="V54" s="9"/>
      <c r="W54" s="9"/>
      <c r="X54" s="9"/>
    </row>
    <row r="55" spans="3:24" ht="16.5" customHeight="1" x14ac:dyDescent="0.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Q55" s="36"/>
      <c r="R55" s="40"/>
      <c r="S55" s="9"/>
      <c r="T55" s="9"/>
      <c r="U55" s="9"/>
      <c r="V55" s="9"/>
      <c r="W55" s="9"/>
      <c r="X55" s="9"/>
    </row>
    <row r="56" spans="3:24" ht="16.5" customHeight="1" x14ac:dyDescent="0.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Q56" s="36"/>
      <c r="R56" s="40"/>
      <c r="S56" s="9"/>
      <c r="T56" s="9"/>
      <c r="U56" s="9"/>
      <c r="V56" s="9"/>
      <c r="W56" s="9"/>
      <c r="X56" s="9"/>
    </row>
    <row r="57" spans="3:24" ht="16.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Q57" s="36"/>
      <c r="R57" s="40"/>
      <c r="S57" s="9"/>
      <c r="T57" s="9"/>
      <c r="U57" s="9"/>
      <c r="V57" s="9"/>
      <c r="W57" s="9"/>
      <c r="X57" s="9"/>
    </row>
    <row r="58" spans="3:24" ht="16.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Q58" s="38"/>
      <c r="R58" s="9"/>
      <c r="S58" s="9"/>
      <c r="T58" s="9"/>
      <c r="U58" s="9"/>
      <c r="V58" s="9"/>
      <c r="W58" s="9"/>
      <c r="X58" s="9"/>
    </row>
    <row r="59" spans="3:24" ht="16.5" customHeight="1" x14ac:dyDescent="0.2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Q59" s="36"/>
      <c r="R59" s="40"/>
      <c r="S59" s="9"/>
      <c r="T59" s="9"/>
      <c r="U59" s="9"/>
      <c r="V59" s="9"/>
      <c r="W59" s="9"/>
      <c r="X59" s="9"/>
    </row>
    <row r="60" spans="3:24" ht="16.5" customHeigh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Q60" s="36"/>
      <c r="R60" s="40"/>
      <c r="S60" s="9"/>
      <c r="T60" s="9"/>
      <c r="U60" s="9"/>
      <c r="V60" s="9"/>
      <c r="W60" s="9"/>
      <c r="X60" s="9"/>
    </row>
    <row r="61" spans="3:24" ht="16.5" customHeight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Q61" s="36"/>
      <c r="R61" s="40"/>
      <c r="S61" s="9"/>
      <c r="T61" s="9"/>
      <c r="U61" s="9"/>
      <c r="V61" s="9"/>
      <c r="W61" s="9"/>
      <c r="X61" s="9"/>
    </row>
    <row r="62" spans="3:24" ht="16.5" customHeight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36"/>
      <c r="R62" s="40"/>
      <c r="S62" s="9"/>
      <c r="T62" s="9"/>
      <c r="U62" s="9"/>
      <c r="V62" s="9"/>
      <c r="W62" s="9"/>
      <c r="X62" s="9"/>
    </row>
    <row r="63" spans="3:24" ht="16.5" customHeight="1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Q63" s="36"/>
      <c r="R63" s="9"/>
      <c r="S63" s="9"/>
      <c r="T63" s="9"/>
      <c r="U63" s="9"/>
      <c r="V63" s="9"/>
      <c r="W63" s="9"/>
      <c r="X63" s="9"/>
    </row>
    <row r="64" spans="3:24" ht="16.5" customHeight="1" x14ac:dyDescent="0.2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Q64" s="36"/>
      <c r="R64" s="40"/>
      <c r="S64" s="9"/>
      <c r="T64" s="9"/>
      <c r="U64" s="9"/>
      <c r="V64" s="9"/>
      <c r="W64" s="9"/>
      <c r="X64" s="9"/>
    </row>
    <row r="65" spans="2:24" ht="16.5" customHeight="1" x14ac:dyDescent="0.2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Q65" s="9"/>
      <c r="R65" s="40"/>
      <c r="S65" s="9"/>
      <c r="T65" s="9"/>
      <c r="U65" s="9"/>
      <c r="V65" s="9"/>
      <c r="W65" s="9"/>
      <c r="X65" s="9"/>
    </row>
    <row r="66" spans="2:24" ht="16.5" customHeight="1" x14ac:dyDescent="0.2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Q66" s="9"/>
      <c r="R66" s="9"/>
      <c r="S66" s="9"/>
      <c r="T66" s="9"/>
      <c r="U66" s="9"/>
      <c r="V66" s="9"/>
      <c r="W66" s="9"/>
      <c r="X66" s="9"/>
    </row>
    <row r="67" spans="2:24" ht="16.5" customHeight="1" x14ac:dyDescent="0.2">
      <c r="Q67" s="9"/>
      <c r="R67" s="9"/>
      <c r="S67" s="9"/>
      <c r="T67" s="9"/>
      <c r="U67" s="9"/>
      <c r="V67" s="9"/>
      <c r="W67" s="9"/>
      <c r="X67" s="9"/>
    </row>
    <row r="68" spans="2:24" ht="16.5" customHeight="1" x14ac:dyDescent="0.2">
      <c r="Q68" s="9"/>
      <c r="R68" s="9"/>
      <c r="S68" s="9"/>
      <c r="T68" s="9"/>
      <c r="U68" s="9"/>
      <c r="V68" s="9"/>
      <c r="W68" s="9"/>
      <c r="X68" s="9"/>
    </row>
    <row r="69" spans="2:24" ht="16.5" customHeight="1" x14ac:dyDescent="0.2">
      <c r="Q69" s="9"/>
      <c r="R69" s="9"/>
      <c r="S69" s="9"/>
      <c r="T69" s="9"/>
      <c r="U69" s="9"/>
      <c r="V69" s="9"/>
      <c r="W69" s="9"/>
      <c r="X69" s="9"/>
    </row>
    <row r="70" spans="2:24" ht="16.5" customHeight="1" x14ac:dyDescent="0.2">
      <c r="Q70" s="9"/>
      <c r="R70" s="9"/>
      <c r="S70" s="9"/>
      <c r="T70" s="9"/>
      <c r="U70" s="9"/>
      <c r="V70" s="9"/>
      <c r="W70" s="9"/>
      <c r="X70" s="9"/>
    </row>
    <row r="71" spans="2:24" ht="16.5" customHeight="1" x14ac:dyDescent="0.2">
      <c r="Q71" s="9"/>
      <c r="R71" s="9"/>
      <c r="S71" s="9"/>
      <c r="T71" s="9"/>
      <c r="U71" s="9"/>
      <c r="V71" s="9"/>
      <c r="W71" s="9"/>
      <c r="X71" s="9"/>
    </row>
    <row r="72" spans="2:24" ht="16.5" customHeight="1" x14ac:dyDescent="0.2">
      <c r="Q72" s="9"/>
      <c r="R72" s="9"/>
      <c r="S72" s="9"/>
      <c r="T72" s="9"/>
      <c r="U72" s="9"/>
      <c r="V72" s="9"/>
      <c r="W72" s="9"/>
      <c r="X72" s="9"/>
    </row>
    <row r="73" spans="2:24" ht="16.5" customHeight="1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2:24" ht="16.5" customHeight="1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2:24" ht="16.5" customHeight="1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2:24" ht="16.5" customHeight="1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2:24" ht="16.5" customHeight="1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2:24" ht="16.5" customHeight="1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2:24" ht="16.5" customHeight="1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2:24" ht="16.5" customHeight="1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2:24" ht="16.5" customHeight="1" x14ac:dyDescent="0.2">
      <c r="B81" s="370"/>
      <c r="C81" s="186"/>
      <c r="D81" s="236"/>
      <c r="E81" s="236"/>
      <c r="F81" s="236"/>
      <c r="G81" s="236"/>
      <c r="H81" s="236"/>
      <c r="I81" s="236"/>
      <c r="J81" s="236"/>
      <c r="K81" s="236"/>
      <c r="L81" s="236"/>
      <c r="M81" s="29"/>
      <c r="N81" s="234"/>
      <c r="O81" s="341"/>
      <c r="P81" s="9"/>
      <c r="Q81" s="9"/>
      <c r="R81" s="371"/>
      <c r="S81" s="371"/>
      <c r="T81" s="371"/>
      <c r="U81" s="371"/>
      <c r="V81" s="371"/>
      <c r="W81" s="9"/>
      <c r="X81" s="9"/>
    </row>
    <row r="82" spans="2:24" ht="16.5" customHeight="1" x14ac:dyDescent="0.2">
      <c r="B82" s="370"/>
      <c r="C82" s="186"/>
      <c r="D82" s="236"/>
      <c r="E82" s="236"/>
      <c r="F82" s="236"/>
      <c r="G82" s="236"/>
      <c r="H82" s="236"/>
      <c r="I82" s="236"/>
      <c r="J82" s="236"/>
      <c r="K82" s="236"/>
      <c r="L82" s="236"/>
      <c r="M82" s="29"/>
      <c r="N82" s="234"/>
      <c r="O82" s="341"/>
      <c r="P82" s="9"/>
      <c r="Q82" s="9"/>
      <c r="R82" s="45"/>
      <c r="S82" s="45"/>
      <c r="T82" s="9"/>
      <c r="U82" s="9"/>
      <c r="V82" s="9"/>
      <c r="W82" s="9"/>
      <c r="X82" s="9"/>
    </row>
    <row r="83" spans="2:24" ht="16.5" customHeight="1" x14ac:dyDescent="0.2">
      <c r="B83" s="4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41"/>
      <c r="R83" s="42"/>
      <c r="S83" s="42"/>
      <c r="T83" s="9"/>
      <c r="U83" s="9"/>
      <c r="V83" s="9"/>
      <c r="W83" s="9"/>
      <c r="X83" s="9"/>
    </row>
    <row r="84" spans="2:24" ht="16.5" customHeight="1" x14ac:dyDescent="0.2">
      <c r="B84" s="44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9"/>
      <c r="Q84" s="41"/>
      <c r="R84" s="42"/>
      <c r="S84" s="42"/>
      <c r="T84" s="9"/>
      <c r="U84" s="9"/>
      <c r="V84" s="9"/>
      <c r="W84" s="9"/>
      <c r="X84" s="9"/>
    </row>
    <row r="85" spans="2:24" ht="16.5" customHeight="1" x14ac:dyDescent="0.2">
      <c r="B85" s="44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9"/>
      <c r="Q85" s="41"/>
      <c r="R85" s="42"/>
      <c r="S85" s="42"/>
      <c r="T85" s="9"/>
      <c r="U85" s="9"/>
      <c r="V85" s="9"/>
      <c r="W85" s="9"/>
      <c r="X85" s="9"/>
    </row>
    <row r="86" spans="2:24" ht="16.5" customHeight="1" x14ac:dyDescent="0.2">
      <c r="B86" s="3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9"/>
      <c r="Q86" s="41"/>
      <c r="R86" s="42"/>
      <c r="S86" s="42"/>
      <c r="T86" s="9"/>
      <c r="U86" s="9"/>
      <c r="V86" s="9"/>
      <c r="W86" s="9"/>
      <c r="X86" s="9"/>
    </row>
    <row r="87" spans="2:24" ht="16.5" customHeight="1" x14ac:dyDescent="0.2">
      <c r="B87" s="36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9"/>
      <c r="Q87" s="41"/>
      <c r="R87" s="42"/>
      <c r="S87" s="42"/>
      <c r="T87" s="9"/>
      <c r="U87" s="9"/>
      <c r="V87" s="9"/>
      <c r="W87" s="9"/>
      <c r="X87" s="9"/>
    </row>
    <row r="88" spans="2:24" ht="16.5" customHeight="1" x14ac:dyDescent="0.2">
      <c r="B88" s="26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9"/>
      <c r="Q88" s="41"/>
      <c r="R88" s="42"/>
      <c r="S88" s="42"/>
      <c r="T88" s="9"/>
      <c r="U88" s="9"/>
      <c r="V88" s="9"/>
      <c r="W88" s="9"/>
      <c r="X88" s="9"/>
    </row>
    <row r="89" spans="2:24" ht="16.5" customHeight="1" x14ac:dyDescent="0.2">
      <c r="B89" s="26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9"/>
      <c r="Q89" s="41"/>
      <c r="R89" s="42"/>
      <c r="S89" s="42"/>
      <c r="T89" s="9"/>
      <c r="U89" s="9"/>
      <c r="V89" s="9"/>
      <c r="W89" s="9"/>
      <c r="X89" s="9"/>
    </row>
    <row r="90" spans="2:24" ht="16.5" customHeight="1" x14ac:dyDescent="0.2">
      <c r="B90" s="37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9"/>
      <c r="Q90" s="41"/>
      <c r="R90" s="42"/>
      <c r="S90" s="42"/>
      <c r="T90" s="9"/>
      <c r="U90" s="9"/>
      <c r="V90" s="9"/>
      <c r="W90" s="9"/>
      <c r="X90" s="9"/>
    </row>
    <row r="91" spans="2:24" ht="16.5" customHeight="1" x14ac:dyDescent="0.2">
      <c r="B91" s="3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9"/>
      <c r="Q91" s="41"/>
      <c r="R91" s="42"/>
      <c r="S91" s="42"/>
      <c r="T91" s="9"/>
      <c r="U91" s="9"/>
      <c r="V91" s="9"/>
      <c r="W91" s="9"/>
      <c r="X91" s="9"/>
    </row>
    <row r="92" spans="2:24" ht="16.5" customHeight="1" x14ac:dyDescent="0.2">
      <c r="B92" s="26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9"/>
      <c r="Q92" s="41"/>
      <c r="R92" s="42"/>
      <c r="S92" s="42"/>
      <c r="T92" s="9"/>
      <c r="U92" s="9"/>
      <c r="V92" s="9"/>
      <c r="W92" s="9"/>
      <c r="X92" s="9"/>
    </row>
    <row r="93" spans="2:24" ht="16.5" customHeight="1" x14ac:dyDescent="0.2">
      <c r="B93" s="36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9"/>
      <c r="Q93" s="41"/>
      <c r="R93" s="42"/>
      <c r="S93" s="42"/>
      <c r="T93" s="9"/>
      <c r="U93" s="9"/>
      <c r="V93" s="9"/>
      <c r="W93" s="9"/>
      <c r="X93" s="9"/>
    </row>
    <row r="94" spans="2:24" ht="16.5" customHeight="1" x14ac:dyDescent="0.2">
      <c r="B94" s="36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9"/>
      <c r="Q94" s="41"/>
      <c r="R94" s="42"/>
      <c r="S94" s="42"/>
      <c r="T94" s="9"/>
      <c r="U94" s="9"/>
      <c r="V94" s="9"/>
      <c r="W94" s="9"/>
      <c r="X94" s="9"/>
    </row>
    <row r="95" spans="2:24" ht="18" customHeight="1" x14ac:dyDescent="0.2">
      <c r="B95" s="36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9"/>
      <c r="Q95" s="41"/>
      <c r="R95" s="42"/>
      <c r="S95" s="42"/>
      <c r="T95" s="9"/>
      <c r="U95" s="9"/>
      <c r="V95" s="9"/>
      <c r="W95" s="9"/>
      <c r="X95" s="9"/>
    </row>
    <row r="96" spans="2:24" ht="16.5" customHeight="1" x14ac:dyDescent="0.2">
      <c r="B96" s="36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9"/>
      <c r="Q96" s="41"/>
      <c r="R96" s="42"/>
      <c r="S96" s="42"/>
      <c r="T96" s="9"/>
      <c r="U96" s="9"/>
      <c r="V96" s="9"/>
      <c r="W96" s="9"/>
      <c r="X96" s="9"/>
    </row>
    <row r="97" spans="2:24" ht="16.5" customHeight="1" x14ac:dyDescent="0.2">
      <c r="B97" s="36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9"/>
      <c r="Q97" s="41"/>
      <c r="R97" s="42"/>
      <c r="S97" s="42"/>
      <c r="T97" s="9"/>
      <c r="U97" s="9"/>
      <c r="V97" s="9"/>
      <c r="W97" s="9"/>
      <c r="X97" s="9"/>
    </row>
    <row r="98" spans="2:24" ht="16.5" customHeight="1" x14ac:dyDescent="0.2">
      <c r="B98" s="3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9"/>
      <c r="Q98" s="41"/>
      <c r="R98" s="42"/>
      <c r="S98" s="42"/>
      <c r="T98" s="9"/>
      <c r="U98" s="9"/>
      <c r="V98" s="9"/>
      <c r="W98" s="9"/>
      <c r="X98" s="9"/>
    </row>
    <row r="99" spans="2:24" ht="16.5" customHeight="1" x14ac:dyDescent="0.2">
      <c r="B99" s="36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9"/>
      <c r="Q99" s="41"/>
      <c r="R99" s="42"/>
      <c r="S99" s="42"/>
      <c r="T99" s="9"/>
      <c r="U99" s="9"/>
      <c r="V99" s="9"/>
      <c r="W99" s="9"/>
      <c r="X99" s="9"/>
    </row>
    <row r="100" spans="2:24" ht="16.5" customHeight="1" x14ac:dyDescent="0.2">
      <c r="B100" s="36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9"/>
      <c r="Q100" s="9"/>
      <c r="R100" s="9"/>
      <c r="S100" s="9"/>
      <c r="T100" s="9"/>
      <c r="U100" s="9"/>
      <c r="V100" s="9"/>
      <c r="W100" s="9"/>
      <c r="X100" s="9"/>
    </row>
    <row r="101" spans="2:24" ht="16.5" customHeight="1" x14ac:dyDescent="0.2">
      <c r="B101" s="3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9"/>
      <c r="Q101" s="9"/>
      <c r="R101" s="9"/>
      <c r="S101" s="9"/>
      <c r="T101" s="9"/>
      <c r="U101" s="9"/>
      <c r="V101" s="9"/>
      <c r="W101" s="9"/>
      <c r="X101" s="9"/>
    </row>
    <row r="102" spans="2:24" ht="16.5" customHeight="1" x14ac:dyDescent="0.2">
      <c r="B102" s="44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9"/>
      <c r="Q102" s="9"/>
      <c r="R102" s="40"/>
      <c r="S102" s="9"/>
      <c r="T102" s="9"/>
      <c r="U102" s="9"/>
      <c r="V102" s="9"/>
      <c r="W102" s="9"/>
      <c r="X102" s="9"/>
    </row>
    <row r="103" spans="2:24" ht="16.5" customHeight="1" x14ac:dyDescent="0.2">
      <c r="B103" s="36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9"/>
      <c r="Q103" s="9"/>
      <c r="R103" s="9"/>
      <c r="S103" s="9"/>
      <c r="T103" s="9"/>
      <c r="U103" s="9"/>
      <c r="V103" s="9"/>
      <c r="W103" s="9"/>
      <c r="X103" s="9"/>
    </row>
    <row r="104" spans="2:24" ht="16.5" customHeight="1" x14ac:dyDescent="0.2">
      <c r="B104" s="44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9"/>
      <c r="Q104" s="9"/>
      <c r="R104" s="9"/>
      <c r="S104" s="9"/>
      <c r="T104" s="9"/>
      <c r="U104" s="9"/>
      <c r="V104" s="9"/>
      <c r="W104" s="9"/>
      <c r="X104" s="9"/>
    </row>
    <row r="105" spans="2:24" ht="16.5" customHeight="1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 ht="16.5" customHeight="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2:24" ht="16.5" customHeight="1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2:24" ht="16.5" customHeight="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2:24" ht="16.5" customHeight="1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2:24" ht="16.5" customHeight="1" x14ac:dyDescent="0.2">
      <c r="Q110" s="9"/>
      <c r="R110" s="9"/>
      <c r="S110" s="9"/>
      <c r="T110" s="9"/>
      <c r="U110" s="9"/>
      <c r="V110" s="9"/>
      <c r="W110" s="9"/>
      <c r="X110" s="9"/>
    </row>
    <row r="111" spans="2:24" ht="16.5" customHeight="1" x14ac:dyDescent="0.2">
      <c r="Q111" s="9"/>
      <c r="R111" s="9"/>
      <c r="S111" s="9"/>
      <c r="T111" s="9"/>
      <c r="U111" s="9"/>
      <c r="V111" s="9"/>
      <c r="W111" s="9"/>
      <c r="X111" s="9"/>
    </row>
    <row r="112" spans="2:24" ht="16.5" customHeight="1" x14ac:dyDescent="0.2">
      <c r="Q112" s="9"/>
      <c r="R112" s="9"/>
      <c r="S112" s="9"/>
      <c r="T112" s="9"/>
      <c r="U112" s="9"/>
      <c r="V112" s="9"/>
      <c r="W112" s="9"/>
      <c r="X112" s="9"/>
    </row>
  </sheetData>
  <mergeCells count="3">
    <mergeCell ref="B5:B6"/>
    <mergeCell ref="B81:B82"/>
    <mergeCell ref="R81:V81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showGridLines="0" workbookViewId="0">
      <selection activeCell="G35" sqref="G35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3"/>
  <sheetViews>
    <sheetView showGridLines="0" workbookViewId="0">
      <selection activeCell="I18" sqref="I18"/>
    </sheetView>
  </sheetViews>
  <sheetFormatPr defaultRowHeight="12.75" x14ac:dyDescent="0.2"/>
  <cols>
    <col min="1" max="1" width="4.7109375" style="58" customWidth="1"/>
    <col min="2" max="2" width="9.140625" style="58"/>
    <col min="3" max="3" width="10.42578125" style="58" customWidth="1"/>
    <col min="4" max="4" width="12.28515625" style="58" customWidth="1"/>
    <col min="5" max="5" width="9.5703125" style="58" customWidth="1"/>
    <col min="6" max="6" width="14.7109375" style="58" customWidth="1"/>
    <col min="7" max="7" width="16.5703125" style="58" customWidth="1"/>
    <col min="8" max="8" width="12.5703125" style="58" customWidth="1"/>
    <col min="9" max="9" width="12.28515625" style="58" customWidth="1"/>
    <col min="10" max="11" width="13.140625" style="58" customWidth="1"/>
    <col min="12" max="16384" width="9.140625" style="58"/>
  </cols>
  <sheetData>
    <row r="2" spans="2:27" ht="15.75" customHeight="1" thickBot="1" x14ac:dyDescent="0.35">
      <c r="B2" s="76" t="s">
        <v>165</v>
      </c>
      <c r="C2" s="76"/>
      <c r="D2" s="76"/>
      <c r="E2" s="76"/>
      <c r="F2" s="76"/>
      <c r="G2" s="76"/>
      <c r="H2" s="76"/>
      <c r="I2" s="76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2:27" ht="13.5" customHeight="1" thickTop="1" thickBot="1" x14ac:dyDescent="0.25">
      <c r="C3" s="60"/>
      <c r="D3" s="60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2:27" ht="46.5" customHeight="1" x14ac:dyDescent="0.2">
      <c r="B4" s="61" t="s">
        <v>8</v>
      </c>
      <c r="C4" s="62" t="s">
        <v>107</v>
      </c>
      <c r="D4" s="62" t="s">
        <v>108</v>
      </c>
      <c r="E4" s="62" t="s">
        <v>18</v>
      </c>
      <c r="F4" s="62" t="s">
        <v>26</v>
      </c>
      <c r="G4" s="62" t="s">
        <v>15</v>
      </c>
      <c r="H4" s="62" t="s">
        <v>115</v>
      </c>
      <c r="I4" s="62" t="s">
        <v>114</v>
      </c>
      <c r="J4" s="62" t="s">
        <v>156</v>
      </c>
      <c r="K4" s="63" t="s">
        <v>157</v>
      </c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2:27" ht="15.75" customHeight="1" x14ac:dyDescent="0.2">
      <c r="B5" s="67">
        <v>2002</v>
      </c>
      <c r="C5" s="320">
        <f>'tab1'!E5</f>
        <v>27.048996550799409</v>
      </c>
      <c r="D5" s="312">
        <v>1488.7872760300006</v>
      </c>
      <c r="E5" s="312">
        <v>1.8168476441394805</v>
      </c>
      <c r="F5" s="316" t="str">
        <f>'tab1'!F5</f>
        <v>-</v>
      </c>
      <c r="G5" s="312" t="s">
        <v>16</v>
      </c>
      <c r="H5" s="66">
        <v>100</v>
      </c>
      <c r="I5" s="66">
        <v>100</v>
      </c>
      <c r="J5" s="343">
        <f>((H18/H5)^(1/13)-1)*100</f>
        <v>3.7883752305674312</v>
      </c>
      <c r="K5" s="345">
        <f>((I18/I5)^(1/13)-1)*100</f>
        <v>2.9202436716372349</v>
      </c>
      <c r="L5" s="65"/>
      <c r="M5" s="291"/>
      <c r="N5" s="292"/>
      <c r="O5" s="293"/>
      <c r="P5" s="294"/>
      <c r="Q5" s="295"/>
    </row>
    <row r="6" spans="2:27" ht="15.75" customHeight="1" x14ac:dyDescent="0.2">
      <c r="B6" s="67">
        <v>2003</v>
      </c>
      <c r="C6" s="320">
        <f>'tab1'!E6</f>
        <v>31.519105781797442</v>
      </c>
      <c r="D6" s="312">
        <v>1717.9503860300001</v>
      </c>
      <c r="E6" s="312">
        <v>1.83469243571316</v>
      </c>
      <c r="F6" s="316">
        <f>'tab1'!F6</f>
        <v>2.9365994443800503</v>
      </c>
      <c r="G6" s="312">
        <v>1.1408289312688114</v>
      </c>
      <c r="H6" s="66">
        <f>(1+F6/100)*H5</f>
        <v>102.93659944438005</v>
      </c>
      <c r="I6" s="66">
        <f>(1+G6/100)*I5</f>
        <v>101.14082893126881</v>
      </c>
      <c r="J6" s="343"/>
      <c r="K6" s="345"/>
      <c r="L6" s="65"/>
      <c r="M6" s="291"/>
      <c r="N6" s="292"/>
      <c r="O6" s="293"/>
      <c r="P6" s="296"/>
      <c r="Q6" s="295"/>
    </row>
    <row r="7" spans="2:27" ht="15.75" customHeight="1" x14ac:dyDescent="0.2">
      <c r="B7" s="67">
        <v>2004</v>
      </c>
      <c r="C7" s="320">
        <f>'tab1'!E7</f>
        <v>39.732638402423675</v>
      </c>
      <c r="D7" s="312">
        <v>1957.7512240499993</v>
      </c>
      <c r="E7" s="312">
        <v>2.0295039489352882</v>
      </c>
      <c r="F7" s="316">
        <f>'tab1'!F7</f>
        <v>4.266663773581536</v>
      </c>
      <c r="G7" s="312">
        <v>5.759965583096438</v>
      </c>
      <c r="H7" s="66">
        <f t="shared" ref="H7:H16" si="0">(1+F7/100)*H6</f>
        <v>107.32855804263015</v>
      </c>
      <c r="I7" s="66">
        <f t="shared" ref="I7:I18" si="1">(1+G7/100)*I6</f>
        <v>106.96650586816834</v>
      </c>
      <c r="J7" s="343"/>
      <c r="K7" s="345"/>
      <c r="L7" s="65"/>
      <c r="M7" s="291"/>
      <c r="N7" s="292"/>
      <c r="O7" s="293"/>
      <c r="P7" s="296"/>
      <c r="Q7" s="295"/>
    </row>
    <row r="8" spans="2:27" ht="15.75" customHeight="1" x14ac:dyDescent="0.2">
      <c r="B8" s="67">
        <v>2005</v>
      </c>
      <c r="C8" s="320">
        <f>'tab1'!E8</f>
        <v>47.020587604245613</v>
      </c>
      <c r="D8" s="312">
        <v>2170.5845029999996</v>
      </c>
      <c r="E8" s="312">
        <v>2.1662638583873473</v>
      </c>
      <c r="F8" s="316">
        <f>'tab1'!F8</f>
        <v>3.5414751101433106</v>
      </c>
      <c r="G8" s="312">
        <v>3.2021312605957419</v>
      </c>
      <c r="H8" s="66">
        <f t="shared" si="0"/>
        <v>111.12957221178561</v>
      </c>
      <c r="I8" s="66">
        <f t="shared" si="1"/>
        <v>110.39171379093993</v>
      </c>
      <c r="J8" s="343"/>
      <c r="K8" s="345"/>
      <c r="L8" s="65"/>
      <c r="M8" s="291"/>
      <c r="N8" s="292"/>
      <c r="O8" s="293"/>
      <c r="P8" s="296"/>
      <c r="Q8" s="295"/>
    </row>
    <row r="9" spans="2:27" ht="15.75" customHeight="1" x14ac:dyDescent="0.2">
      <c r="B9" s="67">
        <v>2006</v>
      </c>
      <c r="C9" s="320">
        <f>'tab1'!E9</f>
        <v>53.46386845370715</v>
      </c>
      <c r="D9" s="312">
        <v>2409.4499159999996</v>
      </c>
      <c r="E9" s="312">
        <v>2.218924249003031</v>
      </c>
      <c r="F9" s="316">
        <f>'tab1'!F9</f>
        <v>8.5275604651360091</v>
      </c>
      <c r="G9" s="312">
        <v>3.9619882976747123</v>
      </c>
      <c r="H9" s="66">
        <f t="shared" si="0"/>
        <v>120.60621367679262</v>
      </c>
      <c r="I9" s="66">
        <f t="shared" si="1"/>
        <v>114.76542057293953</v>
      </c>
      <c r="J9" s="343"/>
      <c r="K9" s="345"/>
      <c r="L9" s="65"/>
      <c r="M9" s="291"/>
      <c r="N9" s="292"/>
      <c r="O9" s="293"/>
      <c r="P9" s="296"/>
      <c r="Q9" s="295"/>
    </row>
    <row r="10" spans="2:27" ht="15.75" customHeight="1" x14ac:dyDescent="0.2">
      <c r="B10" s="67">
        <v>2007</v>
      </c>
      <c r="C10" s="320">
        <f>'tab1'!E10</f>
        <v>60.658394971842149</v>
      </c>
      <c r="D10" s="312">
        <v>2720.2629509699987</v>
      </c>
      <c r="E10" s="312">
        <v>2.2298724816368365</v>
      </c>
      <c r="F10" s="316">
        <f>'tab1'!F10</f>
        <v>7.1185821263719307</v>
      </c>
      <c r="G10" s="312">
        <v>6.069871175940178</v>
      </c>
      <c r="H10" s="66">
        <f t="shared" si="0"/>
        <v>129.19166604688272</v>
      </c>
      <c r="I10" s="66">
        <f t="shared" si="1"/>
        <v>121.73153375624291</v>
      </c>
      <c r="J10" s="343"/>
      <c r="K10" s="345"/>
      <c r="L10" s="65"/>
      <c r="M10" s="291"/>
      <c r="N10" s="292"/>
      <c r="O10" s="293"/>
      <c r="P10" s="296"/>
      <c r="Q10" s="295"/>
    </row>
    <row r="11" spans="2:27" ht="15.75" customHeight="1" x14ac:dyDescent="0.2">
      <c r="B11" s="67">
        <v>2008</v>
      </c>
      <c r="C11" s="320">
        <f>'tab1'!E11</f>
        <v>72.091158096851345</v>
      </c>
      <c r="D11" s="312">
        <v>3109.8030969999986</v>
      </c>
      <c r="E11" s="312">
        <v>2.3181904399798525</v>
      </c>
      <c r="F11" s="316">
        <f>'tab1'!F11</f>
        <v>8.6232967165773111</v>
      </c>
      <c r="G11" s="312">
        <v>5.0941942936284734</v>
      </c>
      <c r="H11" s="66">
        <f t="shared" si="0"/>
        <v>140.33224674319507</v>
      </c>
      <c r="I11" s="66">
        <f t="shared" si="1"/>
        <v>127.93277460239986</v>
      </c>
      <c r="J11" s="343"/>
      <c r="K11" s="345"/>
      <c r="L11" s="65"/>
      <c r="M11" s="291"/>
      <c r="N11" s="292"/>
      <c r="O11" s="293"/>
      <c r="P11" s="296"/>
      <c r="Q11" s="295"/>
    </row>
    <row r="12" spans="2:27" ht="15.75" customHeight="1" x14ac:dyDescent="0.2">
      <c r="B12" s="67">
        <v>2009</v>
      </c>
      <c r="C12" s="320">
        <f>'tab1'!E12</f>
        <v>69.215360730834192</v>
      </c>
      <c r="D12" s="312">
        <v>3333.0393389800001</v>
      </c>
      <c r="E12" s="312">
        <v>2.0766439784060862</v>
      </c>
      <c r="F12" s="316">
        <f>'tab1'!F12</f>
        <v>-6.9248585136565399</v>
      </c>
      <c r="G12" s="312">
        <v>-0.12581137383819163</v>
      </c>
      <c r="H12" s="66">
        <f t="shared" si="0"/>
        <v>130.61443720719342</v>
      </c>
      <c r="I12" s="66">
        <f t="shared" si="1"/>
        <v>127.77182062108326</v>
      </c>
      <c r="J12" s="343"/>
      <c r="K12" s="345"/>
      <c r="L12" s="65"/>
      <c r="M12" s="291"/>
      <c r="N12" s="292"/>
      <c r="O12" s="293"/>
      <c r="P12" s="296"/>
      <c r="Q12" s="295"/>
    </row>
    <row r="13" spans="2:27" ht="15.75" customHeight="1" x14ac:dyDescent="0.2">
      <c r="B13" s="67">
        <v>2010</v>
      </c>
      <c r="C13" s="320">
        <f>'tab1'!E13</f>
        <v>85.310284544562833</v>
      </c>
      <c r="D13" s="312">
        <v>3885.8469999999966</v>
      </c>
      <c r="E13" s="312">
        <v>2.1954102810677547</v>
      </c>
      <c r="F13" s="316">
        <f>'tab1'!F13</f>
        <v>15.229842005167281</v>
      </c>
      <c r="G13" s="312">
        <v>7.5282262791049437</v>
      </c>
      <c r="H13" s="66">
        <f t="shared" si="0"/>
        <v>150.5068096297874</v>
      </c>
      <c r="I13" s="66">
        <f t="shared" si="1"/>
        <v>137.39077239837047</v>
      </c>
      <c r="J13" s="343"/>
      <c r="K13" s="345"/>
      <c r="L13" s="65"/>
      <c r="M13" s="291"/>
      <c r="N13" s="292"/>
      <c r="O13" s="293"/>
      <c r="P13" s="296"/>
      <c r="Q13" s="295"/>
    </row>
    <row r="14" spans="2:27" ht="15.75" customHeight="1" x14ac:dyDescent="0.2">
      <c r="B14" s="67">
        <v>2011</v>
      </c>
      <c r="C14" s="320">
        <f>'tab1'!E14</f>
        <v>105.97622218327957</v>
      </c>
      <c r="D14" s="312">
        <v>4376.3820000000014</v>
      </c>
      <c r="E14" s="312">
        <v>2.4215487172573038</v>
      </c>
      <c r="F14" s="316">
        <f>'tab1'!F14</f>
        <v>7.4069710726528237</v>
      </c>
      <c r="G14" s="312">
        <v>3.9744230794466207</v>
      </c>
      <c r="H14" s="66">
        <f t="shared" si="0"/>
        <v>161.65480548143842</v>
      </c>
      <c r="I14" s="66">
        <f t="shared" si="1"/>
        <v>142.85126296560128</v>
      </c>
      <c r="J14" s="343"/>
      <c r="K14" s="345"/>
      <c r="L14" s="65"/>
      <c r="M14" s="297"/>
      <c r="N14" s="292"/>
      <c r="O14" s="293"/>
      <c r="P14" s="296"/>
      <c r="Q14" s="295"/>
    </row>
    <row r="15" spans="2:27" ht="15.75" customHeight="1" x14ac:dyDescent="0.2">
      <c r="B15" s="67">
        <v>2012</v>
      </c>
      <c r="C15" s="320">
        <f>'tab1'!E15</f>
        <v>116.85058054229037</v>
      </c>
      <c r="D15" s="312">
        <v>4814.7599999999884</v>
      </c>
      <c r="E15" s="312">
        <v>2.4269243024011717</v>
      </c>
      <c r="F15" s="316">
        <f>'tab1'!F15</f>
        <v>-0.72950882705588027</v>
      </c>
      <c r="G15" s="312">
        <v>1.9211759850943144</v>
      </c>
      <c r="H15" s="312">
        <f t="shared" si="0"/>
        <v>160.47551940609131</v>
      </c>
      <c r="I15" s="66">
        <f t="shared" si="1"/>
        <v>145.59568712410035</v>
      </c>
      <c r="J15" s="343"/>
      <c r="K15" s="345"/>
      <c r="L15" s="65"/>
      <c r="M15" s="297"/>
      <c r="N15" s="292"/>
      <c r="O15" s="293"/>
      <c r="P15" s="296"/>
      <c r="Q15" s="295"/>
    </row>
    <row r="16" spans="2:27" ht="15.75" customHeight="1" x14ac:dyDescent="0.2">
      <c r="B16" s="67">
        <v>2013</v>
      </c>
      <c r="C16" s="321">
        <f>'tab1'!E16</f>
        <v>117.27434694088306</v>
      </c>
      <c r="D16" s="312">
        <v>5331.6189566463609</v>
      </c>
      <c r="E16" s="312">
        <v>2.1996010572865421</v>
      </c>
      <c r="F16" s="316">
        <f>'tab1'!F16</f>
        <v>-9.6276279777751661E-2</v>
      </c>
      <c r="G16" s="312">
        <v>3.0048226702886316</v>
      </c>
      <c r="H16" s="312">
        <f t="shared" si="0"/>
        <v>160.32101954605309</v>
      </c>
      <c r="I16" s="312">
        <f t="shared" si="1"/>
        <v>149.97057933776782</v>
      </c>
      <c r="J16" s="343"/>
      <c r="K16" s="345"/>
      <c r="L16" s="65"/>
      <c r="M16" s="297"/>
      <c r="N16" s="292"/>
      <c r="O16" s="293"/>
      <c r="P16" s="296"/>
      <c r="Q16" s="295"/>
    </row>
    <row r="17" spans="2:17" ht="15.75" customHeight="1" x14ac:dyDescent="0.2">
      <c r="B17" s="67">
        <v>2014</v>
      </c>
      <c r="C17" s="321">
        <v>128.78378114690585</v>
      </c>
      <c r="D17" s="312">
        <v>5778.9527800000105</v>
      </c>
      <c r="E17" s="312">
        <v>2.2284968583340072</v>
      </c>
      <c r="F17" s="316">
        <v>3.3143130427250922</v>
      </c>
      <c r="G17" s="312">
        <v>0.50395655751294122</v>
      </c>
      <c r="H17" s="312">
        <f t="shared" ref="H17:H18" si="2">(1+F17/100)*H16</f>
        <v>165.63456000709778</v>
      </c>
      <c r="I17" s="312">
        <f t="shared" si="1"/>
        <v>150.72636590668066</v>
      </c>
      <c r="J17" s="343"/>
      <c r="K17" s="345"/>
      <c r="L17" s="65"/>
      <c r="M17" s="297"/>
      <c r="N17" s="292"/>
      <c r="O17" s="293"/>
      <c r="P17" s="296"/>
      <c r="Q17" s="295"/>
    </row>
    <row r="18" spans="2:17" ht="15.75" customHeight="1" thickBot="1" x14ac:dyDescent="0.25">
      <c r="B18" s="69">
        <v>2015</v>
      </c>
      <c r="C18" s="313">
        <v>120.36314337017912</v>
      </c>
      <c r="D18" s="313">
        <v>5995.7869999999994</v>
      </c>
      <c r="E18" s="313">
        <v>2.007461962377568</v>
      </c>
      <c r="F18" s="318">
        <v>-2.1000851018845079</v>
      </c>
      <c r="G18" s="313">
        <v>-3.5457770257123378</v>
      </c>
      <c r="H18" s="313">
        <f t="shared" si="2"/>
        <v>162.15609328881675</v>
      </c>
      <c r="I18" s="313">
        <f t="shared" si="1"/>
        <v>145.38194505267046</v>
      </c>
      <c r="J18" s="344"/>
      <c r="K18" s="346"/>
      <c r="M18" s="295"/>
      <c r="N18" s="292"/>
      <c r="O18" s="293"/>
      <c r="P18" s="296"/>
      <c r="Q18" s="295"/>
    </row>
    <row r="19" spans="2:17" ht="15.75" customHeight="1" x14ac:dyDescent="0.2">
      <c r="B19" s="58" t="s">
        <v>113</v>
      </c>
      <c r="H19" s="72"/>
      <c r="I19" s="73"/>
    </row>
    <row r="20" spans="2:17" x14ac:dyDescent="0.2">
      <c r="B20" s="71" t="s">
        <v>104</v>
      </c>
    </row>
    <row r="21" spans="2:17" x14ac:dyDescent="0.2">
      <c r="E21" s="74"/>
      <c r="F21" s="75"/>
      <c r="G21" s="75"/>
      <c r="H21" s="99"/>
      <c r="I21" s="99"/>
    </row>
    <row r="22" spans="2:17" x14ac:dyDescent="0.2">
      <c r="H22" s="99"/>
      <c r="I22" s="99"/>
    </row>
    <row r="23" spans="2:17" x14ac:dyDescent="0.2">
      <c r="H23" s="99"/>
      <c r="I23" s="99"/>
    </row>
    <row r="24" spans="2:17" x14ac:dyDescent="0.2">
      <c r="F24" s="65"/>
      <c r="G24" s="65"/>
      <c r="H24" s="99"/>
      <c r="I24" s="99"/>
    </row>
    <row r="25" spans="2:17" x14ac:dyDescent="0.2">
      <c r="F25" s="65"/>
      <c r="G25" s="65"/>
      <c r="H25" s="99"/>
      <c r="I25" s="99"/>
    </row>
    <row r="26" spans="2:17" x14ac:dyDescent="0.2">
      <c r="F26" s="65"/>
      <c r="G26" s="65"/>
      <c r="H26" s="99"/>
      <c r="I26" s="99"/>
    </row>
    <row r="27" spans="2:17" x14ac:dyDescent="0.2">
      <c r="F27" s="65"/>
      <c r="G27" s="65"/>
      <c r="H27" s="99"/>
      <c r="I27" s="99"/>
    </row>
    <row r="28" spans="2:17" x14ac:dyDescent="0.2">
      <c r="H28" s="99"/>
      <c r="I28" s="99"/>
    </row>
    <row r="29" spans="2:17" x14ac:dyDescent="0.2">
      <c r="H29" s="99"/>
      <c r="I29" s="99"/>
    </row>
    <row r="30" spans="2:17" x14ac:dyDescent="0.2">
      <c r="H30" s="99"/>
      <c r="I30" s="99"/>
      <c r="K30" s="72"/>
    </row>
    <row r="31" spans="2:17" x14ac:dyDescent="0.2">
      <c r="I31" s="99"/>
    </row>
    <row r="32" spans="2:17" x14ac:dyDescent="0.2">
      <c r="I32" s="99"/>
    </row>
    <row r="33" spans="9:9" x14ac:dyDescent="0.2">
      <c r="I33" s="99"/>
    </row>
  </sheetData>
  <mergeCells count="2">
    <mergeCell ref="J5:J18"/>
    <mergeCell ref="K5:K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showGridLines="0" workbookViewId="0">
      <selection activeCell="H16" sqref="H16"/>
    </sheetView>
  </sheetViews>
  <sheetFormatPr defaultRowHeight="12.75" x14ac:dyDescent="0.2"/>
  <cols>
    <col min="1" max="1" width="4.7109375" style="1" customWidth="1"/>
    <col min="2" max="2" width="9.140625" style="1"/>
    <col min="3" max="3" width="16.140625" style="1" customWidth="1"/>
    <col min="4" max="4" width="17" style="1" customWidth="1"/>
    <col min="5" max="5" width="15.42578125" style="1" customWidth="1"/>
    <col min="6" max="6" width="17.140625" style="1" customWidth="1"/>
    <col min="7" max="7" width="17.42578125" style="1" customWidth="1"/>
    <col min="8" max="8" width="13" style="1" customWidth="1"/>
    <col min="9" max="9" width="9.140625" style="1"/>
    <col min="10" max="10" width="15.140625" style="1" customWidth="1"/>
    <col min="11" max="11" width="9.140625" style="1"/>
    <col min="12" max="12" width="12.85546875" style="1" customWidth="1"/>
    <col min="13" max="13" width="12.42578125" style="1" customWidth="1"/>
    <col min="14" max="16384" width="9.140625" style="1"/>
  </cols>
  <sheetData>
    <row r="1" spans="2:17" x14ac:dyDescent="0.2">
      <c r="B1" s="58"/>
      <c r="C1" s="58"/>
      <c r="D1" s="58"/>
      <c r="E1" s="58"/>
      <c r="F1" s="58"/>
      <c r="G1" s="58"/>
      <c r="H1" s="58"/>
      <c r="I1" s="58"/>
    </row>
    <row r="2" spans="2:17" ht="18" thickBot="1" x14ac:dyDescent="0.35">
      <c r="B2" s="76" t="s">
        <v>168</v>
      </c>
      <c r="C2" s="76"/>
      <c r="D2" s="76"/>
      <c r="E2" s="76"/>
      <c r="F2" s="76"/>
      <c r="G2" s="59"/>
      <c r="H2" s="58"/>
      <c r="I2" s="58"/>
    </row>
    <row r="3" spans="2:17" ht="14.25" thickTop="1" thickBot="1" x14ac:dyDescent="0.25">
      <c r="B3" s="58"/>
      <c r="C3" s="59"/>
      <c r="D3" s="59"/>
      <c r="E3" s="59"/>
      <c r="F3" s="59"/>
      <c r="G3" s="59"/>
      <c r="H3" s="58"/>
      <c r="I3" s="58"/>
    </row>
    <row r="4" spans="2:17" x14ac:dyDescent="0.2">
      <c r="B4" s="350" t="s">
        <v>25</v>
      </c>
      <c r="C4" s="347" t="s">
        <v>7</v>
      </c>
      <c r="D4" s="348"/>
      <c r="E4" s="348"/>
      <c r="F4" s="347" t="s">
        <v>3</v>
      </c>
      <c r="G4" s="348"/>
      <c r="H4" s="349"/>
      <c r="I4" s="352"/>
      <c r="J4" s="353"/>
      <c r="K4"/>
      <c r="L4"/>
    </row>
    <row r="5" spans="2:17" ht="47.25" customHeight="1" x14ac:dyDescent="0.2">
      <c r="B5" s="351"/>
      <c r="C5" s="214" t="s">
        <v>109</v>
      </c>
      <c r="D5" s="214" t="s">
        <v>105</v>
      </c>
      <c r="E5" s="214" t="s">
        <v>99</v>
      </c>
      <c r="F5" s="214" t="s">
        <v>109</v>
      </c>
      <c r="G5" s="214" t="s">
        <v>105</v>
      </c>
      <c r="H5" s="215" t="s">
        <v>99</v>
      </c>
      <c r="I5" s="168"/>
      <c r="J5" s="12"/>
      <c r="K5"/>
      <c r="L5"/>
      <c r="N5" s="12"/>
      <c r="O5" s="12"/>
      <c r="P5" s="12"/>
      <c r="Q5" s="12"/>
    </row>
    <row r="6" spans="2:17" ht="14.25" x14ac:dyDescent="0.2">
      <c r="B6" s="67">
        <v>2002</v>
      </c>
      <c r="C6" s="312">
        <f>'tab2'!D5</f>
        <v>1488.7872760300006</v>
      </c>
      <c r="D6" s="68">
        <v>176391.01500000001</v>
      </c>
      <c r="E6" s="312">
        <v>8440.267073864281</v>
      </c>
      <c r="F6" s="312">
        <f>'tab2'!C5</f>
        <v>27.048996550799409</v>
      </c>
      <c r="G6" s="68">
        <v>3239.8649999999998</v>
      </c>
      <c r="H6" s="276">
        <v>8348.8035923717216</v>
      </c>
      <c r="J6" s="292"/>
      <c r="K6" s="292"/>
      <c r="L6" s="299"/>
      <c r="M6" s="299"/>
      <c r="N6" s="300"/>
      <c r="O6" s="301"/>
      <c r="P6" s="202"/>
      <c r="Q6" s="202"/>
    </row>
    <row r="7" spans="2:17" ht="14.25" x14ac:dyDescent="0.2">
      <c r="B7" s="67">
        <v>2003</v>
      </c>
      <c r="C7" s="312">
        <f>'tab2'!D6</f>
        <v>1717.9503860300001</v>
      </c>
      <c r="D7" s="68">
        <v>178985.30600000001</v>
      </c>
      <c r="E7" s="312">
        <v>9598.2761066989497</v>
      </c>
      <c r="F7" s="312">
        <f>'tab2'!C6</f>
        <v>31.519105781797442</v>
      </c>
      <c r="G7" s="68">
        <v>3295.9569999999999</v>
      </c>
      <c r="H7" s="276">
        <v>9562.9602515437673</v>
      </c>
      <c r="J7" s="292"/>
      <c r="K7" s="292"/>
      <c r="L7" s="299"/>
      <c r="M7" s="299"/>
      <c r="N7" s="300"/>
      <c r="O7" s="301"/>
      <c r="P7" s="202"/>
      <c r="Q7" s="202"/>
    </row>
    <row r="8" spans="2:17" ht="14.25" x14ac:dyDescent="0.2">
      <c r="B8" s="67">
        <v>2004</v>
      </c>
      <c r="C8" s="312">
        <f>'tab2'!D7</f>
        <v>1957.7512240499993</v>
      </c>
      <c r="D8" s="68">
        <v>181581.024</v>
      </c>
      <c r="E8" s="312">
        <v>10781.695030258225</v>
      </c>
      <c r="F8" s="312">
        <f>'tab2'!C7</f>
        <v>39.732638402423675</v>
      </c>
      <c r="G8" s="68">
        <v>3352.0239999999999</v>
      </c>
      <c r="H8" s="276">
        <v>11853.327542530626</v>
      </c>
      <c r="J8" s="292"/>
      <c r="K8" s="292"/>
      <c r="L8" s="299"/>
      <c r="M8" s="299"/>
      <c r="N8" s="300"/>
      <c r="O8" s="301"/>
      <c r="P8" s="202"/>
      <c r="Q8" s="202"/>
    </row>
    <row r="9" spans="2:17" ht="14.25" x14ac:dyDescent="0.2">
      <c r="B9" s="67">
        <v>2005</v>
      </c>
      <c r="C9" s="312">
        <f>'tab2'!D8</f>
        <v>2170.5845029999996</v>
      </c>
      <c r="D9" s="68">
        <v>184184.264</v>
      </c>
      <c r="E9" s="312">
        <v>11784.853145760593</v>
      </c>
      <c r="F9" s="312">
        <f>'tab2'!C8</f>
        <v>47.020587604245613</v>
      </c>
      <c r="G9" s="68">
        <v>3408.3649999999998</v>
      </c>
      <c r="H9" s="276">
        <v>13795.643249547984</v>
      </c>
      <c r="J9" s="292"/>
      <c r="K9" s="292"/>
      <c r="L9" s="299"/>
      <c r="M9" s="299"/>
      <c r="N9" s="300"/>
      <c r="O9" s="301"/>
      <c r="P9" s="202"/>
      <c r="Q9" s="202"/>
    </row>
    <row r="10" spans="2:17" ht="14.25" x14ac:dyDescent="0.2">
      <c r="B10" s="67">
        <v>2006</v>
      </c>
      <c r="C10" s="312">
        <f>'tab2'!D9</f>
        <v>2409.4499159999996</v>
      </c>
      <c r="D10" s="68">
        <v>186770.56200000001</v>
      </c>
      <c r="E10" s="312">
        <v>12900.587170691277</v>
      </c>
      <c r="F10" s="312">
        <f>'tab2'!C9</f>
        <v>53.46386845370715</v>
      </c>
      <c r="G10" s="68">
        <v>3464.2849999999999</v>
      </c>
      <c r="H10" s="276">
        <v>15432.872426404627</v>
      </c>
      <c r="J10" s="292"/>
      <c r="K10" s="292"/>
      <c r="L10" s="299"/>
      <c r="M10" s="299"/>
      <c r="N10" s="300"/>
      <c r="O10" s="301"/>
      <c r="P10" s="202"/>
      <c r="Q10" s="202"/>
    </row>
    <row r="11" spans="2:17" ht="14.25" x14ac:dyDescent="0.2">
      <c r="B11" s="67">
        <v>2007</v>
      </c>
      <c r="C11" s="312">
        <f>'tab2'!D10</f>
        <v>2720.2629509699987</v>
      </c>
      <c r="D11" s="68">
        <v>183988.5</v>
      </c>
      <c r="E11" s="312">
        <v>14784.961837125682</v>
      </c>
      <c r="F11" s="312">
        <f>'tab2'!C10</f>
        <v>60.658394971842149</v>
      </c>
      <c r="G11" s="68">
        <v>3351.6689999999999</v>
      </c>
      <c r="H11" s="276">
        <v>18097.96700445126</v>
      </c>
      <c r="J11" s="292"/>
      <c r="K11" s="292"/>
      <c r="L11" s="299"/>
      <c r="M11" s="299"/>
      <c r="N11" s="300"/>
      <c r="O11" s="301"/>
      <c r="P11" s="202"/>
      <c r="Q11" s="202"/>
    </row>
    <row r="12" spans="2:17" ht="14.25" x14ac:dyDescent="0.2">
      <c r="B12" s="67">
        <v>2008</v>
      </c>
      <c r="C12" s="312">
        <f>'tab2'!D11</f>
        <v>3109.8030969999986</v>
      </c>
      <c r="D12" s="68">
        <v>189612.81400000001</v>
      </c>
      <c r="E12" s="312">
        <v>16400.806630083549</v>
      </c>
      <c r="F12" s="312">
        <f>'tab2'!C11</f>
        <v>72.091158096851345</v>
      </c>
      <c r="G12" s="68">
        <v>3453.6480000000001</v>
      </c>
      <c r="H12" s="276">
        <v>20873.915956939258</v>
      </c>
      <c r="J12" s="292"/>
      <c r="K12" s="292"/>
      <c r="L12" s="299"/>
      <c r="M12" s="299"/>
      <c r="N12" s="300"/>
      <c r="O12" s="301"/>
      <c r="P12" s="202"/>
      <c r="Q12" s="202"/>
    </row>
    <row r="13" spans="2:17" ht="14.25" x14ac:dyDescent="0.2">
      <c r="B13" s="67">
        <v>2009</v>
      </c>
      <c r="C13" s="312">
        <f>'tab2'!D12</f>
        <v>3333.0393389800001</v>
      </c>
      <c r="D13" s="68">
        <v>191480.63</v>
      </c>
      <c r="E13" s="312">
        <v>17406.665828183246</v>
      </c>
      <c r="F13" s="312">
        <f>'tab2'!C12</f>
        <v>69.215360730834192</v>
      </c>
      <c r="G13" s="68">
        <v>3487.1990000000001</v>
      </c>
      <c r="H13" s="276">
        <v>19848.411498980753</v>
      </c>
      <c r="J13" s="292"/>
      <c r="K13" s="292"/>
      <c r="L13" s="299"/>
      <c r="M13" s="299"/>
      <c r="N13" s="300"/>
      <c r="O13" s="301"/>
      <c r="P13" s="202"/>
      <c r="Q13" s="202"/>
    </row>
    <row r="14" spans="2:17" ht="14.25" x14ac:dyDescent="0.2">
      <c r="B14" s="67">
        <v>2010</v>
      </c>
      <c r="C14" s="312">
        <f>'tab2'!D13</f>
        <v>3885.8469999999966</v>
      </c>
      <c r="D14" s="68">
        <v>190747.85500000001</v>
      </c>
      <c r="E14" s="312">
        <v>20371.641924885585</v>
      </c>
      <c r="F14" s="312">
        <f>'tab2'!C13</f>
        <v>85.310284544562833</v>
      </c>
      <c r="G14" s="68">
        <v>3512.672</v>
      </c>
      <c r="H14" s="276">
        <v>24286.436235595818</v>
      </c>
      <c r="J14" s="292"/>
      <c r="K14" s="298"/>
      <c r="L14" s="299"/>
      <c r="M14" s="299"/>
      <c r="N14" s="300"/>
      <c r="O14" s="301"/>
      <c r="P14" s="202"/>
      <c r="Q14" s="202"/>
    </row>
    <row r="15" spans="2:17" ht="14.25" x14ac:dyDescent="0.2">
      <c r="B15" s="67">
        <v>2011</v>
      </c>
      <c r="C15" s="312">
        <f>'tab2'!D14</f>
        <v>4376.3820000000014</v>
      </c>
      <c r="D15" s="68">
        <v>192379.28700000001</v>
      </c>
      <c r="E15" s="312">
        <v>22748.717225467219</v>
      </c>
      <c r="F15" s="312">
        <f>'tab2'!C14</f>
        <v>105.97622218327957</v>
      </c>
      <c r="G15" s="68">
        <v>3547.0549999999998</v>
      </c>
      <c r="H15" s="276">
        <v>29877.242440074813</v>
      </c>
      <c r="J15" s="292"/>
      <c r="K15" s="292"/>
      <c r="L15" s="299"/>
      <c r="M15" s="299"/>
      <c r="N15" s="300"/>
      <c r="O15" s="301"/>
      <c r="P15" s="202"/>
      <c r="Q15" s="202"/>
    </row>
    <row r="16" spans="2:17" ht="14.25" x14ac:dyDescent="0.2">
      <c r="B16" s="67">
        <v>2012</v>
      </c>
      <c r="C16" s="312">
        <f>'tab2'!D15</f>
        <v>4814.7599999999884</v>
      </c>
      <c r="D16" s="68">
        <v>193946.886</v>
      </c>
      <c r="E16" s="312">
        <v>24825.147231288825</v>
      </c>
      <c r="F16" s="312">
        <f>'tab2'!C15</f>
        <v>116.85058054229037</v>
      </c>
      <c r="G16" s="68">
        <v>3578.067</v>
      </c>
      <c r="H16" s="276">
        <v>32657.460171173534</v>
      </c>
      <c r="J16" s="292"/>
      <c r="K16" s="292"/>
      <c r="L16" s="299"/>
      <c r="M16" s="299"/>
      <c r="N16" s="300"/>
      <c r="O16" s="300"/>
      <c r="P16" s="202"/>
      <c r="Q16" s="202"/>
    </row>
    <row r="17" spans="2:17" ht="14.25" x14ac:dyDescent="0.2">
      <c r="B17" s="67">
        <v>2013</v>
      </c>
      <c r="C17" s="312">
        <f>'tab2'!D16</f>
        <v>5331.6189566463609</v>
      </c>
      <c r="D17" s="68">
        <v>201032.71400000001</v>
      </c>
      <c r="E17" s="312">
        <v>26521.150963749911</v>
      </c>
      <c r="F17" s="312">
        <f>'tab2'!C16</f>
        <v>117.27434694088306</v>
      </c>
      <c r="G17" s="68">
        <v>3839.366</v>
      </c>
      <c r="H17" s="322">
        <v>30545.237661864761</v>
      </c>
      <c r="J17" s="292"/>
      <c r="K17" s="292"/>
      <c r="L17" s="299"/>
      <c r="M17" s="299"/>
      <c r="N17" s="300"/>
      <c r="O17" s="300"/>
      <c r="P17" s="202"/>
      <c r="Q17" s="202"/>
    </row>
    <row r="18" spans="2:17" ht="14.25" x14ac:dyDescent="0.2">
      <c r="B18" s="67">
        <v>2014</v>
      </c>
      <c r="C18" s="312">
        <f>'tab2'!D17</f>
        <v>5778.9527800000105</v>
      </c>
      <c r="D18" s="68">
        <v>202768.56200000001</v>
      </c>
      <c r="E18" s="312">
        <v>28500.240485998074</v>
      </c>
      <c r="F18" s="312">
        <f>'tab2'!C17</f>
        <v>128.78378114690585</v>
      </c>
      <c r="G18" s="68">
        <v>3885.049</v>
      </c>
      <c r="H18" s="322">
        <v>33148.560326241961</v>
      </c>
      <c r="J18" s="292"/>
      <c r="K18" s="292"/>
      <c r="L18" s="299"/>
      <c r="M18" s="299"/>
      <c r="N18" s="300"/>
      <c r="O18" s="300"/>
      <c r="P18" s="202"/>
      <c r="Q18" s="202"/>
    </row>
    <row r="19" spans="2:17" ht="15" thickBot="1" x14ac:dyDescent="0.25">
      <c r="B19" s="69">
        <v>2015</v>
      </c>
      <c r="C19" s="313">
        <f>'tab2'!D18</f>
        <v>5995.7869999999994</v>
      </c>
      <c r="D19" s="70">
        <v>204450.649</v>
      </c>
      <c r="E19" s="313">
        <v>29326.339015498201</v>
      </c>
      <c r="F19" s="313">
        <f>'tab2'!C18</f>
        <v>120.36314337017912</v>
      </c>
      <c r="G19" s="70">
        <v>3929.9110000000001</v>
      </c>
      <c r="H19" s="314">
        <v>30627.45</v>
      </c>
      <c r="I19" s="58"/>
      <c r="J19" s="292"/>
      <c r="K19" s="292"/>
      <c r="L19" s="299"/>
      <c r="M19" s="299"/>
      <c r="N19" s="300"/>
      <c r="O19" s="300"/>
    </row>
    <row r="20" spans="2:17" x14ac:dyDescent="0.2">
      <c r="B20" s="58" t="s">
        <v>113</v>
      </c>
      <c r="C20" s="58"/>
      <c r="D20" s="58"/>
      <c r="E20" s="58"/>
      <c r="F20" s="58"/>
      <c r="G20" s="58"/>
      <c r="H20" s="58"/>
      <c r="I20" s="58"/>
    </row>
    <row r="21" spans="2:17" x14ac:dyDescent="0.2">
      <c r="B21" s="71" t="s">
        <v>104</v>
      </c>
      <c r="C21" s="85"/>
      <c r="D21" s="85"/>
      <c r="E21" s="58"/>
      <c r="F21" s="58"/>
      <c r="G21" s="58"/>
      <c r="H21" s="58"/>
      <c r="I21" s="58"/>
    </row>
    <row r="22" spans="2:17" x14ac:dyDescent="0.2">
      <c r="B22" s="71" t="s">
        <v>167</v>
      </c>
      <c r="C22" s="58"/>
      <c r="D22" s="58"/>
      <c r="E22" s="58"/>
      <c r="F22" s="58"/>
      <c r="G22" s="58"/>
      <c r="H22" s="58"/>
      <c r="I22" s="58"/>
    </row>
    <row r="23" spans="2:17" x14ac:dyDescent="0.2">
      <c r="B23" s="86"/>
      <c r="C23" s="58"/>
      <c r="D23" s="58"/>
      <c r="E23" s="58"/>
      <c r="F23" s="58"/>
      <c r="G23" s="58"/>
      <c r="H23" s="58"/>
      <c r="I23" s="58"/>
    </row>
    <row r="24" spans="2:17" x14ac:dyDescent="0.2">
      <c r="B24" s="58"/>
      <c r="C24" s="59"/>
      <c r="D24" s="87"/>
      <c r="E24" s="59"/>
      <c r="F24" s="58"/>
      <c r="G24" s="58"/>
      <c r="H24" s="58"/>
      <c r="I24" s="58"/>
    </row>
    <row r="25" spans="2:17" x14ac:dyDescent="0.2">
      <c r="B25" s="58"/>
      <c r="C25" s="2"/>
      <c r="D25" s="20"/>
      <c r="E25" s="2"/>
    </row>
    <row r="26" spans="2:17" x14ac:dyDescent="0.2">
      <c r="C26" s="2"/>
      <c r="D26" s="21"/>
      <c r="E26" s="2"/>
    </row>
    <row r="27" spans="2:17" x14ac:dyDescent="0.2">
      <c r="C27" s="2"/>
      <c r="D27" s="9"/>
      <c r="E27" s="2"/>
    </row>
    <row r="28" spans="2:17" x14ac:dyDescent="0.2">
      <c r="C28" s="2"/>
      <c r="D28" s="2"/>
      <c r="E28" s="2"/>
    </row>
  </sheetData>
  <mergeCells count="4">
    <mergeCell ref="C4:E4"/>
    <mergeCell ref="F4:H4"/>
    <mergeCell ref="B4:B5"/>
    <mergeCell ref="I4:J4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showGridLines="0" workbookViewId="0">
      <selection activeCell="G38" sqref="G38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7"/>
  <sheetViews>
    <sheetView showGridLines="0" topLeftCell="C1" zoomScale="70" zoomScaleNormal="70" workbookViewId="0">
      <selection activeCell="AF36" sqref="AF36"/>
    </sheetView>
  </sheetViews>
  <sheetFormatPr defaultRowHeight="12.75" x14ac:dyDescent="0.2"/>
  <cols>
    <col min="1" max="1" width="4.7109375" style="1" customWidth="1"/>
    <col min="2" max="2" width="89.7109375" style="1" customWidth="1"/>
    <col min="3" max="4" width="5.42578125" style="1" bestFit="1" customWidth="1"/>
    <col min="5" max="22" width="5.42578125" style="1" customWidth="1"/>
    <col min="23" max="23" width="5.42578125" style="1" bestFit="1" customWidth="1"/>
    <col min="24" max="24" width="6.42578125" style="1" bestFit="1" customWidth="1"/>
    <col min="25" max="25" width="5.42578125" style="1" bestFit="1" customWidth="1"/>
    <col min="26" max="26" width="6.42578125" style="1" bestFit="1" customWidth="1"/>
    <col min="27" max="30" width="6.42578125" style="1" customWidth="1"/>
    <col min="31" max="16384" width="9.140625" style="1"/>
  </cols>
  <sheetData>
    <row r="1" spans="2:44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2:44" ht="18" thickBot="1" x14ac:dyDescent="0.35">
      <c r="B2" s="76" t="s">
        <v>169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2:44" ht="14.25" thickTop="1" thickBot="1" x14ac:dyDescent="0.25">
      <c r="B3" s="58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242" t="s">
        <v>10</v>
      </c>
      <c r="Y3" s="241"/>
      <c r="Z3" s="241"/>
      <c r="AA3" s="241"/>
      <c r="AB3" s="241"/>
      <c r="AC3" s="241"/>
      <c r="AD3" s="241"/>
    </row>
    <row r="4" spans="2:44" ht="13.5" customHeight="1" x14ac:dyDescent="0.2">
      <c r="B4" s="89" t="s">
        <v>4</v>
      </c>
      <c r="C4" s="356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8"/>
    </row>
    <row r="5" spans="2:44" x14ac:dyDescent="0.2">
      <c r="B5" s="90"/>
      <c r="C5" s="355">
        <v>2002</v>
      </c>
      <c r="D5" s="355"/>
      <c r="E5" s="355">
        <v>2003</v>
      </c>
      <c r="F5" s="355"/>
      <c r="G5" s="355">
        <v>2004</v>
      </c>
      <c r="H5" s="355"/>
      <c r="I5" s="355">
        <v>2005</v>
      </c>
      <c r="J5" s="355"/>
      <c r="K5" s="355">
        <v>2006</v>
      </c>
      <c r="L5" s="355"/>
      <c r="M5" s="355">
        <v>2007</v>
      </c>
      <c r="N5" s="355"/>
      <c r="O5" s="355">
        <v>2008</v>
      </c>
      <c r="P5" s="355"/>
      <c r="Q5" s="355">
        <v>2009</v>
      </c>
      <c r="R5" s="355"/>
      <c r="S5" s="355">
        <v>2010</v>
      </c>
      <c r="T5" s="355"/>
      <c r="U5" s="355">
        <v>2011</v>
      </c>
      <c r="V5" s="355"/>
      <c r="W5" s="355">
        <v>2012</v>
      </c>
      <c r="X5" s="355"/>
      <c r="Y5" s="355">
        <v>2013</v>
      </c>
      <c r="Z5" s="355"/>
      <c r="AA5" s="383">
        <v>2014</v>
      </c>
      <c r="AB5" s="384"/>
      <c r="AC5" s="355">
        <v>2015</v>
      </c>
      <c r="AD5" s="359"/>
    </row>
    <row r="6" spans="2:44" ht="14.25" customHeight="1" x14ac:dyDescent="0.2">
      <c r="B6" s="90"/>
      <c r="C6" s="214" t="s">
        <v>12</v>
      </c>
      <c r="D6" s="214" t="s">
        <v>11</v>
      </c>
      <c r="E6" s="289" t="s">
        <v>12</v>
      </c>
      <c r="F6" s="289" t="s">
        <v>11</v>
      </c>
      <c r="G6" s="289" t="s">
        <v>12</v>
      </c>
      <c r="H6" s="289" t="s">
        <v>11</v>
      </c>
      <c r="I6" s="289" t="s">
        <v>12</v>
      </c>
      <c r="J6" s="289" t="s">
        <v>11</v>
      </c>
      <c r="K6" s="289" t="s">
        <v>12</v>
      </c>
      <c r="L6" s="289" t="s">
        <v>11</v>
      </c>
      <c r="M6" s="289" t="s">
        <v>12</v>
      </c>
      <c r="N6" s="289" t="s">
        <v>11</v>
      </c>
      <c r="O6" s="289" t="s">
        <v>12</v>
      </c>
      <c r="P6" s="289" t="s">
        <v>11</v>
      </c>
      <c r="Q6" s="289" t="s">
        <v>12</v>
      </c>
      <c r="R6" s="289" t="s">
        <v>11</v>
      </c>
      <c r="S6" s="289" t="s">
        <v>12</v>
      </c>
      <c r="T6" s="289" t="s">
        <v>11</v>
      </c>
      <c r="U6" s="289" t="s">
        <v>12</v>
      </c>
      <c r="V6" s="289" t="s">
        <v>11</v>
      </c>
      <c r="W6" s="214" t="s">
        <v>12</v>
      </c>
      <c r="X6" s="214" t="s">
        <v>11</v>
      </c>
      <c r="Y6" s="214" t="s">
        <v>12</v>
      </c>
      <c r="Z6" s="238" t="s">
        <v>11</v>
      </c>
      <c r="AA6" s="238" t="s">
        <v>12</v>
      </c>
      <c r="AB6" s="238" t="s">
        <v>11</v>
      </c>
      <c r="AC6" s="230" t="s">
        <v>12</v>
      </c>
      <c r="AD6" s="231" t="s">
        <v>11</v>
      </c>
    </row>
    <row r="7" spans="2:44" x14ac:dyDescent="0.2">
      <c r="B7" s="91"/>
      <c r="C7" s="93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  <c r="X7" s="92"/>
      <c r="Y7" s="94"/>
      <c r="Z7" s="239"/>
      <c r="AA7" s="239"/>
      <c r="AB7" s="239"/>
      <c r="AC7" s="92"/>
      <c r="AD7" s="95"/>
    </row>
    <row r="8" spans="2:44" ht="17.25" customHeight="1" x14ac:dyDescent="0.25">
      <c r="B8" s="90" t="s">
        <v>0</v>
      </c>
      <c r="C8" s="253">
        <f>C9</f>
        <v>3.5167285502071985</v>
      </c>
      <c r="D8" s="253">
        <f t="shared" ref="D8:AD8" si="0">D9</f>
        <v>6.4174348726894896</v>
      </c>
      <c r="E8" s="253">
        <f t="shared" si="0"/>
        <v>3.6719494701637885</v>
      </c>
      <c r="F8" s="253">
        <f t="shared" si="0"/>
        <v>7.2039112990933223</v>
      </c>
      <c r="G8" s="253">
        <f t="shared" si="0"/>
        <v>3.9301800902336508</v>
      </c>
      <c r="H8" s="253">
        <f t="shared" si="0"/>
        <v>6.6735196162313519</v>
      </c>
      <c r="I8" s="253">
        <f t="shared" si="0"/>
        <v>4.0912567714579247</v>
      </c>
      <c r="J8" s="253">
        <f t="shared" si="0"/>
        <v>5.4784316724008928</v>
      </c>
      <c r="K8" s="253">
        <f t="shared" si="0"/>
        <v>4.1348669520128798</v>
      </c>
      <c r="L8" s="253">
        <f t="shared" si="0"/>
        <v>5.1380728023059774</v>
      </c>
      <c r="M8" s="253">
        <f t="shared" si="0"/>
        <v>3.6994424187649253</v>
      </c>
      <c r="N8" s="253">
        <f t="shared" si="0"/>
        <v>5.1800064688046783</v>
      </c>
      <c r="O8" s="253">
        <f t="shared" si="0"/>
        <v>3.6245499472499261</v>
      </c>
      <c r="P8" s="253">
        <f t="shared" si="0"/>
        <v>5.4084289820793519</v>
      </c>
      <c r="Q8" s="253">
        <f t="shared" si="0"/>
        <v>3.5597927769470896</v>
      </c>
      <c r="R8" s="253">
        <f t="shared" si="0"/>
        <v>5.2359667916619088</v>
      </c>
      <c r="S8" s="253">
        <f t="shared" si="0"/>
        <v>3.2129243754514167</v>
      </c>
      <c r="T8" s="253">
        <f t="shared" si="0"/>
        <v>4.8422569667316475</v>
      </c>
      <c r="U8" s="253">
        <f t="shared" si="0"/>
        <v>3.4666536775470465</v>
      </c>
      <c r="V8" s="253">
        <f t="shared" si="0"/>
        <v>5.1075390926017112</v>
      </c>
      <c r="W8" s="253">
        <f t="shared" si="0"/>
        <v>3.3099807406729456</v>
      </c>
      <c r="X8" s="253">
        <f t="shared" si="0"/>
        <v>4.9018638049034697</v>
      </c>
      <c r="Y8" s="253">
        <f t="shared" si="0"/>
        <v>3.2568558937446519</v>
      </c>
      <c r="Z8" s="254">
        <f t="shared" si="0"/>
        <v>5.2767383436983781</v>
      </c>
      <c r="AA8" s="254">
        <v>3.392823279232466</v>
      </c>
      <c r="AB8" s="254">
        <v>5.0269127606664599</v>
      </c>
      <c r="AC8" s="253">
        <v>3.7597641886116793</v>
      </c>
      <c r="AD8" s="255">
        <v>5.0230225341332568</v>
      </c>
      <c r="AF8" s="225"/>
      <c r="AH8" s="225"/>
    </row>
    <row r="9" spans="2:44" ht="17.25" customHeight="1" x14ac:dyDescent="0.25">
      <c r="B9" s="96" t="s">
        <v>158</v>
      </c>
      <c r="C9" s="256">
        <v>3.5167285502071985</v>
      </c>
      <c r="D9" s="256">
        <v>6.4174348726894896</v>
      </c>
      <c r="E9" s="256">
        <v>3.6719494701637885</v>
      </c>
      <c r="F9" s="256">
        <v>7.2039112990933223</v>
      </c>
      <c r="G9" s="256">
        <v>3.9301800902336508</v>
      </c>
      <c r="H9" s="256">
        <v>6.6735196162313519</v>
      </c>
      <c r="I9" s="256">
        <v>4.0912567714579247</v>
      </c>
      <c r="J9" s="256">
        <v>5.4784316724008928</v>
      </c>
      <c r="K9" s="256">
        <v>4.1348669520128798</v>
      </c>
      <c r="L9" s="256">
        <v>5.1380728023059774</v>
      </c>
      <c r="M9" s="256">
        <v>3.6994424187649253</v>
      </c>
      <c r="N9" s="256">
        <v>5.1800064688046783</v>
      </c>
      <c r="O9" s="256">
        <v>3.6245499472499261</v>
      </c>
      <c r="P9" s="256">
        <v>5.4084289820793519</v>
      </c>
      <c r="Q9" s="256">
        <v>3.5597927769470896</v>
      </c>
      <c r="R9" s="256">
        <v>5.2359667916619088</v>
      </c>
      <c r="S9" s="256">
        <v>3.2129243754514167</v>
      </c>
      <c r="T9" s="256">
        <v>4.8422569667316475</v>
      </c>
      <c r="U9" s="256">
        <v>3.4666536775470465</v>
      </c>
      <c r="V9" s="256">
        <v>5.1075390926017112</v>
      </c>
      <c r="W9" s="256">
        <v>3.3099807406729456</v>
      </c>
      <c r="X9" s="256">
        <v>4.9018638049034697</v>
      </c>
      <c r="Y9" s="256">
        <v>3.2568558937446519</v>
      </c>
      <c r="Z9" s="256">
        <v>5.2767383436983781</v>
      </c>
      <c r="AA9" s="256">
        <v>3.392823279232466</v>
      </c>
      <c r="AB9" s="256">
        <v>5.0269127606664599</v>
      </c>
      <c r="AC9" s="256">
        <v>3.7597641886116793</v>
      </c>
      <c r="AD9" s="257">
        <v>5.0230225341332568</v>
      </c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R9" s="225"/>
    </row>
    <row r="10" spans="2:44" ht="14.25" customHeight="1" x14ac:dyDescent="0.25">
      <c r="B10" s="90" t="s">
        <v>1</v>
      </c>
      <c r="C10" s="253">
        <f>SUM(C11:C14)</f>
        <v>36.60211935536438</v>
      </c>
      <c r="D10" s="253">
        <f t="shared" ref="D10:AD10" si="1">SUM(D11:D14)</f>
        <v>26.366218143510906</v>
      </c>
      <c r="E10" s="253">
        <f t="shared" si="1"/>
        <v>36.375410735866971</v>
      </c>
      <c r="F10" s="253">
        <f t="shared" si="1"/>
        <v>26.964295639165059</v>
      </c>
      <c r="G10" s="253">
        <f t="shared" si="1"/>
        <v>36.654777802853303</v>
      </c>
      <c r="H10" s="253">
        <f t="shared" si="1"/>
        <v>28.632270552147439</v>
      </c>
      <c r="I10" s="253">
        <f t="shared" si="1"/>
        <v>38.011749649593135</v>
      </c>
      <c r="J10" s="253">
        <f t="shared" si="1"/>
        <v>28.471945115729302</v>
      </c>
      <c r="K10" s="253">
        <f t="shared" si="1"/>
        <v>39.197742993214192</v>
      </c>
      <c r="L10" s="253">
        <f t="shared" si="1"/>
        <v>27.68185137730659</v>
      </c>
      <c r="M10" s="253">
        <f t="shared" si="1"/>
        <v>38.955786993132854</v>
      </c>
      <c r="N10" s="253">
        <f t="shared" si="1"/>
        <v>27.120651046208831</v>
      </c>
      <c r="O10" s="253">
        <f t="shared" si="1"/>
        <v>39.00193106281592</v>
      </c>
      <c r="P10" s="253">
        <f t="shared" si="1"/>
        <v>27.333458099668881</v>
      </c>
      <c r="Q10" s="253">
        <f t="shared" si="1"/>
        <v>32.054673624046899</v>
      </c>
      <c r="R10" s="253">
        <f t="shared" si="1"/>
        <v>25.588868988519554</v>
      </c>
      <c r="S10" s="253">
        <f t="shared" si="1"/>
        <v>38.599757435961124</v>
      </c>
      <c r="T10" s="253">
        <f t="shared" si="1"/>
        <v>27.375168037204045</v>
      </c>
      <c r="U10" s="253">
        <f t="shared" si="1"/>
        <v>43.152953571223492</v>
      </c>
      <c r="V10" s="253">
        <f t="shared" si="1"/>
        <v>27.17496568301592</v>
      </c>
      <c r="W10" s="253">
        <f t="shared" si="1"/>
        <v>42.667883422540505</v>
      </c>
      <c r="X10" s="253">
        <f t="shared" si="1"/>
        <v>26.028690417484281</v>
      </c>
      <c r="Y10" s="253">
        <f t="shared" si="1"/>
        <v>40.467721789026307</v>
      </c>
      <c r="Z10" s="253">
        <f t="shared" si="1"/>
        <v>24.850365412319192</v>
      </c>
      <c r="AA10" s="253">
        <v>38.899722058832168</v>
      </c>
      <c r="AB10" s="253">
        <v>23.791620464718449</v>
      </c>
      <c r="AC10" s="253">
        <v>31.05795747530307</v>
      </c>
      <c r="AD10" s="255">
        <v>22.514775677947178</v>
      </c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R10" s="225"/>
    </row>
    <row r="11" spans="2:44" ht="16.5" customHeight="1" x14ac:dyDescent="0.25">
      <c r="B11" s="96" t="s">
        <v>117</v>
      </c>
      <c r="C11" s="256">
        <v>7.1380310251277432</v>
      </c>
      <c r="D11" s="256">
        <v>2.0264961244847615</v>
      </c>
      <c r="E11" s="256">
        <v>7.4724565634542852</v>
      </c>
      <c r="F11" s="256">
        <v>2.197908493356286</v>
      </c>
      <c r="G11" s="256">
        <v>8.9485078671888338</v>
      </c>
      <c r="H11" s="256">
        <v>2.456571489774789</v>
      </c>
      <c r="I11" s="256">
        <v>11.725610629342988</v>
      </c>
      <c r="J11" s="256">
        <v>3.1486070432674129</v>
      </c>
      <c r="K11" s="256">
        <v>12.632776025558593</v>
      </c>
      <c r="L11" s="256">
        <v>3.5140294332713533</v>
      </c>
      <c r="M11" s="256">
        <v>14.154151867240664</v>
      </c>
      <c r="N11" s="256">
        <v>2.9569519183149429</v>
      </c>
      <c r="O11" s="256">
        <v>17.73794716985363</v>
      </c>
      <c r="P11" s="256">
        <v>3.8183504618776705</v>
      </c>
      <c r="Q11" s="256">
        <v>9.822636256604472</v>
      </c>
      <c r="R11" s="256">
        <v>2.2003452538703989</v>
      </c>
      <c r="S11" s="256">
        <v>18.585653834395917</v>
      </c>
      <c r="T11" s="256">
        <v>3.3294074190696463</v>
      </c>
      <c r="U11" s="256">
        <v>26.059229740089879</v>
      </c>
      <c r="V11" s="256">
        <v>4.3695391511967383</v>
      </c>
      <c r="W11" s="256">
        <v>26.467586977873843</v>
      </c>
      <c r="X11" s="256">
        <v>4.5476116679478604</v>
      </c>
      <c r="Y11" s="256">
        <v>24.216097249165518</v>
      </c>
      <c r="Z11" s="256">
        <v>4.1599469449420816</v>
      </c>
      <c r="AA11" s="256">
        <v>23.267879546355687</v>
      </c>
      <c r="AB11" s="256">
        <v>3.7162052102524235</v>
      </c>
      <c r="AC11" s="256">
        <v>12.988213242348914</v>
      </c>
      <c r="AD11" s="257">
        <v>2.1485176994883863</v>
      </c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R11" s="225"/>
    </row>
    <row r="12" spans="2:44" ht="15" customHeight="1" x14ac:dyDescent="0.25">
      <c r="B12" s="96" t="s">
        <v>118</v>
      </c>
      <c r="C12" s="256">
        <v>17.761603258037116</v>
      </c>
      <c r="D12" s="256">
        <v>14.48329111410391</v>
      </c>
      <c r="E12" s="258">
        <v>19.96532563534636</v>
      </c>
      <c r="F12" s="258">
        <v>16.879993057519055</v>
      </c>
      <c r="G12" s="258">
        <v>19.442434583925731</v>
      </c>
      <c r="H12" s="258">
        <v>17.786667612134519</v>
      </c>
      <c r="I12" s="258">
        <v>18.876162064458342</v>
      </c>
      <c r="J12" s="258">
        <v>17.359651588719039</v>
      </c>
      <c r="K12" s="258">
        <v>17.413995600914596</v>
      </c>
      <c r="L12" s="258">
        <v>16.588573342449585</v>
      </c>
      <c r="M12" s="258">
        <v>17.063966248798828</v>
      </c>
      <c r="N12" s="258">
        <v>16.599635631042343</v>
      </c>
      <c r="O12" s="258">
        <v>14.034455365732942</v>
      </c>
      <c r="P12" s="258">
        <v>16.523213593486279</v>
      </c>
      <c r="Q12" s="258">
        <v>12.640201223215399</v>
      </c>
      <c r="R12" s="258">
        <v>15.274147716530731</v>
      </c>
      <c r="S12" s="258">
        <v>11.415186178423351</v>
      </c>
      <c r="T12" s="258">
        <v>14.967482530185919</v>
      </c>
      <c r="U12" s="258">
        <v>9.5173304479656267</v>
      </c>
      <c r="V12" s="258">
        <v>13.861292995679539</v>
      </c>
      <c r="W12" s="258">
        <v>8.1697486579749032</v>
      </c>
      <c r="X12" s="258">
        <v>12.554677171131257</v>
      </c>
      <c r="Y12" s="258">
        <v>8.3279753391849169</v>
      </c>
      <c r="Z12" s="258">
        <v>12.269706791750872</v>
      </c>
      <c r="AA12" s="258">
        <v>8.9629130682787714</v>
      </c>
      <c r="AB12" s="258">
        <v>12.0130294522091</v>
      </c>
      <c r="AC12" s="258">
        <v>10.538664132366051</v>
      </c>
      <c r="AD12" s="257">
        <v>12.235489131141074</v>
      </c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R12" s="225"/>
    </row>
    <row r="13" spans="2:44" ht="15" customHeight="1" x14ac:dyDescent="0.25">
      <c r="B13" s="243" t="s">
        <v>159</v>
      </c>
      <c r="C13" s="256">
        <v>4.4761593387053082</v>
      </c>
      <c r="D13" s="256">
        <v>3.4024367787416909</v>
      </c>
      <c r="E13" s="258">
        <v>4.3333675029960848</v>
      </c>
      <c r="F13" s="258">
        <v>3.2710848752465647</v>
      </c>
      <c r="G13" s="258">
        <v>3.7833274864660495</v>
      </c>
      <c r="H13" s="258">
        <v>3.4517506057599188</v>
      </c>
      <c r="I13" s="258">
        <v>3.3606647506495348</v>
      </c>
      <c r="J13" s="258">
        <v>3.3744800319179791</v>
      </c>
      <c r="K13" s="258">
        <v>3.3455021552599584</v>
      </c>
      <c r="L13" s="258">
        <v>3.2313009730631679</v>
      </c>
      <c r="M13" s="258">
        <v>2.9727581605680191</v>
      </c>
      <c r="N13" s="258">
        <v>2.9997197089962917</v>
      </c>
      <c r="O13" s="258">
        <v>2.6915708878922695</v>
      </c>
      <c r="P13" s="258">
        <v>2.6209465848748157</v>
      </c>
      <c r="Q13" s="258">
        <v>2.6181910121140968</v>
      </c>
      <c r="R13" s="258">
        <v>2.6885084052983625</v>
      </c>
      <c r="S13" s="258">
        <v>2.3163271597677157</v>
      </c>
      <c r="T13" s="258">
        <v>2.8131547395574561</v>
      </c>
      <c r="U13" s="258">
        <v>2.0164642201995453</v>
      </c>
      <c r="V13" s="258">
        <v>2.6668469310658085</v>
      </c>
      <c r="W13" s="258">
        <v>1.6266994125146133</v>
      </c>
      <c r="X13" s="258">
        <v>2.4481353036043667</v>
      </c>
      <c r="Y13" s="258">
        <v>1.5988080262874931</v>
      </c>
      <c r="Z13" s="258">
        <v>2.0382716700045296</v>
      </c>
      <c r="AA13" s="258">
        <v>1.4833637489132416</v>
      </c>
      <c r="AB13" s="258">
        <v>1.8898054872832919</v>
      </c>
      <c r="AC13" s="258">
        <v>2.1416392018560915</v>
      </c>
      <c r="AD13" s="257">
        <v>2.3890910099521068</v>
      </c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R13" s="225"/>
    </row>
    <row r="14" spans="2:44" ht="16.5" customHeight="1" x14ac:dyDescent="0.25">
      <c r="B14" s="97" t="s">
        <v>119</v>
      </c>
      <c r="C14" s="256">
        <v>7.2263257334942166</v>
      </c>
      <c r="D14" s="256">
        <v>6.453994126180544</v>
      </c>
      <c r="E14" s="258">
        <v>4.604261034070241</v>
      </c>
      <c r="F14" s="258">
        <v>4.615309213043151</v>
      </c>
      <c r="G14" s="258">
        <v>4.4805078652726866</v>
      </c>
      <c r="H14" s="258">
        <v>4.9372808444782113</v>
      </c>
      <c r="I14" s="258">
        <v>4.049312205142269</v>
      </c>
      <c r="J14" s="258">
        <v>4.5892064518248707</v>
      </c>
      <c r="K14" s="258">
        <v>5.8054692114810473</v>
      </c>
      <c r="L14" s="258">
        <v>4.3479476285224843</v>
      </c>
      <c r="M14" s="258">
        <v>4.7649107165253408</v>
      </c>
      <c r="N14" s="258">
        <v>4.5643437878552549</v>
      </c>
      <c r="O14" s="258">
        <v>4.5379576393370789</v>
      </c>
      <c r="P14" s="258">
        <v>4.3709474594301154</v>
      </c>
      <c r="Q14" s="258">
        <v>6.973645132112928</v>
      </c>
      <c r="R14" s="258">
        <v>5.4258676128200589</v>
      </c>
      <c r="S14" s="258">
        <v>6.2825902633741366</v>
      </c>
      <c r="T14" s="258">
        <v>6.2651233483910245</v>
      </c>
      <c r="U14" s="258">
        <v>5.55992916296844</v>
      </c>
      <c r="V14" s="258">
        <v>6.277286605073833</v>
      </c>
      <c r="W14" s="258">
        <v>6.4038483741771524</v>
      </c>
      <c r="X14" s="258">
        <v>6.4782662748007978</v>
      </c>
      <c r="Y14" s="258">
        <v>6.3248411743883821</v>
      </c>
      <c r="Z14" s="258">
        <v>6.3824400056217074</v>
      </c>
      <c r="AA14" s="258">
        <v>5.1855656952844695</v>
      </c>
      <c r="AB14" s="258">
        <v>6.1725803149736311</v>
      </c>
      <c r="AC14" s="258">
        <v>5.3894408987320128</v>
      </c>
      <c r="AD14" s="257">
        <v>5.7416778373656099</v>
      </c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R14" s="225"/>
    </row>
    <row r="15" spans="2:44" ht="15.75" customHeight="1" x14ac:dyDescent="0.25">
      <c r="B15" s="90" t="s">
        <v>2</v>
      </c>
      <c r="C15" s="253">
        <f>SUM(C16:C25)</f>
        <v>59.881152094428387</v>
      </c>
      <c r="D15" s="253">
        <f t="shared" ref="D15:AD15" si="2">SUM(D16:D25)</f>
        <v>67.216346983799596</v>
      </c>
      <c r="E15" s="253">
        <f t="shared" si="2"/>
        <v>59.952639793969219</v>
      </c>
      <c r="F15" s="253">
        <f t="shared" si="2"/>
        <v>65.831793061741621</v>
      </c>
      <c r="G15" s="253">
        <f t="shared" si="2"/>
        <v>59.415042106913063</v>
      </c>
      <c r="H15" s="253">
        <f t="shared" si="2"/>
        <v>64.694209831621208</v>
      </c>
      <c r="I15" s="253">
        <f t="shared" si="2"/>
        <v>57.896993578948937</v>
      </c>
      <c r="J15" s="253">
        <f t="shared" si="2"/>
        <v>66.049623211869815</v>
      </c>
      <c r="K15" s="253">
        <f t="shared" si="2"/>
        <v>56.667390054772895</v>
      </c>
      <c r="L15" s="253">
        <f t="shared" si="2"/>
        <v>67.18007582038743</v>
      </c>
      <c r="M15" s="253">
        <f t="shared" si="2"/>
        <v>57.344770588102222</v>
      </c>
      <c r="N15" s="253">
        <f t="shared" si="2"/>
        <v>67.699342484986488</v>
      </c>
      <c r="O15" s="253">
        <f t="shared" si="2"/>
        <v>57.373518989934148</v>
      </c>
      <c r="P15" s="253">
        <f t="shared" si="2"/>
        <v>67.258112918251754</v>
      </c>
      <c r="Q15" s="253">
        <f t="shared" si="2"/>
        <v>64.38553359900601</v>
      </c>
      <c r="R15" s="253">
        <f t="shared" si="2"/>
        <v>69.175164219818555</v>
      </c>
      <c r="S15" s="253">
        <f t="shared" si="2"/>
        <v>58.187318188587469</v>
      </c>
      <c r="T15" s="253">
        <f t="shared" si="2"/>
        <v>67.782574996064298</v>
      </c>
      <c r="U15" s="253">
        <f t="shared" si="2"/>
        <v>53.380392751229451</v>
      </c>
      <c r="V15" s="253">
        <f t="shared" si="2"/>
        <v>67.717495224382361</v>
      </c>
      <c r="W15" s="253">
        <f t="shared" si="2"/>
        <v>54.022135836786553</v>
      </c>
      <c r="X15" s="253">
        <f t="shared" si="2"/>
        <v>69.069445777612245</v>
      </c>
      <c r="Y15" s="253">
        <f t="shared" si="2"/>
        <v>56.275422317229051</v>
      </c>
      <c r="Z15" s="253">
        <f t="shared" si="2"/>
        <v>69.872896243982424</v>
      </c>
      <c r="AA15" s="253">
        <v>57.707454661935373</v>
      </c>
      <c r="AB15" s="253">
        <v>71.181466774615089</v>
      </c>
      <c r="AC15" s="253">
        <v>65.182278336085247</v>
      </c>
      <c r="AD15" s="255">
        <v>72.462201787919568</v>
      </c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R15" s="225"/>
    </row>
    <row r="16" spans="2:44" ht="15.75" customHeight="1" x14ac:dyDescent="0.25">
      <c r="B16" s="173" t="s">
        <v>120</v>
      </c>
      <c r="C16" s="256">
        <v>7.5229634745722018</v>
      </c>
      <c r="D16" s="256">
        <v>7.734152623957991</v>
      </c>
      <c r="E16" s="258">
        <v>8.4969205438303064</v>
      </c>
      <c r="F16" s="258">
        <v>9.5254345130725717</v>
      </c>
      <c r="G16" s="258">
        <v>11.213985497982636</v>
      </c>
      <c r="H16" s="258">
        <v>9.9056800140471282</v>
      </c>
      <c r="I16" s="258">
        <v>11.954975024642426</v>
      </c>
      <c r="J16" s="258">
        <v>10.757754035060922</v>
      </c>
      <c r="K16" s="258">
        <v>11.420754324987518</v>
      </c>
      <c r="L16" s="258">
        <v>11.156285174591334</v>
      </c>
      <c r="M16" s="258">
        <v>11.233990264392602</v>
      </c>
      <c r="N16" s="258">
        <v>11.674724564546192</v>
      </c>
      <c r="O16" s="258">
        <v>12.628972567575547</v>
      </c>
      <c r="P16" s="258">
        <v>12.263913378658176</v>
      </c>
      <c r="Q16" s="258">
        <v>14.992574872721775</v>
      </c>
      <c r="R16" s="258">
        <v>12.699789582788664</v>
      </c>
      <c r="S16" s="258">
        <v>12.850278160551037</v>
      </c>
      <c r="T16" s="258">
        <v>12.602154509452637</v>
      </c>
      <c r="U16" s="258">
        <v>12.218471276899704</v>
      </c>
      <c r="V16" s="258">
        <v>12.854374766997934</v>
      </c>
      <c r="W16" s="258">
        <v>12.143035346282964</v>
      </c>
      <c r="X16" s="258">
        <v>13.392875243114807</v>
      </c>
      <c r="Y16" s="258">
        <v>11.932172730525668</v>
      </c>
      <c r="Z16" s="258">
        <v>13.485273707881055</v>
      </c>
      <c r="AA16" s="258">
        <v>14.135773315594566</v>
      </c>
      <c r="AB16" s="258">
        <v>13.605433148043025</v>
      </c>
      <c r="AC16" s="258">
        <v>14.899933728401097</v>
      </c>
      <c r="AD16" s="257">
        <v>13.300389227172532</v>
      </c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R16" s="225"/>
    </row>
    <row r="17" spans="2:44" ht="15" customHeight="1" x14ac:dyDescent="0.25">
      <c r="B17" s="173" t="s">
        <v>121</v>
      </c>
      <c r="C17" s="256">
        <v>5.6665488391762846</v>
      </c>
      <c r="D17" s="256">
        <v>3.6750992735070813</v>
      </c>
      <c r="E17" s="258">
        <v>4.701090103782704</v>
      </c>
      <c r="F17" s="258">
        <v>3.390593980010618</v>
      </c>
      <c r="G17" s="258">
        <v>5.9953870628022337</v>
      </c>
      <c r="H17" s="258">
        <v>3.4600381798613329</v>
      </c>
      <c r="I17" s="258">
        <v>5.38157799992468</v>
      </c>
      <c r="J17" s="258">
        <v>3.4879347813241548</v>
      </c>
      <c r="K17" s="258">
        <v>4.6853980523771908</v>
      </c>
      <c r="L17" s="258">
        <v>3.4465418148841418</v>
      </c>
      <c r="M17" s="258">
        <v>4.6323189716998971</v>
      </c>
      <c r="N17" s="258">
        <v>3.7029816236636259</v>
      </c>
      <c r="O17" s="258">
        <v>5.0842128802292716</v>
      </c>
      <c r="P17" s="258">
        <v>3.9791957252608201</v>
      </c>
      <c r="Q17" s="258">
        <v>5.113774650611461</v>
      </c>
      <c r="R17" s="258">
        <v>3.8390060448605254</v>
      </c>
      <c r="S17" s="258">
        <v>5.2409623294906771</v>
      </c>
      <c r="T17" s="258">
        <v>4.2890361022634416</v>
      </c>
      <c r="U17" s="258">
        <v>5.5761856783066737</v>
      </c>
      <c r="V17" s="258">
        <v>4.449905535900057</v>
      </c>
      <c r="W17" s="258">
        <v>5.2809070777809275</v>
      </c>
      <c r="X17" s="258">
        <v>4.4712120068614185</v>
      </c>
      <c r="Y17" s="258">
        <v>5.5529086724306609</v>
      </c>
      <c r="Z17" s="258">
        <v>4.4670997154000354</v>
      </c>
      <c r="AA17" s="258">
        <v>5.5552430739318073</v>
      </c>
      <c r="AB17" s="258">
        <v>4.5801162901534553</v>
      </c>
      <c r="AC17" s="258">
        <v>6.1792465995980201</v>
      </c>
      <c r="AD17" s="257">
        <v>4.3932996366476136</v>
      </c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R17" s="225"/>
    </row>
    <row r="18" spans="2:44" ht="15" customHeight="1" x14ac:dyDescent="0.25">
      <c r="B18" s="173" t="s">
        <v>122</v>
      </c>
      <c r="C18" s="256">
        <v>2.0407465240882474</v>
      </c>
      <c r="D18" s="256">
        <v>2.0229474329785209</v>
      </c>
      <c r="E18" s="258">
        <v>1.650771506988137</v>
      </c>
      <c r="F18" s="258">
        <v>1.6903404967846405</v>
      </c>
      <c r="G18" s="258">
        <v>1.7806666619160312</v>
      </c>
      <c r="H18" s="258">
        <v>1.5799171745489369</v>
      </c>
      <c r="I18" s="258">
        <v>1.6002534879263637</v>
      </c>
      <c r="J18" s="258">
        <v>1.5983967257995699</v>
      </c>
      <c r="K18" s="258">
        <v>1.6389435575490718</v>
      </c>
      <c r="L18" s="258">
        <v>1.8892867976539747</v>
      </c>
      <c r="M18" s="258">
        <v>2.2612842482030269</v>
      </c>
      <c r="N18" s="258">
        <v>2.0001091334225478</v>
      </c>
      <c r="O18" s="258">
        <v>2.370191574155216</v>
      </c>
      <c r="P18" s="258">
        <v>1.7604203804331853</v>
      </c>
      <c r="Q18" s="258">
        <v>2.2601813626369229</v>
      </c>
      <c r="R18" s="258">
        <v>2.0045955600020418</v>
      </c>
      <c r="S18" s="258">
        <v>2.4955767790015639</v>
      </c>
      <c r="T18" s="258">
        <v>2.1255646655605522</v>
      </c>
      <c r="U18" s="258">
        <v>2.2923763712711906</v>
      </c>
      <c r="V18" s="258">
        <v>2.2135428915932716</v>
      </c>
      <c r="W18" s="258">
        <v>2.0281334377645326</v>
      </c>
      <c r="X18" s="258">
        <v>2.3015642146723017</v>
      </c>
      <c r="Y18" s="258">
        <v>1.9517990812535333</v>
      </c>
      <c r="Z18" s="258">
        <v>2.3731378026070713</v>
      </c>
      <c r="AA18" s="258">
        <v>1.9519716747480307</v>
      </c>
      <c r="AB18" s="258">
        <v>2.5123402940917408</v>
      </c>
      <c r="AC18" s="258">
        <v>2.2356046147008901</v>
      </c>
      <c r="AD18" s="257">
        <v>2.3786169643461648</v>
      </c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R18" s="225"/>
    </row>
    <row r="19" spans="2:44" ht="15" customHeight="1" x14ac:dyDescent="0.25">
      <c r="B19" s="173" t="s">
        <v>66</v>
      </c>
      <c r="C19" s="256">
        <v>2.9814695004227469</v>
      </c>
      <c r="D19" s="256">
        <v>4.2643599074990561</v>
      </c>
      <c r="E19" s="258">
        <v>3.0878006865032313</v>
      </c>
      <c r="F19" s="258">
        <v>4.1152211043421767</v>
      </c>
      <c r="G19" s="258">
        <v>2.7438557402123465</v>
      </c>
      <c r="H19" s="258">
        <v>4.5333000851858953</v>
      </c>
      <c r="I19" s="258">
        <v>2.8241996414584003</v>
      </c>
      <c r="J19" s="258">
        <v>4.5600057449393727</v>
      </c>
      <c r="K19" s="258">
        <v>2.5909420850013078</v>
      </c>
      <c r="L19" s="258">
        <v>4.3420499273041413</v>
      </c>
      <c r="M19" s="258">
        <v>2.440251467230715</v>
      </c>
      <c r="N19" s="258">
        <v>4.4130642355088412</v>
      </c>
      <c r="O19" s="258">
        <v>1.8203753400923759</v>
      </c>
      <c r="P19" s="258">
        <v>4.3645622539140634</v>
      </c>
      <c r="Q19" s="258">
        <v>1.8504742213671808</v>
      </c>
      <c r="R19" s="258">
        <v>4.2871282500315289</v>
      </c>
      <c r="S19" s="258">
        <v>1.6734705569523673</v>
      </c>
      <c r="T19" s="258">
        <v>3.8313088130215602</v>
      </c>
      <c r="U19" s="258">
        <v>1.457375955926814</v>
      </c>
      <c r="V19" s="258">
        <v>3.682500636345877</v>
      </c>
      <c r="W19" s="258">
        <v>1.4750957905926672</v>
      </c>
      <c r="X19" s="258">
        <v>3.6258331483181534</v>
      </c>
      <c r="Y19" s="258">
        <v>1.5015047629490943</v>
      </c>
      <c r="Z19" s="258">
        <v>3.4588779382311601</v>
      </c>
      <c r="AA19" s="258">
        <v>1.8099944436351711</v>
      </c>
      <c r="AB19" s="258">
        <v>3.3906901113150161</v>
      </c>
      <c r="AC19" s="258">
        <v>1.7649445877549956</v>
      </c>
      <c r="AD19" s="257">
        <v>3.4138405978274764</v>
      </c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R19" s="225"/>
    </row>
    <row r="20" spans="2:44" ht="15" customHeight="1" x14ac:dyDescent="0.25">
      <c r="B20" s="173" t="s">
        <v>160</v>
      </c>
      <c r="C20" s="256">
        <v>3.4260683244938228</v>
      </c>
      <c r="D20" s="256">
        <v>7.9178892836406378</v>
      </c>
      <c r="E20" s="258">
        <v>3.4901894968341707</v>
      </c>
      <c r="F20" s="258">
        <v>7.4448418408733117</v>
      </c>
      <c r="G20" s="258">
        <v>3.018741826151901</v>
      </c>
      <c r="H20" s="258">
        <v>6.5172579474695969</v>
      </c>
      <c r="I20" s="258">
        <v>3.1567029935519733</v>
      </c>
      <c r="J20" s="258">
        <v>7.1368870018479456</v>
      </c>
      <c r="K20" s="258">
        <v>3.1601194027645336</v>
      </c>
      <c r="L20" s="258">
        <v>7.1960478791742863</v>
      </c>
      <c r="M20" s="258">
        <v>3.1860158594379469</v>
      </c>
      <c r="N20" s="258">
        <v>7.3366529477637581</v>
      </c>
      <c r="O20" s="258">
        <v>2.5956156360525644</v>
      </c>
      <c r="P20" s="258">
        <v>6.5037399692904829</v>
      </c>
      <c r="Q20" s="258">
        <v>3.039852605661479</v>
      </c>
      <c r="R20" s="258">
        <v>6.5827679606564899</v>
      </c>
      <c r="S20" s="258">
        <v>2.7546526118112262</v>
      </c>
      <c r="T20" s="258">
        <v>6.7990275036030763</v>
      </c>
      <c r="U20" s="258">
        <v>2.2846728015829725</v>
      </c>
      <c r="V20" s="258">
        <v>6.4353852923066395</v>
      </c>
      <c r="W20" s="258">
        <v>2.3525038587674763</v>
      </c>
      <c r="X20" s="258">
        <v>6.3579758877002384</v>
      </c>
      <c r="Y20" s="258">
        <v>2.4820336818271094</v>
      </c>
      <c r="Z20" s="258">
        <v>5.9856250658794448</v>
      </c>
      <c r="AA20" s="258">
        <v>2.65719372433011</v>
      </c>
      <c r="AB20" s="258">
        <v>6.4085470889856415</v>
      </c>
      <c r="AC20" s="258">
        <v>3.2461824022749775</v>
      </c>
      <c r="AD20" s="257">
        <v>7.0850517718496819</v>
      </c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R20" s="225"/>
    </row>
    <row r="21" spans="2:44" ht="15" customHeight="1" x14ac:dyDescent="0.25">
      <c r="B21" s="173" t="s">
        <v>124</v>
      </c>
      <c r="C21" s="256">
        <v>11.305760255285056</v>
      </c>
      <c r="D21" s="256">
        <v>10.747163179841932</v>
      </c>
      <c r="E21" s="258">
        <v>10.635551096160734</v>
      </c>
      <c r="F21" s="258">
        <v>9.9277385633071074</v>
      </c>
      <c r="G21" s="258">
        <v>9.3059123327476865</v>
      </c>
      <c r="H21" s="258">
        <v>9.5449157244170664</v>
      </c>
      <c r="I21" s="258">
        <v>8.518305033033883</v>
      </c>
      <c r="J21" s="258">
        <v>9.3236664455665696</v>
      </c>
      <c r="K21" s="258">
        <v>7.7845808248101793</v>
      </c>
      <c r="L21" s="258">
        <v>8.92879084777333</v>
      </c>
      <c r="M21" s="258">
        <v>7.5233232991540335</v>
      </c>
      <c r="N21" s="258">
        <v>8.8034193708820361</v>
      </c>
      <c r="O21" s="258">
        <v>6.9982420763572115</v>
      </c>
      <c r="P21" s="258">
        <v>8.4257114633749293</v>
      </c>
      <c r="Q21" s="258">
        <v>8.0057075209300752</v>
      </c>
      <c r="R21" s="258">
        <v>8.675002006947194</v>
      </c>
      <c r="S21" s="258">
        <v>7.090337680934379</v>
      </c>
      <c r="T21" s="258">
        <v>8.3086071380993118</v>
      </c>
      <c r="U21" s="258">
        <v>6.4000765518079374</v>
      </c>
      <c r="V21" s="258">
        <v>8.3693929327574743</v>
      </c>
      <c r="W21" s="258">
        <v>6.5565225243281526</v>
      </c>
      <c r="X21" s="258">
        <v>8.767080929662713</v>
      </c>
      <c r="Y21" s="258">
        <v>7.611564867289589</v>
      </c>
      <c r="Z21" s="258">
        <v>9.2056234847685801</v>
      </c>
      <c r="AA21" s="258">
        <v>6.9511420031116096</v>
      </c>
      <c r="AB21" s="258">
        <v>9.32647915613415</v>
      </c>
      <c r="AC21" s="258">
        <v>9.4845528025371415</v>
      </c>
      <c r="AD21" s="257">
        <v>9.676544014946062</v>
      </c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R21" s="225"/>
    </row>
    <row r="22" spans="2:44" ht="15" customHeight="1" x14ac:dyDescent="0.25">
      <c r="B22" s="173" t="s">
        <v>123</v>
      </c>
      <c r="C22" s="256">
        <v>5.0259187022324019</v>
      </c>
      <c r="D22" s="256">
        <v>6.5256491049510315</v>
      </c>
      <c r="E22" s="258">
        <v>4.7834669689423297</v>
      </c>
      <c r="F22" s="258">
        <v>6.4318103936810473</v>
      </c>
      <c r="G22" s="258">
        <v>4.4275830505051506</v>
      </c>
      <c r="H22" s="258">
        <v>6.2520757996669483</v>
      </c>
      <c r="I22" s="258">
        <v>4.2258923661893117</v>
      </c>
      <c r="J22" s="258">
        <v>6.3306445585407243</v>
      </c>
      <c r="K22" s="258">
        <v>4.6990864992738777</v>
      </c>
      <c r="L22" s="258">
        <v>6.707064784659778</v>
      </c>
      <c r="M22" s="258">
        <v>4.8906542042389844</v>
      </c>
      <c r="N22" s="258">
        <v>6.7706430048063346</v>
      </c>
      <c r="O22" s="258">
        <v>5.8614557269797487</v>
      </c>
      <c r="P22" s="258">
        <v>6.9284612198095594</v>
      </c>
      <c r="Q22" s="258">
        <v>6.6789756518533059</v>
      </c>
      <c r="R22" s="258">
        <v>7.286047210614405</v>
      </c>
      <c r="S22" s="258">
        <v>5.6739143352674635</v>
      </c>
      <c r="T22" s="258">
        <v>7.4395974373569222</v>
      </c>
      <c r="U22" s="258">
        <v>5.1755728187681989</v>
      </c>
      <c r="V22" s="258">
        <v>7.6244314884633511</v>
      </c>
      <c r="W22" s="258">
        <v>5.6361962187500181</v>
      </c>
      <c r="X22" s="258">
        <v>7.8626437653310104</v>
      </c>
      <c r="Y22" s="258">
        <v>5.572316202260736</v>
      </c>
      <c r="Z22" s="258">
        <v>7.9980280032324629</v>
      </c>
      <c r="AA22" s="258">
        <v>5.3302207590671991</v>
      </c>
      <c r="AB22" s="258">
        <v>8.079881208204597</v>
      </c>
      <c r="AC22" s="258">
        <v>6.1523864928409688</v>
      </c>
      <c r="AD22" s="257">
        <v>8.0136922931002683</v>
      </c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R22" s="225"/>
    </row>
    <row r="23" spans="2:44" ht="16.5" customHeight="1" x14ac:dyDescent="0.25">
      <c r="B23" s="173" t="s">
        <v>161</v>
      </c>
      <c r="C23" s="256">
        <v>16.093761110858619</v>
      </c>
      <c r="D23" s="256">
        <v>16.48451158965042</v>
      </c>
      <c r="E23" s="258">
        <v>17.149875898526297</v>
      </c>
      <c r="F23" s="258">
        <v>16.023191715396258</v>
      </c>
      <c r="G23" s="258">
        <v>15.66302740067343</v>
      </c>
      <c r="H23" s="258">
        <v>15.62463370685653</v>
      </c>
      <c r="I23" s="258">
        <v>15.739397113718963</v>
      </c>
      <c r="J23" s="258">
        <v>16.015137773732739</v>
      </c>
      <c r="K23" s="258">
        <v>15.342465920598238</v>
      </c>
      <c r="L23" s="258">
        <v>16.279774438051746</v>
      </c>
      <c r="M23" s="258">
        <v>16.098511657362199</v>
      </c>
      <c r="N23" s="258">
        <v>16.258054583507672</v>
      </c>
      <c r="O23" s="258">
        <v>15.453803745078723</v>
      </c>
      <c r="P23" s="258">
        <v>16.532509922121125</v>
      </c>
      <c r="Q23" s="258">
        <v>17.240297262825997</v>
      </c>
      <c r="R23" s="258">
        <v>17.095415879610314</v>
      </c>
      <c r="S23" s="258">
        <v>15.944543512552245</v>
      </c>
      <c r="T23" s="258">
        <v>16.284318949752389</v>
      </c>
      <c r="U23" s="258">
        <v>13.965002887948508</v>
      </c>
      <c r="V23" s="258">
        <v>16.074862765662797</v>
      </c>
      <c r="W23" s="258">
        <v>13.966907189414387</v>
      </c>
      <c r="X23" s="258">
        <v>15.92720440988233</v>
      </c>
      <c r="Y23" s="258">
        <v>15.031386803461844</v>
      </c>
      <c r="Z23" s="258">
        <v>16.386173184357322</v>
      </c>
      <c r="AA23" s="258">
        <v>14.040178791855757</v>
      </c>
      <c r="AB23" s="258">
        <v>16.425732806138264</v>
      </c>
      <c r="AC23" s="258">
        <v>15.798970351844488</v>
      </c>
      <c r="AD23" s="257">
        <v>17.177182640782323</v>
      </c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R23" s="225"/>
    </row>
    <row r="24" spans="2:44" ht="15" customHeight="1" x14ac:dyDescent="0.25">
      <c r="B24" s="173" t="s">
        <v>162</v>
      </c>
      <c r="C24" s="256">
        <v>2.2414295049439041</v>
      </c>
      <c r="D24" s="256">
        <v>3.8883948738747676</v>
      </c>
      <c r="E24" s="258">
        <v>2.7511864196260243</v>
      </c>
      <c r="F24" s="258">
        <v>3.715823935118538</v>
      </c>
      <c r="G24" s="258">
        <v>2.1845016488769859</v>
      </c>
      <c r="H24" s="258">
        <v>3.6960072041732781</v>
      </c>
      <c r="I24" s="258">
        <v>1.5378300842687911</v>
      </c>
      <c r="J24" s="258">
        <v>3.1353566871967899</v>
      </c>
      <c r="K24" s="258">
        <v>2.2201043907736162</v>
      </c>
      <c r="L24" s="258">
        <v>3.4471683245600659</v>
      </c>
      <c r="M24" s="258">
        <v>2.1572112700592463</v>
      </c>
      <c r="N24" s="258">
        <v>3.3252015348459376</v>
      </c>
      <c r="O24" s="258">
        <v>1.952008113630237</v>
      </c>
      <c r="P24" s="258">
        <v>3.1377960109066452</v>
      </c>
      <c r="Q24" s="258">
        <v>2.2053035964174672</v>
      </c>
      <c r="R24" s="258">
        <v>3.2081879339164754</v>
      </c>
      <c r="S24" s="258">
        <v>1.9272667959953595</v>
      </c>
      <c r="T24" s="258">
        <v>2.9978442794686049</v>
      </c>
      <c r="U24" s="258">
        <v>1.7741664844386453</v>
      </c>
      <c r="V24" s="258">
        <v>3.0249745932023013</v>
      </c>
      <c r="W24" s="258">
        <v>2.120006296883163</v>
      </c>
      <c r="X24" s="258">
        <v>3.3721120232012818</v>
      </c>
      <c r="Y24" s="258">
        <v>2.1504845063678446</v>
      </c>
      <c r="Z24" s="258">
        <v>3.5313455254558557</v>
      </c>
      <c r="AA24" s="258">
        <v>3.0567725620858348</v>
      </c>
      <c r="AB24" s="258">
        <v>3.8457918722375877</v>
      </c>
      <c r="AC24" s="258">
        <v>3.0349161250992793</v>
      </c>
      <c r="AD24" s="257">
        <v>4.0721149677796999</v>
      </c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R24" s="225"/>
    </row>
    <row r="25" spans="2:44" ht="16.5" customHeight="1" x14ac:dyDescent="0.25">
      <c r="B25" s="173" t="s">
        <v>163</v>
      </c>
      <c r="C25" s="256">
        <v>3.5764858583551038</v>
      </c>
      <c r="D25" s="256">
        <v>3.9561797138981629</v>
      </c>
      <c r="E25" s="258">
        <v>3.2057870727752893</v>
      </c>
      <c r="F25" s="258">
        <v>3.5667965191553574</v>
      </c>
      <c r="G25" s="258">
        <v>3.0813808850446556</v>
      </c>
      <c r="H25" s="258">
        <v>3.5803839953945009</v>
      </c>
      <c r="I25" s="258">
        <v>2.9578598342341387</v>
      </c>
      <c r="J25" s="258">
        <v>3.7038394578610281</v>
      </c>
      <c r="K25" s="258">
        <v>3.124994996637366</v>
      </c>
      <c r="L25" s="258">
        <v>3.787065831734624</v>
      </c>
      <c r="M25" s="258">
        <v>2.9212093463235629</v>
      </c>
      <c r="N25" s="258">
        <v>3.4144914860395481</v>
      </c>
      <c r="O25" s="258">
        <v>2.6086413297832634</v>
      </c>
      <c r="P25" s="258">
        <v>3.3618025944827803</v>
      </c>
      <c r="Q25" s="258">
        <v>2.9983918539803378</v>
      </c>
      <c r="R25" s="258">
        <v>3.4972237903909154</v>
      </c>
      <c r="S25" s="258">
        <v>2.536315426031154</v>
      </c>
      <c r="T25" s="258">
        <v>3.1051155974858013</v>
      </c>
      <c r="U25" s="258">
        <v>2.2364919242788099</v>
      </c>
      <c r="V25" s="258">
        <v>2.9881243211526702</v>
      </c>
      <c r="W25" s="258">
        <v>2.4628280962222706</v>
      </c>
      <c r="X25" s="258">
        <v>2.9909441488679906</v>
      </c>
      <c r="Y25" s="258">
        <v>2.4892510088629742</v>
      </c>
      <c r="Z25" s="258">
        <v>2.981711816169442</v>
      </c>
      <c r="AA25" s="258">
        <v>2.2189643135752837</v>
      </c>
      <c r="AB25" s="258">
        <v>3.0064547993116113</v>
      </c>
      <c r="AC25" s="258">
        <v>2.3855406310334053</v>
      </c>
      <c r="AD25" s="257">
        <v>2.9514696734677401</v>
      </c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R25" s="225"/>
    </row>
    <row r="26" spans="2:44" ht="13.5" thickBot="1" x14ac:dyDescent="0.25">
      <c r="B26" s="98" t="s">
        <v>9</v>
      </c>
      <c r="C26" s="259">
        <f>C15+C10+C8</f>
        <v>99.999999999999972</v>
      </c>
      <c r="D26" s="259">
        <f>D15+D10+D8</f>
        <v>99.999999999999986</v>
      </c>
      <c r="E26" s="259">
        <f t="shared" ref="E26:AD26" si="3">E15+E10+E8</f>
        <v>99.999999999999972</v>
      </c>
      <c r="F26" s="259">
        <f t="shared" si="3"/>
        <v>100</v>
      </c>
      <c r="G26" s="259">
        <f t="shared" si="3"/>
        <v>100.00000000000001</v>
      </c>
      <c r="H26" s="259">
        <f t="shared" si="3"/>
        <v>100</v>
      </c>
      <c r="I26" s="259">
        <f t="shared" si="3"/>
        <v>100</v>
      </c>
      <c r="J26" s="259">
        <f t="shared" si="3"/>
        <v>100</v>
      </c>
      <c r="K26" s="259">
        <f t="shared" si="3"/>
        <v>99.999999999999972</v>
      </c>
      <c r="L26" s="259">
        <f t="shared" si="3"/>
        <v>100</v>
      </c>
      <c r="M26" s="259">
        <f t="shared" si="3"/>
        <v>100</v>
      </c>
      <c r="N26" s="259">
        <f t="shared" si="3"/>
        <v>100</v>
      </c>
      <c r="O26" s="259">
        <f t="shared" si="3"/>
        <v>100</v>
      </c>
      <c r="P26" s="259">
        <f t="shared" si="3"/>
        <v>100</v>
      </c>
      <c r="Q26" s="259">
        <f t="shared" si="3"/>
        <v>100</v>
      </c>
      <c r="R26" s="259">
        <f t="shared" si="3"/>
        <v>100.00000000000001</v>
      </c>
      <c r="S26" s="259">
        <f t="shared" si="3"/>
        <v>100.00000000000001</v>
      </c>
      <c r="T26" s="259">
        <f t="shared" si="3"/>
        <v>100</v>
      </c>
      <c r="U26" s="259">
        <f t="shared" si="3"/>
        <v>99.999999999999986</v>
      </c>
      <c r="V26" s="259">
        <f t="shared" si="3"/>
        <v>100</v>
      </c>
      <c r="W26" s="259">
        <f t="shared" si="3"/>
        <v>100</v>
      </c>
      <c r="X26" s="259">
        <f t="shared" si="3"/>
        <v>100</v>
      </c>
      <c r="Y26" s="259">
        <f t="shared" si="3"/>
        <v>100.00000000000001</v>
      </c>
      <c r="Z26" s="260">
        <f t="shared" si="3"/>
        <v>100</v>
      </c>
      <c r="AA26" s="260">
        <f t="shared" si="3"/>
        <v>100</v>
      </c>
      <c r="AB26" s="260">
        <f t="shared" si="3"/>
        <v>100</v>
      </c>
      <c r="AC26" s="259">
        <f t="shared" si="3"/>
        <v>100</v>
      </c>
      <c r="AD26" s="261">
        <f t="shared" si="3"/>
        <v>100.00000000000001</v>
      </c>
    </row>
    <row r="27" spans="2:44" ht="27.75" customHeight="1" x14ac:dyDescent="0.2">
      <c r="B27" s="58" t="s">
        <v>113</v>
      </c>
      <c r="C27" s="65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AD27" s="2"/>
    </row>
    <row r="28" spans="2:44" x14ac:dyDescent="0.2">
      <c r="B28" s="71" t="s">
        <v>104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2:44" x14ac:dyDescent="0.2">
      <c r="B29" s="354"/>
      <c r="C29" s="354"/>
      <c r="D29" s="354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</row>
    <row r="30" spans="2:44" x14ac:dyDescent="0.2">
      <c r="B30" s="5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2:44" x14ac:dyDescent="0.2">
      <c r="B31" s="2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5" spans="2:37" x14ac:dyDescent="0.2">
      <c r="AE35"/>
      <c r="AF35"/>
      <c r="AG35"/>
      <c r="AH35"/>
      <c r="AI35"/>
      <c r="AJ35"/>
      <c r="AK35"/>
    </row>
    <row r="36" spans="2:37" x14ac:dyDescent="0.2">
      <c r="AE36"/>
      <c r="AF36"/>
      <c r="AG36"/>
      <c r="AH36"/>
      <c r="AI36"/>
      <c r="AJ36"/>
      <c r="AK36"/>
    </row>
    <row r="37" spans="2:37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2:37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2:37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2:37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2:37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2:37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2:37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2:37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2:37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2:37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2:37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2:37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2:37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2:37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2:37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2:37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2:37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2:37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2:37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2:37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</sheetData>
  <mergeCells count="16">
    <mergeCell ref="B29:D29"/>
    <mergeCell ref="C5:D5"/>
    <mergeCell ref="Y5:Z5"/>
    <mergeCell ref="W5:X5"/>
    <mergeCell ref="C4:AD4"/>
    <mergeCell ref="AC5:A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A5:AB5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showGridLines="0" workbookViewId="0">
      <selection activeCell="C6" sqref="C6"/>
    </sheetView>
  </sheetViews>
  <sheetFormatPr defaultRowHeight="12.75" x14ac:dyDescent="0.2"/>
  <cols>
    <col min="1" max="1" width="4.7109375" style="1" customWidth="1"/>
    <col min="2" max="2" width="86" style="1" customWidth="1"/>
    <col min="3" max="3" width="13" style="1" customWidth="1"/>
    <col min="4" max="4" width="49.42578125" style="1" customWidth="1"/>
    <col min="5" max="16384" width="9.140625" style="1"/>
  </cols>
  <sheetData>
    <row r="1" spans="2:4" x14ac:dyDescent="0.2">
      <c r="B1" s="58"/>
      <c r="C1" s="58"/>
      <c r="D1" s="58"/>
    </row>
    <row r="2" spans="2:4" ht="18" thickBot="1" x14ac:dyDescent="0.35">
      <c r="B2" s="360" t="s">
        <v>183</v>
      </c>
      <c r="C2" s="360"/>
      <c r="D2" s="360"/>
    </row>
    <row r="3" spans="2:4" ht="9" customHeight="1" thickTop="1" x14ac:dyDescent="0.2">
      <c r="B3" s="100"/>
      <c r="C3" s="71"/>
      <c r="D3" s="58"/>
    </row>
    <row r="4" spans="2:4" ht="9.75" customHeight="1" thickBot="1" x14ac:dyDescent="0.25">
      <c r="B4" s="58"/>
      <c r="C4" s="101" t="s">
        <v>70</v>
      </c>
      <c r="D4" s="58"/>
    </row>
    <row r="5" spans="2:4" ht="16.5" customHeight="1" x14ac:dyDescent="0.2">
      <c r="B5" s="89" t="s">
        <v>4</v>
      </c>
      <c r="C5" s="224" t="s">
        <v>184</v>
      </c>
      <c r="D5" s="58"/>
    </row>
    <row r="6" spans="2:4" ht="1.5" customHeight="1" x14ac:dyDescent="0.2">
      <c r="B6" s="102"/>
      <c r="C6" s="103"/>
      <c r="D6" s="58"/>
    </row>
    <row r="7" spans="2:4" ht="15" customHeight="1" x14ac:dyDescent="0.2">
      <c r="B7" s="226" t="s">
        <v>0</v>
      </c>
      <c r="C7" s="109"/>
      <c r="D7" s="58"/>
    </row>
    <row r="8" spans="2:4" ht="15" customHeight="1" x14ac:dyDescent="0.2">
      <c r="B8" s="96" t="s">
        <v>116</v>
      </c>
      <c r="C8" s="111">
        <v>1.2057086945496787</v>
      </c>
      <c r="D8" s="58"/>
    </row>
    <row r="9" spans="2:4" ht="15" customHeight="1" x14ac:dyDescent="0.2">
      <c r="B9" s="226" t="s">
        <v>1</v>
      </c>
      <c r="C9" s="109"/>
      <c r="D9" s="58"/>
    </row>
    <row r="10" spans="2:4" ht="15.75" customHeight="1" x14ac:dyDescent="0.2">
      <c r="B10" s="96" t="s">
        <v>117</v>
      </c>
      <c r="C10" s="111">
        <v>11.170855141935476</v>
      </c>
      <c r="D10" s="58"/>
    </row>
    <row r="11" spans="2:4" x14ac:dyDescent="0.2">
      <c r="B11" s="96" t="s">
        <v>118</v>
      </c>
      <c r="C11" s="111">
        <v>0.23797950419617298</v>
      </c>
      <c r="D11" s="58"/>
    </row>
    <row r="12" spans="2:4" x14ac:dyDescent="0.2">
      <c r="B12" s="243" t="s">
        <v>159</v>
      </c>
      <c r="C12" s="111">
        <v>1.025374114945854</v>
      </c>
      <c r="D12" s="58"/>
    </row>
    <row r="13" spans="2:4" ht="15.75" customHeight="1" x14ac:dyDescent="0.2">
      <c r="B13" s="97" t="s">
        <v>119</v>
      </c>
      <c r="C13" s="111">
        <v>2.8938048242758141</v>
      </c>
      <c r="D13" s="58"/>
    </row>
    <row r="14" spans="2:4" ht="14.25" customHeight="1" x14ac:dyDescent="0.2">
      <c r="B14" s="226" t="s">
        <v>2</v>
      </c>
      <c r="C14" s="109"/>
      <c r="D14" s="58"/>
    </row>
    <row r="15" spans="2:4" x14ac:dyDescent="0.2">
      <c r="B15" s="173" t="s">
        <v>120</v>
      </c>
      <c r="C15" s="111">
        <v>1.8616057031051403</v>
      </c>
      <c r="D15" s="58"/>
    </row>
    <row r="16" spans="2:4" ht="14.25" customHeight="1" x14ac:dyDescent="0.2">
      <c r="B16" s="173" t="s">
        <v>121</v>
      </c>
      <c r="C16" s="111">
        <v>3.5025282774136413</v>
      </c>
      <c r="D16" s="58"/>
    </row>
    <row r="17" spans="2:20" ht="14.25" customHeight="1" x14ac:dyDescent="0.2">
      <c r="B17" s="173" t="s">
        <v>122</v>
      </c>
      <c r="C17" s="111">
        <v>2.7735350055165142</v>
      </c>
      <c r="D17" s="58"/>
    </row>
    <row r="18" spans="2:20" ht="14.25" customHeight="1" x14ac:dyDescent="0.2">
      <c r="B18" s="173" t="s">
        <v>66</v>
      </c>
      <c r="C18" s="111">
        <v>4.0070480668499719</v>
      </c>
      <c r="D18" s="58"/>
    </row>
    <row r="19" spans="2:20" x14ac:dyDescent="0.2">
      <c r="B19" s="173" t="s">
        <v>160</v>
      </c>
      <c r="C19" s="111">
        <v>7.1918599023460539</v>
      </c>
      <c r="D19" s="58"/>
    </row>
    <row r="20" spans="2:20" ht="15" customHeight="1" x14ac:dyDescent="0.2">
      <c r="B20" s="173" t="s">
        <v>124</v>
      </c>
      <c r="C20" s="111">
        <v>4.0815819813950327</v>
      </c>
      <c r="D20" s="58"/>
    </row>
    <row r="21" spans="2:20" ht="15.75" customHeight="1" x14ac:dyDescent="0.2">
      <c r="B21" s="173" t="s">
        <v>123</v>
      </c>
      <c r="C21" s="111">
        <v>4.901555780143263</v>
      </c>
      <c r="D21" s="58"/>
    </row>
    <row r="22" spans="2:20" ht="15.75" customHeight="1" x14ac:dyDescent="0.2">
      <c r="B22" s="173" t="s">
        <v>161</v>
      </c>
      <c r="C22" s="111">
        <v>2.2161249815066064</v>
      </c>
      <c r="D22" s="58"/>
    </row>
    <row r="23" spans="2:20" ht="15.75" customHeight="1" x14ac:dyDescent="0.2">
      <c r="B23" s="173" t="s">
        <v>162</v>
      </c>
      <c r="C23" s="111">
        <v>2.8862776827374814</v>
      </c>
      <c r="D23" s="58"/>
    </row>
    <row r="24" spans="2:20" ht="14.25" customHeight="1" x14ac:dyDescent="0.2">
      <c r="B24" s="173" t="s">
        <v>163</v>
      </c>
      <c r="C24" s="111">
        <v>1.0356051560346913</v>
      </c>
      <c r="D24" s="58"/>
    </row>
    <row r="25" spans="2:20" ht="17.25" customHeight="1" thickBot="1" x14ac:dyDescent="0.25">
      <c r="B25" s="227" t="s">
        <v>9</v>
      </c>
      <c r="C25" s="115">
        <v>3.795309537094993</v>
      </c>
      <c r="D25" s="58"/>
    </row>
    <row r="26" spans="2:20" x14ac:dyDescent="0.2">
      <c r="B26" s="58" t="s">
        <v>113</v>
      </c>
      <c r="C26" s="58"/>
      <c r="D26" s="58"/>
    </row>
    <row r="27" spans="2:20" x14ac:dyDescent="0.2">
      <c r="B27" s="71" t="s">
        <v>104</v>
      </c>
      <c r="C27" s="58"/>
      <c r="D27" s="58"/>
    </row>
    <row r="28" spans="2:20" ht="69.75" customHeight="1" x14ac:dyDescent="0.2">
      <c r="B28" s="354"/>
      <c r="C28" s="354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</row>
  </sheetData>
  <mergeCells count="2">
    <mergeCell ref="B2:D2"/>
    <mergeCell ref="B28:C2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5"/>
  <sheetViews>
    <sheetView showGridLines="0" zoomScale="70" zoomScaleNormal="70" workbookViewId="0">
      <selection activeCell="Q7" sqref="Q7:Q24"/>
    </sheetView>
  </sheetViews>
  <sheetFormatPr defaultRowHeight="12.75" x14ac:dyDescent="0.2"/>
  <cols>
    <col min="1" max="1" width="4.7109375" style="1" customWidth="1"/>
    <col min="2" max="2" width="100.28515625" style="1" customWidth="1"/>
    <col min="3" max="15" width="6.5703125" style="1" customWidth="1"/>
    <col min="16" max="16" width="15" style="1" bestFit="1" customWidth="1"/>
    <col min="17" max="17" width="13.28515625" style="1" customWidth="1"/>
    <col min="18" max="18" width="10.28515625" style="1" bestFit="1" customWidth="1"/>
    <col min="19" max="19" width="9.140625" style="1"/>
    <col min="20" max="20" width="15.28515625" style="1" customWidth="1"/>
    <col min="21" max="21" width="18.140625" style="1" customWidth="1"/>
    <col min="22" max="22" width="14.140625" style="1" customWidth="1"/>
    <col min="23" max="16384" width="9.140625" style="1"/>
  </cols>
  <sheetData>
    <row r="1" spans="2:33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33" ht="18" thickBot="1" x14ac:dyDescent="0.35">
      <c r="B2" s="104" t="s">
        <v>181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339"/>
      <c r="O2" s="71"/>
      <c r="P2" s="71"/>
      <c r="Q2" s="58"/>
    </row>
    <row r="3" spans="2:33" ht="10.5" customHeight="1" thickTop="1" x14ac:dyDescent="0.2">
      <c r="B3" s="87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105"/>
      <c r="Q3" s="58"/>
    </row>
    <row r="4" spans="2:33" ht="13.5" thickBo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105" t="s">
        <v>10</v>
      </c>
      <c r="Q4" s="58"/>
    </row>
    <row r="5" spans="2:33" ht="38.25" x14ac:dyDescent="0.2">
      <c r="B5" s="89" t="s">
        <v>4</v>
      </c>
      <c r="C5" s="106">
        <v>2003</v>
      </c>
      <c r="D5" s="106">
        <v>2004</v>
      </c>
      <c r="E5" s="106">
        <v>2005</v>
      </c>
      <c r="F5" s="106">
        <v>2006</v>
      </c>
      <c r="G5" s="106">
        <v>2007</v>
      </c>
      <c r="H5" s="106">
        <v>2008</v>
      </c>
      <c r="I5" s="106">
        <v>2009</v>
      </c>
      <c r="J5" s="106">
        <v>2010</v>
      </c>
      <c r="K5" s="106">
        <v>2011</v>
      </c>
      <c r="L5" s="106">
        <v>2012</v>
      </c>
      <c r="M5" s="106">
        <v>2013</v>
      </c>
      <c r="N5" s="106">
        <v>2014</v>
      </c>
      <c r="O5" s="106">
        <v>2015</v>
      </c>
      <c r="P5" s="106" t="s">
        <v>180</v>
      </c>
      <c r="Q5" s="107" t="s">
        <v>182</v>
      </c>
      <c r="R5" s="178"/>
      <c r="S5" s="179"/>
      <c r="T5" s="178"/>
      <c r="U5" s="179"/>
      <c r="V5" s="178"/>
      <c r="W5" s="179"/>
      <c r="X5" s="178"/>
      <c r="Y5" s="179"/>
      <c r="AA5" s="58"/>
      <c r="AC5" s="58"/>
      <c r="AE5" s="58"/>
      <c r="AG5" s="58"/>
    </row>
    <row r="6" spans="2:33" x14ac:dyDescent="0.2">
      <c r="B6" s="226" t="s">
        <v>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33" x14ac:dyDescent="0.2">
      <c r="B7" s="96" t="s">
        <v>158</v>
      </c>
      <c r="C7" s="110">
        <v>-0.52086877232053741</v>
      </c>
      <c r="D7" s="110">
        <v>0.34786168688283325</v>
      </c>
      <c r="E7" s="110">
        <v>7.8263236315388118</v>
      </c>
      <c r="F7" s="110">
        <v>1.4096509991214923</v>
      </c>
      <c r="G7" s="110">
        <v>-1.1078774997147489</v>
      </c>
      <c r="H7" s="110">
        <v>-0.66702077090385892</v>
      </c>
      <c r="I7" s="110">
        <v>-0.37463794041409093</v>
      </c>
      <c r="J7" s="110">
        <v>2.5273470408644361</v>
      </c>
      <c r="K7" s="110">
        <v>3.1343409433101765</v>
      </c>
      <c r="L7" s="110">
        <v>6.2427554103231975</v>
      </c>
      <c r="M7" s="110">
        <v>-2.3298255212212404</v>
      </c>
      <c r="N7" s="110">
        <v>10.961373687791154</v>
      </c>
      <c r="O7" s="110">
        <v>-10.149657079391472</v>
      </c>
      <c r="P7" s="110">
        <v>16.859798972351058</v>
      </c>
      <c r="Q7" s="111">
        <v>1.2057086945496787</v>
      </c>
    </row>
    <row r="8" spans="2:33" x14ac:dyDescent="0.2">
      <c r="B8" s="226" t="s">
        <v>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</row>
    <row r="9" spans="2:33" x14ac:dyDescent="0.2">
      <c r="B9" s="96" t="s">
        <v>117</v>
      </c>
      <c r="C9" s="110">
        <v>23.840755348401309</v>
      </c>
      <c r="D9" s="110">
        <v>-6.6247960889213253</v>
      </c>
      <c r="E9" s="110">
        <v>-1.4598440603659335</v>
      </c>
      <c r="F9" s="110">
        <v>17.648625815316677</v>
      </c>
      <c r="G9" s="110">
        <v>29.129120567120694</v>
      </c>
      <c r="H9" s="110">
        <v>27.798303358122922</v>
      </c>
      <c r="I9" s="110">
        <v>-34.966064192608037</v>
      </c>
      <c r="J9" s="110">
        <v>91.615723212111064</v>
      </c>
      <c r="K9" s="110">
        <v>25.652027443256141</v>
      </c>
      <c r="L9" s="110">
        <v>-4.5270872459959861</v>
      </c>
      <c r="M9" s="110">
        <v>-2.000447641616443</v>
      </c>
      <c r="N9" s="110">
        <v>16.099921483117786</v>
      </c>
      <c r="O9" s="110">
        <v>5.2836395524472168</v>
      </c>
      <c r="P9" s="110">
        <v>296.17065387649745</v>
      </c>
      <c r="Q9" s="111">
        <v>11.170855141935476</v>
      </c>
    </row>
    <row r="10" spans="2:33" x14ac:dyDescent="0.2">
      <c r="B10" s="96" t="s">
        <v>118</v>
      </c>
      <c r="C10" s="110">
        <v>5.6353990669526732</v>
      </c>
      <c r="D10" s="110">
        <v>5.7719101302694531</v>
      </c>
      <c r="E10" s="110">
        <v>1.1094292572674025</v>
      </c>
      <c r="F10" s="110">
        <v>5.2096382801576802</v>
      </c>
      <c r="G10" s="110">
        <v>4.6719942986877205</v>
      </c>
      <c r="H10" s="110">
        <v>3.376846193417804</v>
      </c>
      <c r="I10" s="110">
        <v>-6.6925896905678295</v>
      </c>
      <c r="J10" s="110">
        <v>4.6540123304881886</v>
      </c>
      <c r="K10" s="110">
        <v>-3.8545002758853975</v>
      </c>
      <c r="L10" s="110">
        <v>-12.977983007748861</v>
      </c>
      <c r="M10" s="110">
        <v>-2.4997770712915535</v>
      </c>
      <c r="N10" s="110">
        <v>-3.3014956446415944</v>
      </c>
      <c r="O10" s="110">
        <v>4.1078966992010191</v>
      </c>
      <c r="P10" s="110">
        <v>3.138296033145707</v>
      </c>
      <c r="Q10" s="111">
        <v>0.23797950419617298</v>
      </c>
    </row>
    <row r="11" spans="2:33" x14ac:dyDescent="0.2">
      <c r="B11" s="243" t="s">
        <v>159</v>
      </c>
      <c r="C11" s="110">
        <v>-4.2235822543767565</v>
      </c>
      <c r="D11" s="110">
        <v>-1.1786618636137725</v>
      </c>
      <c r="E11" s="110">
        <v>-2.3912907088160629</v>
      </c>
      <c r="F11" s="110">
        <v>1.4338881501028578</v>
      </c>
      <c r="G11" s="110">
        <v>9.5787664493645295</v>
      </c>
      <c r="H11" s="110">
        <v>0.38779862121125497</v>
      </c>
      <c r="I11" s="110">
        <v>-10.410382906872851</v>
      </c>
      <c r="J11" s="110">
        <v>11.755652390631276</v>
      </c>
      <c r="K11" s="110">
        <v>6.5344646522233818</v>
      </c>
      <c r="L11" s="110">
        <v>0.12874229397343839</v>
      </c>
      <c r="M11" s="110">
        <v>2.8930880893477395</v>
      </c>
      <c r="N11" s="110">
        <v>1.2774447361590724</v>
      </c>
      <c r="O11" s="110">
        <v>-0.47486610802094376</v>
      </c>
      <c r="P11" s="110">
        <v>14.181587289931912</v>
      </c>
      <c r="Q11" s="111">
        <v>1.025374114945854</v>
      </c>
    </row>
    <row r="12" spans="2:33" x14ac:dyDescent="0.2">
      <c r="B12" s="97" t="s">
        <v>119</v>
      </c>
      <c r="C12" s="110">
        <v>-1.6308860649222434</v>
      </c>
      <c r="D12" s="110">
        <v>7.5549555530304291</v>
      </c>
      <c r="E12" s="110">
        <v>-4.4673856915596772</v>
      </c>
      <c r="F12" s="110">
        <v>19.560324847435062</v>
      </c>
      <c r="G12" s="110">
        <v>-9.4818075233306551</v>
      </c>
      <c r="H12" s="110">
        <v>19.991564285592677</v>
      </c>
      <c r="I12" s="110">
        <v>12.187014755990377</v>
      </c>
      <c r="J12" s="110">
        <v>6.4304838441656464</v>
      </c>
      <c r="K12" s="110">
        <v>4.537572601733042</v>
      </c>
      <c r="L12" s="110">
        <v>2.4365942051512546</v>
      </c>
      <c r="M12" s="110">
        <v>-0.50753951552853227</v>
      </c>
      <c r="N12" s="110">
        <v>-3.7588209763983915</v>
      </c>
      <c r="O12" s="110">
        <v>-9.8308134284746824</v>
      </c>
      <c r="P12" s="110">
        <v>44.897185622028871</v>
      </c>
      <c r="Q12" s="111">
        <v>2.8938048242758141</v>
      </c>
    </row>
    <row r="13" spans="2:33" x14ac:dyDescent="0.2">
      <c r="B13" s="226" t="s">
        <v>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>
        <v>1.9033072642782978</v>
      </c>
      <c r="O13" s="108">
        <v>1.9033072642782978</v>
      </c>
      <c r="P13" s="108"/>
      <c r="Q13" s="109"/>
    </row>
    <row r="14" spans="2:33" x14ac:dyDescent="0.2">
      <c r="B14" s="173" t="s">
        <v>120</v>
      </c>
      <c r="C14" s="110">
        <v>-3.0512576940804226</v>
      </c>
      <c r="D14" s="110">
        <v>9.7093068029227005</v>
      </c>
      <c r="E14" s="110">
        <v>8.1216456950477642</v>
      </c>
      <c r="F14" s="110">
        <v>7.7266155942684156</v>
      </c>
      <c r="G14" s="110">
        <v>6.0471613306909644</v>
      </c>
      <c r="H14" s="110">
        <v>4.4955700016048539</v>
      </c>
      <c r="I14" s="110">
        <v>-6.7424607296000527</v>
      </c>
      <c r="J14" s="110">
        <v>8.8843615420066246</v>
      </c>
      <c r="K14" s="110">
        <v>9.3773963286706508</v>
      </c>
      <c r="L14" s="110">
        <v>-0.12570412819176147</v>
      </c>
      <c r="M14" s="110">
        <v>-3.2316599484790154</v>
      </c>
      <c r="N14" s="110">
        <v>-2.2308955113029993</v>
      </c>
      <c r="O14" s="110">
        <v>-11.782897077665099</v>
      </c>
      <c r="P14" s="110">
        <v>27.097419512008074</v>
      </c>
      <c r="Q14" s="111">
        <v>1.8616057031051403</v>
      </c>
    </row>
    <row r="15" spans="2:33" x14ac:dyDescent="0.2">
      <c r="B15" s="173" t="s">
        <v>121</v>
      </c>
      <c r="C15" s="110">
        <v>-1.9174679524174398</v>
      </c>
      <c r="D15" s="110">
        <v>7.1159822887944646</v>
      </c>
      <c r="E15" s="110">
        <v>6.8323034997939569</v>
      </c>
      <c r="F15" s="110">
        <v>15.128270050125558</v>
      </c>
      <c r="G15" s="110">
        <v>3.2486650702067577</v>
      </c>
      <c r="H15" s="110">
        <v>7.7699522832608281</v>
      </c>
      <c r="I15" s="110">
        <v>-7.8418920222768413</v>
      </c>
      <c r="J15" s="110">
        <v>12.446346334956493</v>
      </c>
      <c r="K15" s="110">
        <v>10.086953243590235</v>
      </c>
      <c r="L15" s="110">
        <v>-2.8730175374802935</v>
      </c>
      <c r="M15" s="110">
        <v>3.7605318670895782</v>
      </c>
      <c r="N15" s="110">
        <v>0.60095121144201347</v>
      </c>
      <c r="O15" s="110">
        <v>-5.9278898143918184</v>
      </c>
      <c r="P15" s="110">
        <v>56.445278525110382</v>
      </c>
      <c r="Q15" s="111">
        <v>3.5025282774136413</v>
      </c>
    </row>
    <row r="16" spans="2:33" x14ac:dyDescent="0.2">
      <c r="B16" s="173" t="s">
        <v>122</v>
      </c>
      <c r="C16" s="110">
        <v>2.1564761136110944</v>
      </c>
      <c r="D16" s="110">
        <v>5.8827538119008871</v>
      </c>
      <c r="E16" s="110">
        <v>3.0655588815309276</v>
      </c>
      <c r="F16" s="110">
        <v>10.405152007271967</v>
      </c>
      <c r="G16" s="110">
        <v>1.8833211927864246</v>
      </c>
      <c r="H16" s="110">
        <v>8.1825215873538646</v>
      </c>
      <c r="I16" s="110">
        <v>5.0625221276602517</v>
      </c>
      <c r="J16" s="110">
        <v>1.818119079869307</v>
      </c>
      <c r="K16" s="110">
        <v>3.6574953873353522</v>
      </c>
      <c r="L16" s="110">
        <v>4.5493424283529427</v>
      </c>
      <c r="M16" s="110">
        <v>-1.8438550727856606</v>
      </c>
      <c r="N16" s="110">
        <v>0.75671239561603265</v>
      </c>
      <c r="O16" s="110">
        <v>-8.2478574925457409</v>
      </c>
      <c r="P16" s="110">
        <v>42.710797306997165</v>
      </c>
      <c r="Q16" s="111">
        <v>2.7735350055165142</v>
      </c>
    </row>
    <row r="17" spans="2:17" x14ac:dyDescent="0.2">
      <c r="B17" s="173" t="s">
        <v>66</v>
      </c>
      <c r="C17" s="110">
        <v>7.310206891764981</v>
      </c>
      <c r="D17" s="110">
        <v>4.5234487482307628</v>
      </c>
      <c r="E17" s="110">
        <v>8.7805665135627606</v>
      </c>
      <c r="F17" s="110">
        <v>1.6344744832548663</v>
      </c>
      <c r="G17" s="110">
        <v>5.3666214833052672</v>
      </c>
      <c r="H17" s="110">
        <v>14.77316835054323</v>
      </c>
      <c r="I17" s="110">
        <v>-14.776772223551804</v>
      </c>
      <c r="J17" s="110">
        <v>8.6093287323591117</v>
      </c>
      <c r="K17" s="110">
        <v>4.4817230028484811</v>
      </c>
      <c r="L17" s="110">
        <v>12.969573792525523</v>
      </c>
      <c r="M17" s="110">
        <v>3.9383659440359597</v>
      </c>
      <c r="N17" s="110">
        <v>0.60298862146663801</v>
      </c>
      <c r="O17" s="110">
        <v>-2.722640759183792</v>
      </c>
      <c r="P17" s="110">
        <v>66.654104761986474</v>
      </c>
      <c r="Q17" s="111">
        <v>4.0070480668499719</v>
      </c>
    </row>
    <row r="18" spans="2:17" x14ac:dyDescent="0.2">
      <c r="B18" s="173" t="s">
        <v>160</v>
      </c>
      <c r="C18" s="110">
        <v>-0.78641777349078845</v>
      </c>
      <c r="D18" s="110">
        <v>2.061368651294293</v>
      </c>
      <c r="E18" s="110">
        <v>6.8106914119854034</v>
      </c>
      <c r="F18" s="110">
        <v>13.629846877332486</v>
      </c>
      <c r="G18" s="110">
        <v>18.407618761841494</v>
      </c>
      <c r="H18" s="110">
        <v>19.192371047614621</v>
      </c>
      <c r="I18" s="110">
        <v>1.3755822277459862</v>
      </c>
      <c r="J18" s="110">
        <v>20.182363731265916</v>
      </c>
      <c r="K18" s="110">
        <v>3.7011399832196812</v>
      </c>
      <c r="L18" s="110">
        <v>8.0537287343260608</v>
      </c>
      <c r="M18" s="110">
        <v>4.2622745640600312</v>
      </c>
      <c r="N18" s="110">
        <v>2.1655226570489905</v>
      </c>
      <c r="O18" s="110">
        <v>-2.2072264246109641</v>
      </c>
      <c r="P18" s="110">
        <v>146.6627019515461</v>
      </c>
      <c r="Q18" s="111">
        <v>7.1918599023460539</v>
      </c>
    </row>
    <row r="19" spans="2:17" x14ac:dyDescent="0.2">
      <c r="B19" s="173" t="s">
        <v>124</v>
      </c>
      <c r="C19" s="110">
        <v>3.3572405519063597</v>
      </c>
      <c r="D19" s="110">
        <v>7.0523109183546095</v>
      </c>
      <c r="E19" s="110">
        <v>5.4263922572573398</v>
      </c>
      <c r="F19" s="110">
        <v>5.7329818060867455</v>
      </c>
      <c r="G19" s="110">
        <v>4.924414428220758</v>
      </c>
      <c r="H19" s="110">
        <v>-1.3305389499720821</v>
      </c>
      <c r="I19" s="110">
        <v>6.7297841926972524</v>
      </c>
      <c r="J19" s="110">
        <v>3.8564127818729421</v>
      </c>
      <c r="K19" s="110">
        <v>1.4077004978792607</v>
      </c>
      <c r="L19" s="110">
        <v>6.3171356046750615</v>
      </c>
      <c r="M19" s="110">
        <v>10.136323426781901</v>
      </c>
      <c r="N19" s="110">
        <v>-1.0307110062865887</v>
      </c>
      <c r="O19" s="110">
        <v>1.1300532578023992</v>
      </c>
      <c r="P19" s="110">
        <v>68.213365608026862</v>
      </c>
      <c r="Q19" s="111">
        <v>4.0815819813950327</v>
      </c>
    </row>
    <row r="20" spans="2:17" x14ac:dyDescent="0.2">
      <c r="B20" s="173" t="s">
        <v>123</v>
      </c>
      <c r="C20" s="110">
        <v>1.3805011471041739</v>
      </c>
      <c r="D20" s="110">
        <v>1.7099628768010078</v>
      </c>
      <c r="E20" s="110">
        <v>7.7390013691824189</v>
      </c>
      <c r="F20" s="110">
        <v>9.2391115577290286</v>
      </c>
      <c r="G20" s="110">
        <v>9.7621323673998894</v>
      </c>
      <c r="H20" s="110">
        <v>11.25613704672066</v>
      </c>
      <c r="I20" s="110">
        <v>-3.6060945149666512</v>
      </c>
      <c r="J20" s="110">
        <v>16.189552460831958</v>
      </c>
      <c r="K20" s="110">
        <v>9.5416448182672475</v>
      </c>
      <c r="L20" s="110">
        <v>8.353728746342215</v>
      </c>
      <c r="M20" s="110">
        <v>2.2716012370443517</v>
      </c>
      <c r="N20" s="110">
        <v>-1.1592526295085448</v>
      </c>
      <c r="O20" s="110">
        <v>-6.4618702175442078</v>
      </c>
      <c r="P20" s="110">
        <v>86.279506889519439</v>
      </c>
      <c r="Q20" s="111">
        <v>4.901555780143263</v>
      </c>
    </row>
    <row r="21" spans="2:17" x14ac:dyDescent="0.2">
      <c r="B21" s="173" t="s">
        <v>161</v>
      </c>
      <c r="C21" s="110">
        <v>2.5988396307837114</v>
      </c>
      <c r="D21" s="110">
        <v>3.738896921178525</v>
      </c>
      <c r="E21" s="110">
        <v>1.723138665670132</v>
      </c>
      <c r="F21" s="110">
        <v>4.1313885557249019</v>
      </c>
      <c r="G21" s="110">
        <v>1.9927090779257917</v>
      </c>
      <c r="H21" s="110">
        <v>0.58318572442384031</v>
      </c>
      <c r="I21" s="110">
        <v>4.3563642957583637</v>
      </c>
      <c r="J21" s="110">
        <v>1.1849819019315477</v>
      </c>
      <c r="K21" s="110">
        <v>2.8192268525256026</v>
      </c>
      <c r="L21" s="110">
        <v>2.0898976521700252</v>
      </c>
      <c r="M21" s="110">
        <v>2.7242792516495751</v>
      </c>
      <c r="N21" s="110">
        <v>0.6079482902350053</v>
      </c>
      <c r="O21" s="110">
        <v>0.36328551315183422</v>
      </c>
      <c r="P21" s="110">
        <v>32.969601273651676</v>
      </c>
      <c r="Q21" s="111">
        <v>2.2161249815066064</v>
      </c>
    </row>
    <row r="22" spans="2:17" x14ac:dyDescent="0.2">
      <c r="B22" s="173" t="s">
        <v>162</v>
      </c>
      <c r="C22" s="110">
        <v>4.8454942009787283</v>
      </c>
      <c r="D22" s="110">
        <v>3.7657332659256859</v>
      </c>
      <c r="E22" s="110">
        <v>0.97658466603698368</v>
      </c>
      <c r="F22" s="110">
        <v>3.4956562222618226</v>
      </c>
      <c r="G22" s="110">
        <v>-4.2346574896500622</v>
      </c>
      <c r="H22" s="110">
        <v>6.1752928819819752</v>
      </c>
      <c r="I22" s="110">
        <v>3.4918028094051534</v>
      </c>
      <c r="J22" s="110">
        <v>2.1518517828191808</v>
      </c>
      <c r="K22" s="110">
        <v>4.5980530745967974</v>
      </c>
      <c r="L22" s="110">
        <v>3.678191304778422</v>
      </c>
      <c r="M22" s="110">
        <v>-0.29926890835512143</v>
      </c>
      <c r="N22" s="110">
        <v>7.8371374771738278</v>
      </c>
      <c r="O22" s="110">
        <v>1.5871203470650741</v>
      </c>
      <c r="P22" s="110">
        <v>44.759447694600084</v>
      </c>
      <c r="Q22" s="111">
        <v>2.8862776827374814</v>
      </c>
    </row>
    <row r="23" spans="2:17" x14ac:dyDescent="0.2">
      <c r="B23" s="173" t="s">
        <v>163</v>
      </c>
      <c r="C23" s="110">
        <v>-3.4227566718769142</v>
      </c>
      <c r="D23" s="110">
        <v>5.5879890912195584</v>
      </c>
      <c r="E23" s="110">
        <v>7.9210976143232026</v>
      </c>
      <c r="F23" s="110">
        <v>3.304937680028619</v>
      </c>
      <c r="G23" s="110">
        <v>0.45663302709895159</v>
      </c>
      <c r="H23" s="110">
        <v>1.6405095414307347</v>
      </c>
      <c r="I23" s="110">
        <v>4.932966760430002</v>
      </c>
      <c r="J23" s="110">
        <v>-4.4883602439020009</v>
      </c>
      <c r="K23" s="110">
        <v>1.4774604890691601</v>
      </c>
      <c r="L23" s="110">
        <v>7.0117199999925273</v>
      </c>
      <c r="M23" s="110">
        <v>-10.333195575448928</v>
      </c>
      <c r="N23" s="110">
        <v>6.5149024093502872</v>
      </c>
      <c r="O23" s="110">
        <v>-5.2466991149821673</v>
      </c>
      <c r="P23" s="110">
        <v>14.332002827034174</v>
      </c>
      <c r="Q23" s="111">
        <v>1.0356051560346913</v>
      </c>
    </row>
    <row r="24" spans="2:17" ht="13.5" thickBot="1" x14ac:dyDescent="0.25">
      <c r="B24" s="227" t="s">
        <v>9</v>
      </c>
      <c r="C24" s="114">
        <v>3.1276795196049978</v>
      </c>
      <c r="D24" s="114">
        <v>4.1909506702317412</v>
      </c>
      <c r="E24" s="114">
        <v>3.3064507448475222</v>
      </c>
      <c r="F24" s="114">
        <v>8.0120422944634164</v>
      </c>
      <c r="G24" s="114">
        <v>6.8801050081839454</v>
      </c>
      <c r="H24" s="114">
        <v>8.1976548547700201</v>
      </c>
      <c r="I24" s="114">
        <v>-7.1161045039820241</v>
      </c>
      <c r="J24" s="114">
        <v>14.723141645285676</v>
      </c>
      <c r="K24" s="114">
        <v>8.0834418520170814</v>
      </c>
      <c r="L24" s="114">
        <v>-0.40807410930480126</v>
      </c>
      <c r="M24" s="114">
        <v>4.3171295689981015E-2</v>
      </c>
      <c r="N24" s="114">
        <v>3.8872951550107393</v>
      </c>
      <c r="O24" s="114">
        <v>-1.8102293187693075</v>
      </c>
      <c r="P24" s="114">
        <v>62.296991361134786</v>
      </c>
      <c r="Q24" s="115">
        <v>3.795309537094993</v>
      </c>
    </row>
    <row r="25" spans="2:17" x14ac:dyDescent="0.2">
      <c r="B25" s="58" t="s">
        <v>113</v>
      </c>
    </row>
    <row r="26" spans="2:17" x14ac:dyDescent="0.2">
      <c r="B26" s="71" t="s">
        <v>104</v>
      </c>
    </row>
    <row r="27" spans="2:17" ht="28.5" customHeight="1" x14ac:dyDescent="0.2"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</row>
    <row r="29" spans="2:17" x14ac:dyDescent="0.2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7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7" x14ac:dyDescent="0.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7" x14ac:dyDescent="0.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3:15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3:15" x14ac:dyDescent="0.2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3:15" x14ac:dyDescent="0.2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3:15" x14ac:dyDescent="0.2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3:15" x14ac:dyDescent="0.2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3:15" x14ac:dyDescent="0.2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3:15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3:15" x14ac:dyDescent="0.2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3:15" x14ac:dyDescent="0.2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3:15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3:15" x14ac:dyDescent="0.2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3:15" x14ac:dyDescent="0.2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3:15" x14ac:dyDescent="0.2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3:15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3:15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3:15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3:15" x14ac:dyDescent="0.2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3:15" x14ac:dyDescent="0.2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3:15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3:15" x14ac:dyDescent="0.2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3:15" x14ac:dyDescent="0.2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5" spans="3:15" x14ac:dyDescent="0.2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3:15" x14ac:dyDescent="0.2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3:15" x14ac:dyDescent="0.2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3:15" x14ac:dyDescent="0.2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3:15" x14ac:dyDescent="0.2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3:15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3:15" x14ac:dyDescent="0.2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3:15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3:15" x14ac:dyDescent="0.2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3:15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3:15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</sheetData>
  <mergeCells count="1">
    <mergeCell ref="B27:P2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SUMÁRIO</vt:lpstr>
      <vt:lpstr>tab1</vt:lpstr>
      <vt:lpstr>ES x BR</vt:lpstr>
      <vt:lpstr>tab2</vt:lpstr>
      <vt:lpstr>tab3</vt:lpstr>
      <vt:lpstr>VA</vt:lpstr>
      <vt:lpstr>tab4</vt:lpstr>
      <vt:lpstr>tab5</vt:lpstr>
      <vt:lpstr>tab6</vt:lpstr>
      <vt:lpstr>tab7</vt:lpstr>
      <vt:lpstr>PIB</vt:lpstr>
      <vt:lpstr>tab8</vt:lpstr>
      <vt:lpstr>tab9</vt:lpstr>
      <vt:lpstr>tab10</vt:lpstr>
      <vt:lpstr>tab11</vt:lpstr>
      <vt:lpstr>tab12</vt:lpstr>
      <vt:lpstr>VA e PIB</vt:lpstr>
      <vt:lpstr>tab13</vt:lpstr>
      <vt:lpstr>tab14</vt:lpstr>
      <vt:lpstr>tab15</vt:lpstr>
      <vt:lpstr>tab16</vt:lpstr>
      <vt:lpstr>tab17</vt:lpstr>
    </vt:vector>
  </TitlesOfParts>
  <Company>INSTITUTO JONES SANTOS NEVES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vitor.oliveira</dc:creator>
  <cp:lastModifiedBy>Gustavo Ribeiro</cp:lastModifiedBy>
  <cp:lastPrinted>2012-11-21T15:42:01Z</cp:lastPrinted>
  <dcterms:created xsi:type="dcterms:W3CDTF">1999-07-09T16:05:21Z</dcterms:created>
  <dcterms:modified xsi:type="dcterms:W3CDTF">2017-11-14T20:54:36Z</dcterms:modified>
</cp:coreProperties>
</file>