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Z:\Estudos Econômicos\6_Finanças Públicas\Rotinas\3-Estados\1-ES\4-SECONT\3-Principais Receitas do ES\2026\3. Março\"/>
    </mc:Choice>
  </mc:AlternateContent>
  <xr:revisionPtr revIDLastSave="0" documentId="13_ncr:1_{1B8C366C-00FD-475E-84A1-04EA6FA39554}" xr6:coauthVersionLast="47" xr6:coauthVersionMax="47" xr10:uidLastSave="{00000000-0000-0000-0000-000000000000}"/>
  <bookViews>
    <workbookView xWindow="28680" yWindow="-135" windowWidth="29040" windowHeight="15720" xr2:uid="{00000000-000D-0000-FFFF-FFFF00000000}"/>
  </bookViews>
  <sheets>
    <sheet name="SUMÁRIO" sheetId="5" r:id="rId1"/>
    <sheet name="Plan1" sheetId="1" r:id="rId2"/>
    <sheet name="Plan2" sheetId="2" r:id="rId3"/>
    <sheet name="Plan3" sheetId="3" r:id="rId4"/>
    <sheet name="Plan4" sheetId="12" r:id="rId5"/>
    <sheet name="Plan5" sheetId="13" r:id="rId6"/>
    <sheet name="Plan6" sheetId="14" r:id="rId7"/>
    <sheet name="Plan7" sheetId="15" r:id="rId8"/>
    <sheet name="2022" sheetId="11" state="hidden" r:id="rId9"/>
    <sheet name="Planilha1" sheetId="10" state="hidden" r:id="rId10"/>
  </sheets>
  <definedNames>
    <definedName name="_xlnm._FilterDatabase" localSheetId="1" hidden="1">Plan1!$A$5:$A$336</definedName>
    <definedName name="_xlnm._FilterDatabase" localSheetId="2" hidden="1">Plan2!$A$5:$A$337</definedName>
    <definedName name="_xlnm._FilterDatabase" localSheetId="3" hidden="1">Plan3!$A$3:$A$546</definedName>
    <definedName name="_xlnm._FilterDatabase" localSheetId="7" hidden="1">Plan7!$B$308:$J$308</definedName>
    <definedName name="_xlnm._FilterDatabase" localSheetId="9" hidden="1">Planilha1!$A$3:$B$54</definedName>
  </definedNames>
  <calcPr calcId="181029"/>
</workbook>
</file>

<file path=xl/calcChain.xml><?xml version="1.0" encoding="utf-8"?>
<calcChain xmlns="http://schemas.openxmlformats.org/spreadsheetml/2006/main">
  <c r="B331" i="15" l="1"/>
  <c r="C331" i="15"/>
  <c r="D331" i="15"/>
  <c r="E331" i="15"/>
  <c r="F331" i="15"/>
  <c r="G331" i="15"/>
  <c r="H331" i="15"/>
  <c r="I331" i="15"/>
  <c r="J331" i="15"/>
  <c r="B331" i="12"/>
  <c r="C331" i="12"/>
  <c r="D331" i="12"/>
  <c r="E331" i="12"/>
  <c r="F331" i="12"/>
  <c r="G331" i="12"/>
  <c r="H331" i="12"/>
  <c r="I331" i="12"/>
  <c r="J331" i="12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521" i="3"/>
  <c r="E522" i="3"/>
  <c r="E523" i="3"/>
  <c r="E524" i="3"/>
  <c r="E525" i="3"/>
  <c r="E526" i="3"/>
  <c r="E527" i="3"/>
  <c r="E528" i="3"/>
  <c r="E529" i="3"/>
  <c r="E530" i="3"/>
  <c r="E531" i="3"/>
  <c r="E532" i="3"/>
  <c r="E533" i="3"/>
  <c r="E534" i="3"/>
  <c r="E535" i="3"/>
  <c r="E536" i="3"/>
  <c r="E537" i="3"/>
  <c r="E538" i="3"/>
  <c r="E539" i="3"/>
  <c r="E540" i="3"/>
  <c r="E541" i="3"/>
  <c r="E542" i="3"/>
  <c r="E543" i="3"/>
  <c r="E544" i="3"/>
  <c r="E545" i="3"/>
  <c r="E546" i="3"/>
  <c r="E547" i="3"/>
  <c r="E548" i="3"/>
  <c r="E549" i="3"/>
  <c r="E550" i="3"/>
  <c r="E551" i="3"/>
  <c r="E552" i="3"/>
  <c r="E553" i="3"/>
  <c r="E554" i="3"/>
  <c r="E555" i="3"/>
  <c r="E556" i="3"/>
  <c r="E557" i="3"/>
  <c r="J328" i="2" s="1"/>
  <c r="E558" i="3"/>
  <c r="E559" i="3"/>
  <c r="B330" i="2" s="1"/>
  <c r="E560" i="3"/>
  <c r="F331" i="2" s="1"/>
  <c r="D331" i="2"/>
  <c r="G331" i="2"/>
  <c r="H331" i="2"/>
  <c r="I331" i="2"/>
  <c r="J331" i="2"/>
  <c r="B329" i="2"/>
  <c r="D316" i="2"/>
  <c r="G327" i="2"/>
  <c r="D327" i="2"/>
  <c r="E327" i="2"/>
  <c r="F327" i="2"/>
  <c r="I330" i="2" l="1"/>
  <c r="I330" i="15" s="1"/>
  <c r="H330" i="2"/>
  <c r="G330" i="2"/>
  <c r="D330" i="2"/>
  <c r="F330" i="2"/>
  <c r="J330" i="2"/>
  <c r="G330" i="15" s="1"/>
  <c r="E330" i="2"/>
  <c r="C330" i="2"/>
  <c r="C331" i="2"/>
  <c r="E331" i="2"/>
  <c r="B331" i="2"/>
  <c r="E330" i="15"/>
  <c r="D330" i="15"/>
  <c r="C330" i="15"/>
  <c r="J330" i="15"/>
  <c r="F330" i="15"/>
  <c r="B330" i="15"/>
  <c r="H330" i="15"/>
  <c r="I329" i="2"/>
  <c r="E329" i="2"/>
  <c r="C329" i="2"/>
  <c r="J329" i="2"/>
  <c r="D329" i="2"/>
  <c r="D329" i="15"/>
  <c r="J329" i="15"/>
  <c r="B329" i="15"/>
  <c r="C327" i="2"/>
  <c r="B327" i="2"/>
  <c r="H329" i="2"/>
  <c r="G329" i="2"/>
  <c r="F329" i="2"/>
  <c r="I328" i="2"/>
  <c r="I328" i="15" s="1"/>
  <c r="E328" i="2"/>
  <c r="E328" i="15" s="1"/>
  <c r="B328" i="2"/>
  <c r="B328" i="15" s="1"/>
  <c r="H328" i="2"/>
  <c r="H328" i="15" s="1"/>
  <c r="G328" i="2"/>
  <c r="G328" i="15" s="1"/>
  <c r="F328" i="2"/>
  <c r="F328" i="15" s="1"/>
  <c r="D328" i="2"/>
  <c r="D328" i="15" s="1"/>
  <c r="C328" i="2"/>
  <c r="C328" i="15" s="1"/>
  <c r="J327" i="2"/>
  <c r="J327" i="15" s="1"/>
  <c r="I327" i="2"/>
  <c r="H327" i="2"/>
  <c r="J328" i="15"/>
  <c r="B322" i="2"/>
  <c r="D323" i="2"/>
  <c r="H326" i="2"/>
  <c r="I324" i="2"/>
  <c r="B325" i="2"/>
  <c r="E326" i="2"/>
  <c r="B326" i="2"/>
  <c r="C326" i="2"/>
  <c r="D326" i="2"/>
  <c r="F326" i="2"/>
  <c r="G326" i="2"/>
  <c r="I326" i="2"/>
  <c r="J326" i="2"/>
  <c r="J326" i="15" s="1"/>
  <c r="F324" i="2"/>
  <c r="C325" i="2"/>
  <c r="I327" i="15" l="1"/>
  <c r="C329" i="15"/>
  <c r="E329" i="15"/>
  <c r="I329" i="15"/>
  <c r="F329" i="15"/>
  <c r="H329" i="15"/>
  <c r="G329" i="15"/>
  <c r="H327" i="15"/>
  <c r="F327" i="15"/>
  <c r="C327" i="15"/>
  <c r="E327" i="15"/>
  <c r="D327" i="15"/>
  <c r="G327" i="15"/>
  <c r="B327" i="15"/>
  <c r="G326" i="15"/>
  <c r="I326" i="15"/>
  <c r="F326" i="15"/>
  <c r="D326" i="15"/>
  <c r="C326" i="15"/>
  <c r="B326" i="15"/>
  <c r="E326" i="15"/>
  <c r="J325" i="2"/>
  <c r="J325" i="15" s="1"/>
  <c r="E325" i="2"/>
  <c r="D325" i="2"/>
  <c r="H326" i="15"/>
  <c r="I325" i="2"/>
  <c r="H325" i="2"/>
  <c r="G325" i="2"/>
  <c r="F325" i="2"/>
  <c r="H324" i="2"/>
  <c r="G324" i="2"/>
  <c r="D324" i="2"/>
  <c r="E324" i="2"/>
  <c r="C323" i="2"/>
  <c r="J323" i="2"/>
  <c r="J323" i="15" s="1"/>
  <c r="I323" i="2"/>
  <c r="H323" i="2"/>
  <c r="G323" i="2"/>
  <c r="F323" i="2"/>
  <c r="E323" i="2"/>
  <c r="C324" i="2"/>
  <c r="B323" i="2"/>
  <c r="B324" i="2"/>
  <c r="J324" i="2"/>
  <c r="J322" i="2"/>
  <c r="J322" i="15" s="1"/>
  <c r="I322" i="2"/>
  <c r="H322" i="2"/>
  <c r="G322" i="2"/>
  <c r="F322" i="2"/>
  <c r="E322" i="2"/>
  <c r="D322" i="2"/>
  <c r="C322" i="2"/>
  <c r="B319" i="2"/>
  <c r="J321" i="2"/>
  <c r="I321" i="2"/>
  <c r="H321" i="2"/>
  <c r="G321" i="2"/>
  <c r="F321" i="2"/>
  <c r="E321" i="2"/>
  <c r="D321" i="2"/>
  <c r="C321" i="2"/>
  <c r="B321" i="2"/>
  <c r="J320" i="2"/>
  <c r="I320" i="2"/>
  <c r="H320" i="2"/>
  <c r="G320" i="2"/>
  <c r="F320" i="2"/>
  <c r="E320" i="2"/>
  <c r="D320" i="2"/>
  <c r="C320" i="2"/>
  <c r="B320" i="2"/>
  <c r="B303" i="2"/>
  <c r="D304" i="2"/>
  <c r="J306" i="2"/>
  <c r="C310" i="2"/>
  <c r="E311" i="2"/>
  <c r="J312" i="2"/>
  <c r="D313" i="2"/>
  <c r="C314" i="2"/>
  <c r="C326" i="12" s="1"/>
  <c r="B315" i="2"/>
  <c r="B327" i="12" s="1"/>
  <c r="E319" i="2"/>
  <c r="I319" i="2"/>
  <c r="J319" i="2"/>
  <c r="D307" i="2"/>
  <c r="F308" i="2"/>
  <c r="F309" i="2"/>
  <c r="B317" i="2"/>
  <c r="C318" i="2"/>
  <c r="C330" i="12" s="1"/>
  <c r="D305" i="2"/>
  <c r="H302" i="2"/>
  <c r="D325" i="15" l="1"/>
  <c r="B325" i="15"/>
  <c r="C325" i="15"/>
  <c r="B329" i="12"/>
  <c r="E325" i="15"/>
  <c r="I325" i="15"/>
  <c r="G325" i="15"/>
  <c r="F325" i="15"/>
  <c r="H325" i="15"/>
  <c r="D325" i="12"/>
  <c r="I322" i="15"/>
  <c r="F322" i="15"/>
  <c r="G322" i="15"/>
  <c r="J324" i="12"/>
  <c r="B323" i="15"/>
  <c r="E322" i="15"/>
  <c r="H322" i="15"/>
  <c r="B324" i="15"/>
  <c r="E324" i="15"/>
  <c r="F324" i="15"/>
  <c r="C324" i="15"/>
  <c r="G324" i="15"/>
  <c r="D324" i="15"/>
  <c r="H324" i="15"/>
  <c r="J324" i="15"/>
  <c r="I324" i="15"/>
  <c r="B322" i="15"/>
  <c r="E323" i="12"/>
  <c r="J312" i="15"/>
  <c r="C323" i="15"/>
  <c r="D323" i="15"/>
  <c r="F323" i="15"/>
  <c r="E323" i="15"/>
  <c r="H323" i="15"/>
  <c r="G323" i="15"/>
  <c r="I323" i="15"/>
  <c r="D322" i="15"/>
  <c r="C322" i="15"/>
  <c r="C322" i="12"/>
  <c r="F320" i="12"/>
  <c r="F321" i="12"/>
  <c r="G320" i="15"/>
  <c r="B321" i="15"/>
  <c r="C321" i="15"/>
  <c r="E321" i="15"/>
  <c r="F321" i="15"/>
  <c r="J321" i="15"/>
  <c r="D321" i="15"/>
  <c r="G321" i="15"/>
  <c r="H321" i="15"/>
  <c r="I321" i="15"/>
  <c r="C320" i="15"/>
  <c r="D320" i="15"/>
  <c r="E320" i="15"/>
  <c r="F320" i="15"/>
  <c r="B320" i="15"/>
  <c r="I320" i="15"/>
  <c r="J320" i="15"/>
  <c r="H320" i="15"/>
  <c r="F306" i="2"/>
  <c r="F306" i="15" s="1"/>
  <c r="C319" i="2"/>
  <c r="D319" i="2"/>
  <c r="B319" i="15"/>
  <c r="G319" i="2"/>
  <c r="F319" i="2"/>
  <c r="I318" i="2"/>
  <c r="I330" i="12" s="1"/>
  <c r="G318" i="2"/>
  <c r="G330" i="12" s="1"/>
  <c r="F318" i="2"/>
  <c r="F330" i="12" s="1"/>
  <c r="E318" i="2"/>
  <c r="E330" i="12" s="1"/>
  <c r="D318" i="2"/>
  <c r="D330" i="12" s="1"/>
  <c r="B318" i="2"/>
  <c r="B330" i="12" s="1"/>
  <c r="H318" i="2"/>
  <c r="H330" i="12" s="1"/>
  <c r="H319" i="2"/>
  <c r="J318" i="2"/>
  <c r="J330" i="12" s="1"/>
  <c r="E319" i="15"/>
  <c r="J319" i="15"/>
  <c r="I319" i="15"/>
  <c r="I305" i="2"/>
  <c r="G304" i="2"/>
  <c r="I304" i="2"/>
  <c r="C305" i="2"/>
  <c r="F305" i="2"/>
  <c r="E305" i="2"/>
  <c r="J305" i="2"/>
  <c r="J305" i="15" s="1"/>
  <c r="E304" i="2"/>
  <c r="J317" i="2"/>
  <c r="I317" i="2"/>
  <c r="H317" i="2"/>
  <c r="H306" i="2"/>
  <c r="H306" i="15" s="1"/>
  <c r="G317" i="2"/>
  <c r="G331" i="14" s="1"/>
  <c r="F317" i="2"/>
  <c r="E317" i="2"/>
  <c r="D306" i="2"/>
  <c r="D306" i="15" s="1"/>
  <c r="D317" i="2"/>
  <c r="C317" i="2"/>
  <c r="J316" i="2"/>
  <c r="J328" i="12" s="1"/>
  <c r="I316" i="2"/>
  <c r="I328" i="12" s="1"/>
  <c r="H316" i="2"/>
  <c r="H328" i="12" s="1"/>
  <c r="G316" i="2"/>
  <c r="G328" i="12" s="1"/>
  <c r="F316" i="2"/>
  <c r="F328" i="12" s="1"/>
  <c r="E316" i="2"/>
  <c r="E328" i="12" s="1"/>
  <c r="D328" i="12"/>
  <c r="C316" i="2"/>
  <c r="C328" i="12" s="1"/>
  <c r="B316" i="2"/>
  <c r="B328" i="12" s="1"/>
  <c r="H314" i="2"/>
  <c r="H326" i="12" s="1"/>
  <c r="G314" i="2"/>
  <c r="G326" i="12" s="1"/>
  <c r="B305" i="2"/>
  <c r="B317" i="14" s="1"/>
  <c r="J315" i="2"/>
  <c r="J327" i="12" s="1"/>
  <c r="I315" i="2"/>
  <c r="I327" i="12" s="1"/>
  <c r="H315" i="2"/>
  <c r="H327" i="12" s="1"/>
  <c r="G315" i="2"/>
  <c r="G327" i="12" s="1"/>
  <c r="F315" i="2"/>
  <c r="F327" i="12" s="1"/>
  <c r="F314" i="2"/>
  <c r="F326" i="12" s="1"/>
  <c r="E315" i="2"/>
  <c r="E327" i="12" s="1"/>
  <c r="E314" i="2"/>
  <c r="E326" i="12" s="1"/>
  <c r="D315" i="2"/>
  <c r="D327" i="12" s="1"/>
  <c r="D314" i="2"/>
  <c r="D326" i="12" s="1"/>
  <c r="C315" i="2"/>
  <c r="C327" i="12" s="1"/>
  <c r="B315" i="12"/>
  <c r="B314" i="2"/>
  <c r="B326" i="12" s="1"/>
  <c r="C304" i="2"/>
  <c r="J314" i="2"/>
  <c r="J326" i="12" s="1"/>
  <c r="I314" i="2"/>
  <c r="I326" i="12" s="1"/>
  <c r="B313" i="2"/>
  <c r="B325" i="12" s="1"/>
  <c r="C313" i="2"/>
  <c r="C325" i="12" s="1"/>
  <c r="G306" i="2"/>
  <c r="E306" i="2"/>
  <c r="B312" i="2"/>
  <c r="B324" i="12" s="1"/>
  <c r="I313" i="2"/>
  <c r="I325" i="12" s="1"/>
  <c r="B311" i="2"/>
  <c r="B323" i="12" s="1"/>
  <c r="E313" i="2"/>
  <c r="E325" i="12" s="1"/>
  <c r="F313" i="2"/>
  <c r="F325" i="12" s="1"/>
  <c r="G313" i="2"/>
  <c r="G325" i="12" s="1"/>
  <c r="G308" i="2"/>
  <c r="G320" i="12" s="1"/>
  <c r="E308" i="2"/>
  <c r="E320" i="12" s="1"/>
  <c r="D308" i="2"/>
  <c r="D320" i="12" s="1"/>
  <c r="C308" i="2"/>
  <c r="C320" i="12" s="1"/>
  <c r="F304" i="2"/>
  <c r="C307" i="2"/>
  <c r="H313" i="2"/>
  <c r="H325" i="12" s="1"/>
  <c r="J313" i="2"/>
  <c r="J325" i="12" s="1"/>
  <c r="H304" i="2"/>
  <c r="C311" i="2"/>
  <c r="C323" i="12" s="1"/>
  <c r="J304" i="2"/>
  <c r="D311" i="2"/>
  <c r="D323" i="12" s="1"/>
  <c r="G309" i="2"/>
  <c r="G331" i="13" s="1"/>
  <c r="D310" i="2"/>
  <c r="D322" i="12" s="1"/>
  <c r="E310" i="2"/>
  <c r="E322" i="12" s="1"/>
  <c r="F310" i="2"/>
  <c r="F322" i="12" s="1"/>
  <c r="C312" i="2"/>
  <c r="C324" i="12" s="1"/>
  <c r="E312" i="2"/>
  <c r="E324" i="12" s="1"/>
  <c r="F311" i="2"/>
  <c r="F323" i="12" s="1"/>
  <c r="G311" i="2"/>
  <c r="G323" i="12" s="1"/>
  <c r="H311" i="2"/>
  <c r="H323" i="12" s="1"/>
  <c r="I311" i="2"/>
  <c r="I323" i="12" s="1"/>
  <c r="J311" i="2"/>
  <c r="J323" i="12" s="1"/>
  <c r="J307" i="2"/>
  <c r="J319" i="12" s="1"/>
  <c r="G310" i="2"/>
  <c r="G322" i="12" s="1"/>
  <c r="D312" i="2"/>
  <c r="D324" i="12" s="1"/>
  <c r="I307" i="2"/>
  <c r="I319" i="12" s="1"/>
  <c r="H310" i="2"/>
  <c r="H322" i="12" s="1"/>
  <c r="H307" i="2"/>
  <c r="I310" i="2"/>
  <c r="I322" i="12" s="1"/>
  <c r="F312" i="2"/>
  <c r="F324" i="12" s="1"/>
  <c r="G307" i="2"/>
  <c r="J310" i="2"/>
  <c r="G312" i="2"/>
  <c r="G324" i="12" s="1"/>
  <c r="F307" i="2"/>
  <c r="H312" i="2"/>
  <c r="H324" i="12" s="1"/>
  <c r="B304" i="2"/>
  <c r="E307" i="2"/>
  <c r="E319" i="12" s="1"/>
  <c r="I312" i="2"/>
  <c r="I324" i="12" s="1"/>
  <c r="B308" i="2"/>
  <c r="B320" i="12" s="1"/>
  <c r="B307" i="2"/>
  <c r="J309" i="2"/>
  <c r="J321" i="12" s="1"/>
  <c r="I309" i="2"/>
  <c r="I321" i="12" s="1"/>
  <c r="I306" i="2"/>
  <c r="H309" i="2"/>
  <c r="E309" i="2"/>
  <c r="E321" i="12" s="1"/>
  <c r="D309" i="2"/>
  <c r="D321" i="12" s="1"/>
  <c r="C309" i="2"/>
  <c r="G305" i="2"/>
  <c r="C306" i="2"/>
  <c r="B309" i="2"/>
  <c r="H305" i="2"/>
  <c r="B306" i="2"/>
  <c r="B310" i="2"/>
  <c r="B322" i="12" s="1"/>
  <c r="J308" i="2"/>
  <c r="J308" i="15" s="1"/>
  <c r="I308" i="2"/>
  <c r="I320" i="12" s="1"/>
  <c r="H308" i="2"/>
  <c r="H320" i="12" s="1"/>
  <c r="J306" i="15"/>
  <c r="I303" i="2"/>
  <c r="G303" i="2"/>
  <c r="J303" i="2"/>
  <c r="H303" i="2"/>
  <c r="F303" i="2"/>
  <c r="E303" i="2"/>
  <c r="J302" i="2"/>
  <c r="D303" i="2"/>
  <c r="D302" i="2"/>
  <c r="C303" i="2"/>
  <c r="E302" i="2"/>
  <c r="F302" i="2"/>
  <c r="G302" i="2"/>
  <c r="B302" i="2"/>
  <c r="C302" i="2"/>
  <c r="C314" i="12" s="1"/>
  <c r="I302" i="2"/>
  <c r="B300" i="2"/>
  <c r="B301" i="2"/>
  <c r="J301" i="2"/>
  <c r="I301" i="2"/>
  <c r="H301" i="2"/>
  <c r="G301" i="2"/>
  <c r="F301" i="2"/>
  <c r="E301" i="2"/>
  <c r="D301" i="2"/>
  <c r="D313" i="12" s="1"/>
  <c r="C301" i="2"/>
  <c r="E300" i="2"/>
  <c r="H280" i="1"/>
  <c r="H279" i="1"/>
  <c r="H278" i="1"/>
  <c r="H277" i="1"/>
  <c r="H276" i="1"/>
  <c r="H275" i="1"/>
  <c r="H27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G216" i="1"/>
  <c r="H215" i="1"/>
  <c r="H214" i="1"/>
  <c r="H213" i="1"/>
  <c r="H212" i="1"/>
  <c r="H211" i="1"/>
  <c r="H210" i="1"/>
  <c r="H209" i="1"/>
  <c r="H208" i="1"/>
  <c r="E208" i="1"/>
  <c r="D208" i="1"/>
  <c r="C208" i="1"/>
  <c r="H207" i="1"/>
  <c r="E207" i="1"/>
  <c r="D207" i="1"/>
  <c r="C207" i="1"/>
  <c r="H206" i="1"/>
  <c r="E206" i="1"/>
  <c r="D206" i="1"/>
  <c r="C206" i="1"/>
  <c r="H205" i="1"/>
  <c r="E205" i="1"/>
  <c r="D205" i="1"/>
  <c r="C205" i="1"/>
  <c r="H204" i="1"/>
  <c r="E204" i="1"/>
  <c r="D204" i="1"/>
  <c r="C204" i="1"/>
  <c r="E203" i="1"/>
  <c r="D203" i="1"/>
  <c r="C203" i="1"/>
  <c r="E202" i="1"/>
  <c r="D202" i="1"/>
  <c r="C202" i="1"/>
  <c r="H201" i="1"/>
  <c r="E201" i="1"/>
  <c r="D201" i="1"/>
  <c r="C201" i="1"/>
  <c r="J331" i="13" l="1"/>
  <c r="I331" i="13"/>
  <c r="C331" i="14"/>
  <c r="D331" i="13"/>
  <c r="H331" i="13"/>
  <c r="H331" i="14"/>
  <c r="F331" i="13"/>
  <c r="E331" i="13"/>
  <c r="C331" i="13"/>
  <c r="E331" i="14"/>
  <c r="B331" i="14"/>
  <c r="I331" i="14"/>
  <c r="J331" i="14"/>
  <c r="D331" i="14"/>
  <c r="F331" i="14"/>
  <c r="B331" i="13"/>
  <c r="B330" i="13"/>
  <c r="C330" i="14"/>
  <c r="D330" i="14"/>
  <c r="I330" i="14"/>
  <c r="J330" i="14"/>
  <c r="F319" i="15"/>
  <c r="F330" i="13"/>
  <c r="G319" i="15"/>
  <c r="G330" i="13"/>
  <c r="C319" i="15"/>
  <c r="C330" i="13"/>
  <c r="D319" i="12"/>
  <c r="D330" i="13"/>
  <c r="H319" i="15"/>
  <c r="H330" i="13"/>
  <c r="E330" i="14"/>
  <c r="G330" i="14"/>
  <c r="H330" i="14"/>
  <c r="B330" i="14"/>
  <c r="E330" i="13"/>
  <c r="F330" i="14"/>
  <c r="J330" i="13"/>
  <c r="I330" i="13"/>
  <c r="E329" i="12"/>
  <c r="E329" i="14"/>
  <c r="C329" i="12"/>
  <c r="C329" i="14"/>
  <c r="J318" i="15"/>
  <c r="J329" i="13"/>
  <c r="F329" i="14"/>
  <c r="F329" i="12"/>
  <c r="D329" i="13"/>
  <c r="E329" i="13"/>
  <c r="G329" i="13"/>
  <c r="J329" i="14"/>
  <c r="J329" i="12"/>
  <c r="D329" i="12"/>
  <c r="D329" i="14"/>
  <c r="B329" i="13"/>
  <c r="H329" i="14"/>
  <c r="H329" i="12"/>
  <c r="I329" i="13"/>
  <c r="B329" i="14"/>
  <c r="C329" i="13"/>
  <c r="F329" i="13"/>
  <c r="H329" i="13"/>
  <c r="G329" i="14"/>
  <c r="G329" i="12"/>
  <c r="I329" i="14"/>
  <c r="I329" i="12"/>
  <c r="B328" i="14"/>
  <c r="B328" i="13"/>
  <c r="I328" i="13"/>
  <c r="I328" i="14"/>
  <c r="D328" i="13"/>
  <c r="D328" i="14"/>
  <c r="E328" i="13"/>
  <c r="E328" i="14"/>
  <c r="J328" i="13"/>
  <c r="J328" i="14"/>
  <c r="C328" i="13"/>
  <c r="C328" i="14"/>
  <c r="F328" i="13"/>
  <c r="F328" i="14"/>
  <c r="H328" i="14"/>
  <c r="H328" i="13"/>
  <c r="G328" i="13"/>
  <c r="G328" i="14"/>
  <c r="I327" i="14"/>
  <c r="H327" i="14"/>
  <c r="B327" i="14"/>
  <c r="F327" i="13"/>
  <c r="H327" i="13"/>
  <c r="I327" i="13"/>
  <c r="D327" i="14"/>
  <c r="E327" i="13"/>
  <c r="C327" i="13"/>
  <c r="D327" i="13"/>
  <c r="G327" i="13"/>
  <c r="E327" i="14"/>
  <c r="F327" i="14"/>
  <c r="J327" i="14"/>
  <c r="B327" i="13"/>
  <c r="J327" i="13"/>
  <c r="C327" i="14"/>
  <c r="G327" i="14"/>
  <c r="I326" i="14"/>
  <c r="H326" i="14"/>
  <c r="B326" i="14"/>
  <c r="B326" i="13"/>
  <c r="C326" i="13"/>
  <c r="J326" i="14"/>
  <c r="E326" i="13"/>
  <c r="D326" i="14"/>
  <c r="J315" i="15"/>
  <c r="J326" i="13"/>
  <c r="C326" i="14"/>
  <c r="F326" i="13"/>
  <c r="E326" i="14"/>
  <c r="D326" i="13"/>
  <c r="G326" i="13"/>
  <c r="F326" i="14"/>
  <c r="H326" i="13"/>
  <c r="G326" i="14"/>
  <c r="I326" i="13"/>
  <c r="B325" i="14"/>
  <c r="C325" i="13"/>
  <c r="F325" i="14"/>
  <c r="D325" i="13"/>
  <c r="E325" i="14"/>
  <c r="C325" i="14"/>
  <c r="G325" i="14"/>
  <c r="F325" i="13"/>
  <c r="E325" i="13"/>
  <c r="I325" i="14"/>
  <c r="G325" i="13"/>
  <c r="I325" i="13"/>
  <c r="J325" i="13"/>
  <c r="D325" i="14"/>
  <c r="H325" i="14"/>
  <c r="J325" i="14"/>
  <c r="H314" i="12"/>
  <c r="H325" i="13"/>
  <c r="B325" i="13"/>
  <c r="B324" i="14"/>
  <c r="F324" i="13"/>
  <c r="H324" i="14"/>
  <c r="E324" i="13"/>
  <c r="G324" i="14"/>
  <c r="B324" i="13"/>
  <c r="H324" i="13"/>
  <c r="C324" i="13"/>
  <c r="C324" i="14"/>
  <c r="G324" i="13"/>
  <c r="D324" i="13"/>
  <c r="I324" i="13"/>
  <c r="I324" i="14"/>
  <c r="J313" i="15"/>
  <c r="J324" i="13"/>
  <c r="J324" i="14"/>
  <c r="D324" i="14"/>
  <c r="E324" i="14"/>
  <c r="F324" i="14"/>
  <c r="D312" i="15"/>
  <c r="I312" i="15"/>
  <c r="F312" i="15"/>
  <c r="E312" i="15"/>
  <c r="C312" i="15"/>
  <c r="H312" i="15"/>
  <c r="G312" i="15"/>
  <c r="H323" i="14"/>
  <c r="J323" i="14"/>
  <c r="C323" i="14"/>
  <c r="B323" i="14"/>
  <c r="E323" i="14"/>
  <c r="G323" i="14"/>
  <c r="E323" i="13"/>
  <c r="F323" i="14"/>
  <c r="I323" i="14"/>
  <c r="D323" i="14"/>
  <c r="B312" i="15"/>
  <c r="B323" i="13"/>
  <c r="D322" i="14"/>
  <c r="J322" i="14"/>
  <c r="J311" i="15"/>
  <c r="H322" i="14"/>
  <c r="I322" i="14"/>
  <c r="C322" i="14"/>
  <c r="J310" i="15"/>
  <c r="J322" i="12"/>
  <c r="F322" i="14"/>
  <c r="E322" i="14"/>
  <c r="G322" i="14"/>
  <c r="B322" i="14"/>
  <c r="C319" i="12"/>
  <c r="D321" i="14"/>
  <c r="D320" i="14"/>
  <c r="G320" i="14"/>
  <c r="G321" i="14"/>
  <c r="C321" i="12"/>
  <c r="H320" i="14"/>
  <c r="H321" i="14"/>
  <c r="C321" i="14"/>
  <c r="C320" i="14"/>
  <c r="E321" i="14"/>
  <c r="E320" i="14"/>
  <c r="F321" i="14"/>
  <c r="F320" i="14"/>
  <c r="H321" i="12"/>
  <c r="F319" i="12"/>
  <c r="B321" i="14"/>
  <c r="B320" i="14"/>
  <c r="G321" i="12"/>
  <c r="J320" i="12"/>
  <c r="B321" i="12"/>
  <c r="I320" i="14"/>
  <c r="I321" i="14"/>
  <c r="J321" i="14"/>
  <c r="J320" i="14"/>
  <c r="D319" i="15"/>
  <c r="B319" i="12"/>
  <c r="G319" i="12"/>
  <c r="J318" i="12"/>
  <c r="H319" i="12"/>
  <c r="C305" i="15"/>
  <c r="I319" i="14"/>
  <c r="F315" i="15"/>
  <c r="E319" i="14"/>
  <c r="G315" i="15"/>
  <c r="F319" i="14"/>
  <c r="H315" i="15"/>
  <c r="G319" i="14"/>
  <c r="I315" i="15"/>
  <c r="H319" i="14"/>
  <c r="B319" i="14"/>
  <c r="E305" i="15"/>
  <c r="D317" i="12"/>
  <c r="D319" i="14"/>
  <c r="F305" i="15"/>
  <c r="C317" i="12"/>
  <c r="C319" i="14"/>
  <c r="J319" i="14"/>
  <c r="D317" i="15"/>
  <c r="D305" i="15"/>
  <c r="I317" i="12"/>
  <c r="B318" i="14"/>
  <c r="I305" i="15"/>
  <c r="B305" i="15"/>
  <c r="J317" i="12"/>
  <c r="I317" i="15"/>
  <c r="H317" i="15"/>
  <c r="J317" i="15"/>
  <c r="E317" i="14"/>
  <c r="E318" i="14"/>
  <c r="F317" i="15"/>
  <c r="F317" i="14"/>
  <c r="F318" i="14"/>
  <c r="H317" i="14"/>
  <c r="H318" i="14"/>
  <c r="I317" i="14"/>
  <c r="I318" i="14"/>
  <c r="J318" i="14"/>
  <c r="J317" i="14"/>
  <c r="G317" i="15"/>
  <c r="G317" i="14"/>
  <c r="G318" i="14"/>
  <c r="E317" i="12"/>
  <c r="F318" i="12"/>
  <c r="F318" i="15"/>
  <c r="E317" i="15"/>
  <c r="E318" i="12"/>
  <c r="E318" i="15"/>
  <c r="I318" i="15"/>
  <c r="I318" i="12"/>
  <c r="H318" i="15"/>
  <c r="H318" i="12"/>
  <c r="G318" i="15"/>
  <c r="G318" i="12"/>
  <c r="D318" i="12"/>
  <c r="D318" i="15"/>
  <c r="C318" i="12"/>
  <c r="C318" i="15"/>
  <c r="B318" i="12"/>
  <c r="B318" i="15"/>
  <c r="B317" i="15"/>
  <c r="C317" i="15"/>
  <c r="C318" i="14"/>
  <c r="C317" i="14"/>
  <c r="D317" i="14"/>
  <c r="D318" i="14"/>
  <c r="F317" i="12"/>
  <c r="D315" i="15"/>
  <c r="E315" i="15"/>
  <c r="B317" i="12"/>
  <c r="G306" i="15"/>
  <c r="G317" i="12"/>
  <c r="H317" i="12"/>
  <c r="D314" i="15"/>
  <c r="J316" i="15"/>
  <c r="J316" i="12"/>
  <c r="I316" i="12"/>
  <c r="I316" i="15"/>
  <c r="H316" i="12"/>
  <c r="H316" i="15"/>
  <c r="G316" i="12"/>
  <c r="G316" i="15"/>
  <c r="F316" i="12"/>
  <c r="F316" i="15"/>
  <c r="E316" i="12"/>
  <c r="E316" i="15"/>
  <c r="D316" i="12"/>
  <c r="D316" i="15"/>
  <c r="C316" i="12"/>
  <c r="C316" i="15"/>
  <c r="B316" i="15"/>
  <c r="B316" i="12"/>
  <c r="J315" i="12"/>
  <c r="H315" i="12"/>
  <c r="E315" i="12"/>
  <c r="D315" i="12"/>
  <c r="D314" i="12"/>
  <c r="C315" i="12"/>
  <c r="E314" i="12"/>
  <c r="F314" i="12"/>
  <c r="G314" i="12"/>
  <c r="F313" i="12"/>
  <c r="C306" i="15"/>
  <c r="G315" i="12"/>
  <c r="I315" i="12"/>
  <c r="C315" i="15"/>
  <c r="F315" i="12"/>
  <c r="B315" i="15"/>
  <c r="B314" i="12"/>
  <c r="I313" i="15"/>
  <c r="E313" i="12"/>
  <c r="J304" i="15"/>
  <c r="H313" i="15"/>
  <c r="D313" i="15"/>
  <c r="E313" i="15"/>
  <c r="I309" i="15"/>
  <c r="I313" i="12"/>
  <c r="C314" i="15"/>
  <c r="B312" i="12"/>
  <c r="D310" i="15"/>
  <c r="B313" i="15"/>
  <c r="I314" i="15"/>
  <c r="I314" i="12"/>
  <c r="J314" i="15"/>
  <c r="J314" i="12"/>
  <c r="E314" i="15"/>
  <c r="F314" i="15"/>
  <c r="G314" i="15"/>
  <c r="B314" i="15"/>
  <c r="I304" i="15"/>
  <c r="B303" i="15"/>
  <c r="E306" i="15"/>
  <c r="I307" i="15"/>
  <c r="H314" i="15"/>
  <c r="H304" i="15"/>
  <c r="C313" i="12"/>
  <c r="G313" i="15"/>
  <c r="H313" i="12"/>
  <c r="F313" i="15"/>
  <c r="B313" i="12"/>
  <c r="G313" i="12"/>
  <c r="B304" i="15"/>
  <c r="I311" i="15"/>
  <c r="F304" i="15"/>
  <c r="E304" i="15"/>
  <c r="J313" i="12"/>
  <c r="G304" i="15"/>
  <c r="D304" i="15"/>
  <c r="C304" i="15"/>
  <c r="H307" i="15"/>
  <c r="C313" i="15"/>
  <c r="E312" i="12"/>
  <c r="B311" i="15"/>
  <c r="I308" i="15"/>
  <c r="E307" i="15"/>
  <c r="F310" i="15"/>
  <c r="E310" i="15"/>
  <c r="I310" i="15"/>
  <c r="G310" i="15"/>
  <c r="C311" i="15"/>
  <c r="H310" i="15"/>
  <c r="J302" i="15"/>
  <c r="F307" i="15"/>
  <c r="J307" i="15"/>
  <c r="B310" i="15"/>
  <c r="C307" i="15"/>
  <c r="G307" i="15"/>
  <c r="D307" i="15"/>
  <c r="G311" i="15"/>
  <c r="D311" i="15"/>
  <c r="G309" i="15"/>
  <c r="H311" i="15"/>
  <c r="F311" i="15"/>
  <c r="E311" i="15"/>
  <c r="C310" i="15"/>
  <c r="B307" i="15"/>
  <c r="B309" i="15"/>
  <c r="C309" i="15"/>
  <c r="D309" i="15"/>
  <c r="E309" i="15"/>
  <c r="F309" i="15"/>
  <c r="H309" i="15"/>
  <c r="H308" i="15"/>
  <c r="B308" i="15"/>
  <c r="F308" i="15"/>
  <c r="G305" i="15"/>
  <c r="I306" i="15"/>
  <c r="J309" i="15"/>
  <c r="B306" i="15"/>
  <c r="H305" i="15"/>
  <c r="C308" i="15"/>
  <c r="G308" i="15"/>
  <c r="D308" i="15"/>
  <c r="E308" i="15"/>
  <c r="F302" i="15"/>
  <c r="E302" i="15"/>
  <c r="H303" i="15"/>
  <c r="D302" i="15"/>
  <c r="E303" i="15"/>
  <c r="F303" i="15"/>
  <c r="D303" i="15"/>
  <c r="D301" i="15"/>
  <c r="F301" i="15"/>
  <c r="I303" i="15"/>
  <c r="C302" i="15"/>
  <c r="B302" i="15"/>
  <c r="G302" i="15"/>
  <c r="I302" i="15"/>
  <c r="H302" i="15"/>
  <c r="G303" i="15"/>
  <c r="C303" i="15"/>
  <c r="J303" i="15"/>
  <c r="H301" i="15"/>
  <c r="C301" i="15"/>
  <c r="J301" i="15"/>
  <c r="B301" i="15"/>
  <c r="E301" i="15"/>
  <c r="G301" i="15"/>
  <c r="I301" i="15"/>
  <c r="I300" i="2"/>
  <c r="I312" i="12" s="1"/>
  <c r="G300" i="2"/>
  <c r="F300" i="2"/>
  <c r="F312" i="12" s="1"/>
  <c r="C300" i="2"/>
  <c r="C312" i="12" s="1"/>
  <c r="H300" i="2"/>
  <c r="D300" i="2"/>
  <c r="D312" i="12" s="1"/>
  <c r="J300" i="2"/>
  <c r="J312" i="12" s="1"/>
  <c r="I299" i="2"/>
  <c r="I311" i="12" s="1"/>
  <c r="H299" i="2"/>
  <c r="H311" i="12" s="1"/>
  <c r="G299" i="2"/>
  <c r="G311" i="12" s="1"/>
  <c r="F299" i="2"/>
  <c r="F311" i="12" s="1"/>
  <c r="E299" i="2"/>
  <c r="E311" i="12" s="1"/>
  <c r="D299" i="2"/>
  <c r="D311" i="12" s="1"/>
  <c r="C299" i="2"/>
  <c r="C311" i="12" s="1"/>
  <c r="J299" i="2"/>
  <c r="J311" i="12" s="1"/>
  <c r="B299" i="2"/>
  <c r="B311" i="12" s="1"/>
  <c r="C129" i="2"/>
  <c r="E130" i="2"/>
  <c r="C131" i="2"/>
  <c r="C132" i="2"/>
  <c r="B133" i="2"/>
  <c r="F149" i="2"/>
  <c r="E150" i="2"/>
  <c r="D151" i="2"/>
  <c r="G152" i="2"/>
  <c r="B153" i="2"/>
  <c r="B156" i="2"/>
  <c r="B158" i="2"/>
  <c r="C162" i="2"/>
  <c r="I168" i="2"/>
  <c r="C169" i="2"/>
  <c r="E170" i="2"/>
  <c r="I171" i="2"/>
  <c r="B172" i="2"/>
  <c r="F173" i="2"/>
  <c r="B174" i="2"/>
  <c r="F175" i="2"/>
  <c r="H176" i="2"/>
  <c r="B178" i="2"/>
  <c r="B183" i="2"/>
  <c r="G184" i="2"/>
  <c r="B188" i="2"/>
  <c r="I189" i="2"/>
  <c r="B190" i="2"/>
  <c r="I191" i="2"/>
  <c r="G192" i="2"/>
  <c r="I193" i="2"/>
  <c r="F195" i="2"/>
  <c r="C196" i="2"/>
  <c r="G204" i="2"/>
  <c r="C209" i="2"/>
  <c r="E210" i="2"/>
  <c r="C211" i="2"/>
  <c r="F212" i="2"/>
  <c r="D213" i="2"/>
  <c r="F214" i="2"/>
  <c r="F215" i="2"/>
  <c r="B221" i="2"/>
  <c r="I222" i="2"/>
  <c r="F223" i="2"/>
  <c r="E224" i="2"/>
  <c r="J225" i="2"/>
  <c r="B229" i="2"/>
  <c r="E230" i="2"/>
  <c r="I231" i="2"/>
  <c r="B232" i="2"/>
  <c r="D233" i="2"/>
  <c r="F235" i="2"/>
  <c r="E236" i="2"/>
  <c r="J237" i="2"/>
  <c r="D238" i="2"/>
  <c r="I248" i="2"/>
  <c r="J249" i="2"/>
  <c r="B250" i="2"/>
  <c r="B251" i="2"/>
  <c r="G252" i="2"/>
  <c r="B253" i="2"/>
  <c r="J260" i="2"/>
  <c r="E263" i="2"/>
  <c r="E264" i="2"/>
  <c r="I268" i="2"/>
  <c r="B269" i="2"/>
  <c r="E270" i="2"/>
  <c r="C271" i="2"/>
  <c r="C272" i="2"/>
  <c r="B273" i="2"/>
  <c r="I274" i="2"/>
  <c r="J276" i="2"/>
  <c r="E278" i="2"/>
  <c r="E284" i="2"/>
  <c r="J285" i="2"/>
  <c r="C287" i="2"/>
  <c r="B288" i="2"/>
  <c r="C289" i="2"/>
  <c r="C301" i="12" s="1"/>
  <c r="E290" i="2"/>
  <c r="E302" i="12" s="1"/>
  <c r="C291" i="2"/>
  <c r="C303" i="12" s="1"/>
  <c r="C292" i="2"/>
  <c r="C304" i="12" s="1"/>
  <c r="B293" i="2"/>
  <c r="C145" i="2"/>
  <c r="G146" i="2"/>
  <c r="H158" i="2"/>
  <c r="D163" i="2"/>
  <c r="E164" i="2"/>
  <c r="J165" i="2"/>
  <c r="G166" i="2"/>
  <c r="E185" i="2"/>
  <c r="I186" i="2"/>
  <c r="F189" i="2"/>
  <c r="E190" i="2"/>
  <c r="G191" i="2"/>
  <c r="D193" i="2"/>
  <c r="G203" i="2"/>
  <c r="I208" i="2"/>
  <c r="C239" i="2"/>
  <c r="C242" i="2"/>
  <c r="J244" i="2"/>
  <c r="F245" i="2"/>
  <c r="I246" i="2"/>
  <c r="C259" i="2"/>
  <c r="B265" i="2"/>
  <c r="I278" i="2"/>
  <c r="B279" i="2"/>
  <c r="C281" i="2"/>
  <c r="C282" i="2"/>
  <c r="G286" i="2"/>
  <c r="E144" i="2"/>
  <c r="J145" i="2"/>
  <c r="J159" i="2"/>
  <c r="D178" i="2"/>
  <c r="B219" i="2"/>
  <c r="E229" i="2"/>
  <c r="B241" i="2"/>
  <c r="B258" i="2"/>
  <c r="B261" i="2"/>
  <c r="J262" i="2"/>
  <c r="D127" i="2"/>
  <c r="E127" i="2"/>
  <c r="B128" i="2"/>
  <c r="B129" i="2"/>
  <c r="J129" i="2"/>
  <c r="J131" i="2"/>
  <c r="B132" i="2"/>
  <c r="B139" i="2"/>
  <c r="J139" i="2"/>
  <c r="D145" i="2"/>
  <c r="B159" i="2"/>
  <c r="C159" i="2"/>
  <c r="I167" i="2"/>
  <c r="E169" i="2"/>
  <c r="H169" i="2"/>
  <c r="I169" i="2"/>
  <c r="H171" i="2"/>
  <c r="D172" i="2"/>
  <c r="E172" i="2"/>
  <c r="F172" i="2"/>
  <c r="D173" i="2"/>
  <c r="C187" i="2"/>
  <c r="I198" i="2"/>
  <c r="J198" i="2"/>
  <c r="B199" i="2"/>
  <c r="C199" i="2"/>
  <c r="J199" i="2"/>
  <c r="B208" i="2"/>
  <c r="J219" i="2"/>
  <c r="E227" i="2"/>
  <c r="I227" i="2"/>
  <c r="J227" i="2"/>
  <c r="B228" i="2"/>
  <c r="I228" i="2"/>
  <c r="D247" i="2"/>
  <c r="E247" i="2"/>
  <c r="B248" i="2"/>
  <c r="J259" i="2"/>
  <c r="J267" i="2"/>
  <c r="B268" i="2"/>
  <c r="F269" i="2"/>
  <c r="G269" i="2"/>
  <c r="H269" i="2"/>
  <c r="I269" i="2"/>
  <c r="J273" i="2"/>
  <c r="F278" i="2"/>
  <c r="C279" i="2"/>
  <c r="D287" i="2"/>
  <c r="F287" i="2"/>
  <c r="G287" i="2"/>
  <c r="J298" i="2"/>
  <c r="J310" i="12" s="1"/>
  <c r="H297" i="2"/>
  <c r="H309" i="12" s="1"/>
  <c r="I127" i="2"/>
  <c r="I128" i="2"/>
  <c r="H137" i="2"/>
  <c r="B138" i="2"/>
  <c r="D139" i="2"/>
  <c r="C142" i="2"/>
  <c r="D147" i="2"/>
  <c r="H157" i="2"/>
  <c r="D159" i="2"/>
  <c r="J167" i="2"/>
  <c r="D179" i="2"/>
  <c r="I180" i="2"/>
  <c r="B187" i="2"/>
  <c r="H197" i="2"/>
  <c r="B198" i="2"/>
  <c r="D199" i="2"/>
  <c r="I200" i="2"/>
  <c r="B201" i="2"/>
  <c r="J202" i="2"/>
  <c r="J205" i="2"/>
  <c r="G206" i="2"/>
  <c r="B207" i="2"/>
  <c r="J217" i="2"/>
  <c r="B218" i="2"/>
  <c r="D219" i="2"/>
  <c r="I226" i="2"/>
  <c r="B227" i="2"/>
  <c r="D239" i="2"/>
  <c r="I240" i="2"/>
  <c r="J245" i="2"/>
  <c r="B247" i="2"/>
  <c r="J257" i="2"/>
  <c r="B267" i="2"/>
  <c r="C269" i="2"/>
  <c r="J277" i="2"/>
  <c r="B278" i="2"/>
  <c r="D279" i="2"/>
  <c r="B287" i="2"/>
  <c r="D323" i="13" l="1"/>
  <c r="F323" i="13"/>
  <c r="C323" i="13"/>
  <c r="I323" i="13"/>
  <c r="H312" i="12"/>
  <c r="H323" i="13"/>
  <c r="G312" i="12"/>
  <c r="G323" i="13"/>
  <c r="J323" i="13"/>
  <c r="E322" i="13"/>
  <c r="B322" i="13"/>
  <c r="G322" i="13"/>
  <c r="I322" i="13"/>
  <c r="H322" i="13"/>
  <c r="F322" i="13"/>
  <c r="J322" i="13"/>
  <c r="D322" i="13"/>
  <c r="C322" i="13"/>
  <c r="J321" i="13"/>
  <c r="B305" i="14"/>
  <c r="B305" i="12"/>
  <c r="F299" i="12"/>
  <c r="G299" i="12"/>
  <c r="H300" i="15"/>
  <c r="I300" i="15"/>
  <c r="G300" i="15"/>
  <c r="D300" i="15"/>
  <c r="F300" i="15"/>
  <c r="E300" i="15"/>
  <c r="B300" i="15"/>
  <c r="J300" i="15"/>
  <c r="C300" i="15"/>
  <c r="C299" i="12"/>
  <c r="B300" i="12"/>
  <c r="D299" i="12"/>
  <c r="J299" i="15"/>
  <c r="B299" i="15"/>
  <c r="B299" i="12"/>
  <c r="E299" i="15"/>
  <c r="C299" i="15"/>
  <c r="D299" i="15"/>
  <c r="I299" i="15"/>
  <c r="F299" i="15"/>
  <c r="H299" i="15"/>
  <c r="G299" i="15"/>
  <c r="B272" i="2"/>
  <c r="I271" i="2"/>
  <c r="E212" i="2"/>
  <c r="J231" i="2"/>
  <c r="J269" i="2"/>
  <c r="C290" i="2"/>
  <c r="C229" i="2"/>
  <c r="J149" i="2"/>
  <c r="B289" i="2"/>
  <c r="I251" i="2"/>
  <c r="B168" i="2"/>
  <c r="B292" i="2"/>
  <c r="C191" i="2"/>
  <c r="C151" i="2"/>
  <c r="B252" i="2"/>
  <c r="B169" i="2"/>
  <c r="C189" i="2"/>
  <c r="J251" i="2"/>
  <c r="B238" i="2"/>
  <c r="I288" i="2"/>
  <c r="I300" i="12" s="1"/>
  <c r="G251" i="2"/>
  <c r="B291" i="2"/>
  <c r="J158" i="2"/>
  <c r="G292" i="2"/>
  <c r="E238" i="2"/>
  <c r="I158" i="2"/>
  <c r="F192" i="2"/>
  <c r="J191" i="2"/>
  <c r="I151" i="2"/>
  <c r="G278" i="2"/>
  <c r="J189" i="2"/>
  <c r="G151" i="2"/>
  <c r="C149" i="2"/>
  <c r="B296" i="2"/>
  <c r="D296" i="2"/>
  <c r="F194" i="2"/>
  <c r="G194" i="2"/>
  <c r="B194" i="2"/>
  <c r="D256" i="2"/>
  <c r="J256" i="2"/>
  <c r="E256" i="2"/>
  <c r="C136" i="2"/>
  <c r="H136" i="2"/>
  <c r="B216" i="2"/>
  <c r="D216" i="2"/>
  <c r="H155" i="2"/>
  <c r="F155" i="2"/>
  <c r="F236" i="2"/>
  <c r="I294" i="2"/>
  <c r="D294" i="2"/>
  <c r="B294" i="2"/>
  <c r="C294" i="2"/>
  <c r="I254" i="2"/>
  <c r="F254" i="2"/>
  <c r="D234" i="2"/>
  <c r="C234" i="2"/>
  <c r="I214" i="2"/>
  <c r="G214" i="2"/>
  <c r="I154" i="2"/>
  <c r="H154" i="2"/>
  <c r="B134" i="2"/>
  <c r="C134" i="2"/>
  <c r="G154" i="2"/>
  <c r="F154" i="2"/>
  <c r="E154" i="2"/>
  <c r="J176" i="2"/>
  <c r="C156" i="2"/>
  <c r="B233" i="2"/>
  <c r="I273" i="2"/>
  <c r="G232" i="2"/>
  <c r="F273" i="2"/>
  <c r="F232" i="2"/>
  <c r="D153" i="2"/>
  <c r="C231" i="2"/>
  <c r="B151" i="2"/>
  <c r="D231" i="2"/>
  <c r="F152" i="2"/>
  <c r="F292" i="2"/>
  <c r="J271" i="2"/>
  <c r="G245" i="2"/>
  <c r="D150" i="2"/>
  <c r="J151" i="2"/>
  <c r="E292" i="2"/>
  <c r="F193" i="2"/>
  <c r="G169" i="2"/>
  <c r="I149" i="2"/>
  <c r="B150" i="2"/>
  <c r="F169" i="2"/>
  <c r="G149" i="2"/>
  <c r="D259" i="2"/>
  <c r="J265" i="2"/>
  <c r="D212" i="2"/>
  <c r="G186" i="2"/>
  <c r="G211" i="2"/>
  <c r="C252" i="2"/>
  <c r="D211" i="2"/>
  <c r="E232" i="2"/>
  <c r="B210" i="2"/>
  <c r="G132" i="2"/>
  <c r="D232" i="2"/>
  <c r="J209" i="2"/>
  <c r="G189" i="2"/>
  <c r="G209" i="2"/>
  <c r="B131" i="2"/>
  <c r="C232" i="2"/>
  <c r="F209" i="2"/>
  <c r="F132" i="2"/>
  <c r="C130" i="2"/>
  <c r="E209" i="2"/>
  <c r="E132" i="2"/>
  <c r="I176" i="2"/>
  <c r="E214" i="2"/>
  <c r="B154" i="2"/>
  <c r="J291" i="2"/>
  <c r="I276" i="2"/>
  <c r="D254" i="2"/>
  <c r="G231" i="2"/>
  <c r="B214" i="2"/>
  <c r="E174" i="2"/>
  <c r="J153" i="2"/>
  <c r="I131" i="2"/>
  <c r="I153" i="2"/>
  <c r="I194" i="2"/>
  <c r="G131" i="2"/>
  <c r="C256" i="2"/>
  <c r="F176" i="2"/>
  <c r="G176" i="2"/>
  <c r="D154" i="2"/>
  <c r="D214" i="2"/>
  <c r="E176" i="2"/>
  <c r="I174" i="2"/>
  <c r="E254" i="2"/>
  <c r="C214" i="2"/>
  <c r="D176" i="2"/>
  <c r="B173" i="2"/>
  <c r="H296" i="2"/>
  <c r="D191" i="2"/>
  <c r="G172" i="2"/>
  <c r="I291" i="2"/>
  <c r="G276" i="2"/>
  <c r="C254" i="2"/>
  <c r="J213" i="2"/>
  <c r="B191" i="2"/>
  <c r="D174" i="2"/>
  <c r="J136" i="2"/>
  <c r="H131" i="2"/>
  <c r="C171" i="2"/>
  <c r="J296" i="2"/>
  <c r="H291" i="2"/>
  <c r="F274" i="2"/>
  <c r="E269" i="2"/>
  <c r="B254" i="2"/>
  <c r="J229" i="2"/>
  <c r="I213" i="2"/>
  <c r="D190" i="2"/>
  <c r="F153" i="2"/>
  <c r="G136" i="2"/>
  <c r="G236" i="2"/>
  <c r="B193" i="2"/>
  <c r="G296" i="2"/>
  <c r="G291" i="2"/>
  <c r="E274" i="2"/>
  <c r="F252" i="2"/>
  <c r="J236" i="2"/>
  <c r="F229" i="2"/>
  <c r="F213" i="2"/>
  <c r="E196" i="2"/>
  <c r="C190" i="2"/>
  <c r="J173" i="2"/>
  <c r="F136" i="2"/>
  <c r="D131" i="2"/>
  <c r="B213" i="2"/>
  <c r="F296" i="2"/>
  <c r="D291" i="2"/>
  <c r="C274" i="2"/>
  <c r="E252" i="2"/>
  <c r="I236" i="2"/>
  <c r="B196" i="2"/>
  <c r="I173" i="2"/>
  <c r="E136" i="2"/>
  <c r="B256" i="2"/>
  <c r="G254" i="2"/>
  <c r="C154" i="2"/>
  <c r="I234" i="2"/>
  <c r="G212" i="2"/>
  <c r="E296" i="2"/>
  <c r="B274" i="2"/>
  <c r="H194" i="2"/>
  <c r="D136" i="2"/>
  <c r="C296" i="2"/>
  <c r="B136" i="2"/>
  <c r="E194" i="2"/>
  <c r="H134" i="2"/>
  <c r="H294" i="2"/>
  <c r="D273" i="2"/>
  <c r="J233" i="2"/>
  <c r="D194" i="2"/>
  <c r="G134" i="2"/>
  <c r="C251" i="2"/>
  <c r="G294" i="2"/>
  <c r="F272" i="2"/>
  <c r="I256" i="2"/>
  <c r="D251" i="2"/>
  <c r="I233" i="2"/>
  <c r="C194" i="2"/>
  <c r="C172" i="2"/>
  <c r="J156" i="2"/>
  <c r="F134" i="2"/>
  <c r="E250" i="2"/>
  <c r="J185" i="2"/>
  <c r="I134" i="2"/>
  <c r="F294" i="2"/>
  <c r="E272" i="2"/>
  <c r="G256" i="2"/>
  <c r="F233" i="2"/>
  <c r="H185" i="2"/>
  <c r="C150" i="2"/>
  <c r="E134" i="2"/>
  <c r="G272" i="2"/>
  <c r="C249" i="2"/>
  <c r="E294" i="2"/>
  <c r="D272" i="2"/>
  <c r="F256" i="2"/>
  <c r="C219" i="2"/>
  <c r="I209" i="2"/>
  <c r="J193" i="2"/>
  <c r="J171" i="2"/>
  <c r="D134" i="2"/>
  <c r="F276" i="2"/>
  <c r="H267" i="2"/>
  <c r="D236" i="2"/>
  <c r="C227" i="2"/>
  <c r="J207" i="2"/>
  <c r="J180" i="2"/>
  <c r="G167" i="2"/>
  <c r="I289" i="2"/>
  <c r="G249" i="2"/>
  <c r="I207" i="2"/>
  <c r="G298" i="2"/>
  <c r="J293" i="2"/>
  <c r="H289" i="2"/>
  <c r="C285" i="2"/>
  <c r="D276" i="2"/>
  <c r="H271" i="2"/>
  <c r="F267" i="2"/>
  <c r="I258" i="2"/>
  <c r="J253" i="2"/>
  <c r="F249" i="2"/>
  <c r="B236" i="2"/>
  <c r="B231" i="2"/>
  <c r="F225" i="2"/>
  <c r="J216" i="2"/>
  <c r="C212" i="2"/>
  <c r="G207" i="2"/>
  <c r="I196" i="2"/>
  <c r="E192" i="2"/>
  <c r="I188" i="2"/>
  <c r="H180" i="2"/>
  <c r="H175" i="2"/>
  <c r="G171" i="2"/>
  <c r="E167" i="2"/>
  <c r="G156" i="2"/>
  <c r="E152" i="2"/>
  <c r="J147" i="2"/>
  <c r="G138" i="2"/>
  <c r="J133" i="2"/>
  <c r="H129" i="2"/>
  <c r="J264" i="2"/>
  <c r="G264" i="2"/>
  <c r="D285" i="2"/>
  <c r="J258" i="2"/>
  <c r="E244" i="2"/>
  <c r="C236" i="2"/>
  <c r="G225" i="2"/>
  <c r="J196" i="2"/>
  <c r="B189" i="2"/>
  <c r="B176" i="2"/>
  <c r="H156" i="2"/>
  <c r="B149" i="2"/>
  <c r="F298" i="2"/>
  <c r="I293" i="2"/>
  <c r="G289" i="2"/>
  <c r="B285" i="2"/>
  <c r="C276" i="2"/>
  <c r="G271" i="2"/>
  <c r="E267" i="2"/>
  <c r="G258" i="2"/>
  <c r="I253" i="2"/>
  <c r="E249" i="2"/>
  <c r="E241" i="2"/>
  <c r="G234" i="2"/>
  <c r="D230" i="2"/>
  <c r="E225" i="2"/>
  <c r="I216" i="2"/>
  <c r="B212" i="2"/>
  <c r="F207" i="2"/>
  <c r="H196" i="2"/>
  <c r="D192" i="2"/>
  <c r="J179" i="2"/>
  <c r="H174" i="2"/>
  <c r="D171" i="2"/>
  <c r="D167" i="2"/>
  <c r="F156" i="2"/>
  <c r="D152" i="2"/>
  <c r="I147" i="2"/>
  <c r="F138" i="2"/>
  <c r="I133" i="2"/>
  <c r="G129" i="2"/>
  <c r="E198" i="2"/>
  <c r="F285" i="2"/>
  <c r="I267" i="2"/>
  <c r="D227" i="2"/>
  <c r="E184" i="2"/>
  <c r="H167" i="2"/>
  <c r="J138" i="2"/>
  <c r="B130" i="2"/>
  <c r="J289" i="2"/>
  <c r="B259" i="2"/>
  <c r="G244" i="2"/>
  <c r="D218" i="2"/>
  <c r="E189" i="2"/>
  <c r="I156" i="2"/>
  <c r="E149" i="2"/>
  <c r="I138" i="2"/>
  <c r="G267" i="2"/>
  <c r="F167" i="2"/>
  <c r="I129" i="2"/>
  <c r="E298" i="2"/>
  <c r="F293" i="2"/>
  <c r="F289" i="2"/>
  <c r="J284" i="2"/>
  <c r="B276" i="2"/>
  <c r="D271" i="2"/>
  <c r="C267" i="2"/>
  <c r="F258" i="2"/>
  <c r="F253" i="2"/>
  <c r="B249" i="2"/>
  <c r="F234" i="2"/>
  <c r="C230" i="2"/>
  <c r="D225" i="2"/>
  <c r="F216" i="2"/>
  <c r="J211" i="2"/>
  <c r="I205" i="2"/>
  <c r="G196" i="2"/>
  <c r="C192" i="2"/>
  <c r="J187" i="2"/>
  <c r="C179" i="2"/>
  <c r="G174" i="2"/>
  <c r="B171" i="2"/>
  <c r="I165" i="2"/>
  <c r="E156" i="2"/>
  <c r="C152" i="2"/>
  <c r="G147" i="2"/>
  <c r="E138" i="2"/>
  <c r="F133" i="2"/>
  <c r="F129" i="2"/>
  <c r="G144" i="2"/>
  <c r="F218" i="2"/>
  <c r="B290" i="2"/>
  <c r="E218" i="2"/>
  <c r="D198" i="2"/>
  <c r="E285" i="2"/>
  <c r="I249" i="2"/>
  <c r="C176" i="2"/>
  <c r="E276" i="2"/>
  <c r="H138" i="2"/>
  <c r="D298" i="2"/>
  <c r="D293" i="2"/>
  <c r="E289" i="2"/>
  <c r="G284" i="2"/>
  <c r="G274" i="2"/>
  <c r="B271" i="2"/>
  <c r="I265" i="2"/>
  <c r="E258" i="2"/>
  <c r="D253" i="2"/>
  <c r="J239" i="2"/>
  <c r="E234" i="2"/>
  <c r="B230" i="2"/>
  <c r="C225" i="2"/>
  <c r="E216" i="2"/>
  <c r="I211" i="2"/>
  <c r="F205" i="2"/>
  <c r="F196" i="2"/>
  <c r="B192" i="2"/>
  <c r="I187" i="2"/>
  <c r="B179" i="2"/>
  <c r="F174" i="2"/>
  <c r="D170" i="2"/>
  <c r="H165" i="2"/>
  <c r="D156" i="2"/>
  <c r="B152" i="2"/>
  <c r="F147" i="2"/>
  <c r="D138" i="2"/>
  <c r="D133" i="2"/>
  <c r="E129" i="2"/>
  <c r="G285" i="2"/>
  <c r="B245" i="2"/>
  <c r="D270" i="2"/>
  <c r="H265" i="2"/>
  <c r="D258" i="2"/>
  <c r="B225" i="2"/>
  <c r="B205" i="2"/>
  <c r="H187" i="2"/>
  <c r="J178" i="2"/>
  <c r="C170" i="2"/>
  <c r="F165" i="2"/>
  <c r="E147" i="2"/>
  <c r="I296" i="2"/>
  <c r="H282" i="2"/>
  <c r="C270" i="2"/>
  <c r="G265" i="2"/>
  <c r="J247" i="2"/>
  <c r="B239" i="2"/>
  <c r="I229" i="2"/>
  <c r="J224" i="2"/>
  <c r="C216" i="2"/>
  <c r="J204" i="2"/>
  <c r="D196" i="2"/>
  <c r="G187" i="2"/>
  <c r="I178" i="2"/>
  <c r="B170" i="2"/>
  <c r="C165" i="2"/>
  <c r="I136" i="2"/>
  <c r="D292" i="2"/>
  <c r="J287" i="2"/>
  <c r="J287" i="15" s="1"/>
  <c r="J279" i="2"/>
  <c r="D274" i="2"/>
  <c r="B270" i="2"/>
  <c r="F265" i="2"/>
  <c r="D252" i="2"/>
  <c r="I247" i="2"/>
  <c r="J238" i="2"/>
  <c r="B234" i="2"/>
  <c r="G229" i="2"/>
  <c r="G224" i="2"/>
  <c r="B211" i="2"/>
  <c r="H191" i="2"/>
  <c r="F187" i="2"/>
  <c r="H178" i="2"/>
  <c r="C174" i="2"/>
  <c r="J169" i="2"/>
  <c r="H151" i="2"/>
  <c r="I145" i="2"/>
  <c r="D132" i="2"/>
  <c r="J127" i="2"/>
  <c r="I287" i="2"/>
  <c r="I299" i="12" s="1"/>
  <c r="E265" i="2"/>
  <c r="G247" i="2"/>
  <c r="I238" i="2"/>
  <c r="D210" i="2"/>
  <c r="G200" i="2"/>
  <c r="E187" i="2"/>
  <c r="G178" i="2"/>
  <c r="H145" i="2"/>
  <c r="H127" i="2"/>
  <c r="D158" i="2"/>
  <c r="H287" i="2"/>
  <c r="H299" i="12" s="1"/>
  <c r="D265" i="2"/>
  <c r="F247" i="2"/>
  <c r="G238" i="2"/>
  <c r="E221" i="2"/>
  <c r="C210" i="2"/>
  <c r="D187" i="2"/>
  <c r="F178" i="2"/>
  <c r="G145" i="2"/>
  <c r="G127" i="2"/>
  <c r="J278" i="2"/>
  <c r="C265" i="2"/>
  <c r="F238" i="2"/>
  <c r="D221" i="2"/>
  <c r="E178" i="2"/>
  <c r="F145" i="2"/>
  <c r="E245" i="2"/>
  <c r="J218" i="2"/>
  <c r="H198" i="2"/>
  <c r="D185" i="2"/>
  <c r="G158" i="2"/>
  <c r="I285" i="2"/>
  <c r="D278" i="2"/>
  <c r="E262" i="2"/>
  <c r="D250" i="2"/>
  <c r="D245" i="2"/>
  <c r="G227" i="2"/>
  <c r="I218" i="2"/>
  <c r="G198" i="2"/>
  <c r="C185" i="2"/>
  <c r="F158" i="2"/>
  <c r="D290" i="2"/>
  <c r="H285" i="2"/>
  <c r="H297" i="12" s="1"/>
  <c r="C250" i="2"/>
  <c r="C245" i="2"/>
  <c r="F227" i="2"/>
  <c r="G218" i="2"/>
  <c r="B209" i="2"/>
  <c r="F198" i="2"/>
  <c r="H189" i="2"/>
  <c r="B185" i="2"/>
  <c r="E158" i="2"/>
  <c r="H149" i="2"/>
  <c r="C139" i="2"/>
  <c r="D130" i="2"/>
  <c r="H143" i="2"/>
  <c r="I143" i="2"/>
  <c r="J143" i="2"/>
  <c r="F181" i="2"/>
  <c r="G181" i="2"/>
  <c r="H181" i="2"/>
  <c r="I181" i="2"/>
  <c r="J181" i="2"/>
  <c r="F141" i="2"/>
  <c r="G141" i="2"/>
  <c r="H141" i="2"/>
  <c r="I141" i="2"/>
  <c r="J141" i="2"/>
  <c r="F163" i="2"/>
  <c r="B260" i="2"/>
  <c r="D260" i="2"/>
  <c r="E260" i="2"/>
  <c r="B220" i="2"/>
  <c r="D220" i="2"/>
  <c r="E220" i="2"/>
  <c r="B180" i="2"/>
  <c r="D180" i="2"/>
  <c r="E180" i="2"/>
  <c r="F180" i="2"/>
  <c r="B140" i="2"/>
  <c r="D140" i="2"/>
  <c r="F140" i="2"/>
  <c r="E140" i="2"/>
  <c r="E281" i="2"/>
  <c r="C241" i="2"/>
  <c r="J200" i="2"/>
  <c r="I142" i="2"/>
  <c r="D281" i="2"/>
  <c r="C261" i="2"/>
  <c r="J220" i="2"/>
  <c r="C180" i="2"/>
  <c r="I146" i="2"/>
  <c r="E142" i="2"/>
  <c r="H163" i="2"/>
  <c r="I163" i="2"/>
  <c r="J163" i="2"/>
  <c r="F241" i="2"/>
  <c r="G241" i="2"/>
  <c r="I241" i="2"/>
  <c r="J241" i="2"/>
  <c r="F161" i="2"/>
  <c r="G161" i="2"/>
  <c r="H161" i="2"/>
  <c r="I161" i="2"/>
  <c r="J161" i="2"/>
  <c r="E261" i="2"/>
  <c r="D241" i="2"/>
  <c r="C221" i="2"/>
  <c r="J142" i="2"/>
  <c r="B280" i="2"/>
  <c r="D280" i="2"/>
  <c r="E280" i="2"/>
  <c r="B240" i="2"/>
  <c r="D240" i="2"/>
  <c r="E240" i="2"/>
  <c r="B200" i="2"/>
  <c r="D200" i="2"/>
  <c r="E200" i="2"/>
  <c r="B160" i="2"/>
  <c r="D160" i="2"/>
  <c r="E160" i="2"/>
  <c r="F160" i="2"/>
  <c r="D261" i="2"/>
  <c r="G180" i="2"/>
  <c r="E163" i="2"/>
  <c r="J297" i="2"/>
  <c r="J240" i="2"/>
  <c r="I220" i="2"/>
  <c r="H200" i="2"/>
  <c r="C163" i="2"/>
  <c r="J137" i="2"/>
  <c r="I243" i="2"/>
  <c r="J243" i="2"/>
  <c r="B177" i="2"/>
  <c r="C177" i="2"/>
  <c r="D177" i="2"/>
  <c r="E177" i="2"/>
  <c r="F177" i="2"/>
  <c r="G177" i="2"/>
  <c r="I177" i="2"/>
  <c r="G183" i="2"/>
  <c r="B163" i="2"/>
  <c r="J280" i="2"/>
  <c r="I260" i="2"/>
  <c r="G220" i="2"/>
  <c r="F200" i="2"/>
  <c r="F183" i="2"/>
  <c r="J162" i="2"/>
  <c r="D141" i="2"/>
  <c r="G163" i="2"/>
  <c r="F261" i="2"/>
  <c r="G261" i="2"/>
  <c r="I261" i="2"/>
  <c r="J261" i="2"/>
  <c r="G260" i="2"/>
  <c r="F240" i="2"/>
  <c r="G223" i="2"/>
  <c r="C220" i="2"/>
  <c r="F203" i="2"/>
  <c r="D183" i="2"/>
  <c r="I166" i="2"/>
  <c r="E162" i="2"/>
  <c r="B141" i="2"/>
  <c r="G280" i="2"/>
  <c r="F260" i="2"/>
  <c r="G243" i="2"/>
  <c r="C240" i="2"/>
  <c r="H195" i="2"/>
  <c r="C183" i="2"/>
  <c r="J157" i="2"/>
  <c r="E145" i="2"/>
  <c r="J140" i="2"/>
  <c r="I223" i="2"/>
  <c r="J223" i="2"/>
  <c r="C143" i="2"/>
  <c r="B197" i="2"/>
  <c r="C197" i="2"/>
  <c r="D197" i="2"/>
  <c r="E197" i="2"/>
  <c r="F197" i="2"/>
  <c r="G197" i="2"/>
  <c r="I197" i="2"/>
  <c r="F220" i="2"/>
  <c r="F280" i="2"/>
  <c r="G263" i="2"/>
  <c r="E223" i="2"/>
  <c r="E161" i="2"/>
  <c r="I140" i="2"/>
  <c r="H283" i="2"/>
  <c r="I283" i="2"/>
  <c r="J283" i="2"/>
  <c r="H183" i="2"/>
  <c r="I183" i="2"/>
  <c r="J183" i="2"/>
  <c r="B182" i="2"/>
  <c r="D182" i="2"/>
  <c r="F182" i="2"/>
  <c r="G182" i="2"/>
  <c r="H182" i="2"/>
  <c r="B143" i="2"/>
  <c r="F221" i="2"/>
  <c r="G221" i="2"/>
  <c r="I221" i="2"/>
  <c r="J221" i="2"/>
  <c r="B217" i="2"/>
  <c r="C217" i="2"/>
  <c r="D217" i="2"/>
  <c r="E217" i="2"/>
  <c r="F217" i="2"/>
  <c r="G217" i="2"/>
  <c r="I217" i="2"/>
  <c r="E141" i="2"/>
  <c r="B295" i="2"/>
  <c r="C295" i="2"/>
  <c r="D295" i="2"/>
  <c r="E295" i="2"/>
  <c r="G295" i="2"/>
  <c r="I295" i="2"/>
  <c r="J295" i="2"/>
  <c r="C260" i="2"/>
  <c r="C280" i="2"/>
  <c r="F263" i="2"/>
  <c r="J182" i="2"/>
  <c r="D161" i="2"/>
  <c r="H140" i="2"/>
  <c r="B155" i="2"/>
  <c r="C155" i="2"/>
  <c r="D155" i="2"/>
  <c r="E155" i="2"/>
  <c r="G155" i="2"/>
  <c r="I155" i="2"/>
  <c r="J155" i="2"/>
  <c r="F243" i="2"/>
  <c r="G283" i="2"/>
  <c r="E243" i="2"/>
  <c r="D223" i="2"/>
  <c r="F283" i="2"/>
  <c r="D243" i="2"/>
  <c r="C223" i="2"/>
  <c r="B203" i="2"/>
  <c r="I182" i="2"/>
  <c r="G165" i="2"/>
  <c r="C161" i="2"/>
  <c r="B145" i="2"/>
  <c r="G140" i="2"/>
  <c r="F281" i="2"/>
  <c r="G281" i="2"/>
  <c r="H281" i="2"/>
  <c r="I281" i="2"/>
  <c r="J281" i="2"/>
  <c r="C243" i="2"/>
  <c r="C140" i="2"/>
  <c r="B202" i="2"/>
  <c r="F202" i="2"/>
  <c r="G202" i="2"/>
  <c r="C262" i="2"/>
  <c r="B277" i="2"/>
  <c r="C277" i="2"/>
  <c r="D277" i="2"/>
  <c r="E277" i="2"/>
  <c r="F277" i="2"/>
  <c r="G277" i="2"/>
  <c r="I277" i="2"/>
  <c r="B275" i="2"/>
  <c r="C275" i="2"/>
  <c r="D275" i="2"/>
  <c r="E275" i="2"/>
  <c r="G275" i="2"/>
  <c r="I275" i="2"/>
  <c r="J275" i="2"/>
  <c r="B223" i="2"/>
  <c r="I263" i="2"/>
  <c r="J263" i="2"/>
  <c r="B282" i="2"/>
  <c r="D282" i="2"/>
  <c r="F282" i="2"/>
  <c r="G282" i="2"/>
  <c r="B242" i="2"/>
  <c r="D242" i="2"/>
  <c r="F242" i="2"/>
  <c r="G242" i="2"/>
  <c r="B162" i="2"/>
  <c r="D162" i="2"/>
  <c r="F162" i="2"/>
  <c r="H162" i="2"/>
  <c r="G162" i="2"/>
  <c r="B237" i="2"/>
  <c r="C237" i="2"/>
  <c r="D237" i="2"/>
  <c r="E237" i="2"/>
  <c r="F237" i="2"/>
  <c r="G237" i="2"/>
  <c r="I237" i="2"/>
  <c r="B157" i="2"/>
  <c r="C157" i="2"/>
  <c r="D157" i="2"/>
  <c r="E157" i="2"/>
  <c r="F157" i="2"/>
  <c r="G157" i="2"/>
  <c r="I157" i="2"/>
  <c r="B255" i="2"/>
  <c r="C255" i="2"/>
  <c r="D255" i="2"/>
  <c r="E255" i="2"/>
  <c r="G255" i="2"/>
  <c r="I255" i="2"/>
  <c r="J255" i="2"/>
  <c r="B215" i="2"/>
  <c r="C215" i="2"/>
  <c r="D215" i="2"/>
  <c r="E215" i="2"/>
  <c r="G215" i="2"/>
  <c r="I215" i="2"/>
  <c r="J215" i="2"/>
  <c r="B195" i="2"/>
  <c r="C195" i="2"/>
  <c r="D195" i="2"/>
  <c r="E195" i="2"/>
  <c r="G195" i="2"/>
  <c r="I195" i="2"/>
  <c r="J195" i="2"/>
  <c r="B175" i="2"/>
  <c r="C175" i="2"/>
  <c r="D175" i="2"/>
  <c r="E175" i="2"/>
  <c r="G175" i="2"/>
  <c r="I175" i="2"/>
  <c r="J175" i="2"/>
  <c r="B135" i="2"/>
  <c r="C135" i="2"/>
  <c r="D135" i="2"/>
  <c r="E135" i="2"/>
  <c r="G135" i="2"/>
  <c r="I135" i="2"/>
  <c r="J135" i="2"/>
  <c r="C200" i="2"/>
  <c r="C141" i="2"/>
  <c r="F255" i="2"/>
  <c r="E182" i="2"/>
  <c r="B161" i="2"/>
  <c r="C288" i="2"/>
  <c r="C300" i="12" s="1"/>
  <c r="D288" i="2"/>
  <c r="D300" i="12" s="1"/>
  <c r="E288" i="2"/>
  <c r="F288" i="2"/>
  <c r="F300" i="12" s="1"/>
  <c r="G288" i="2"/>
  <c r="G300" i="12" s="1"/>
  <c r="H288" i="2"/>
  <c r="H300" i="12" s="1"/>
  <c r="J288" i="2"/>
  <c r="J300" i="12" s="1"/>
  <c r="C268" i="2"/>
  <c r="D268" i="2"/>
  <c r="E268" i="2"/>
  <c r="F268" i="2"/>
  <c r="G268" i="2"/>
  <c r="H268" i="2"/>
  <c r="J268" i="2"/>
  <c r="C248" i="2"/>
  <c r="D248" i="2"/>
  <c r="E248" i="2"/>
  <c r="F248" i="2"/>
  <c r="G248" i="2"/>
  <c r="J248" i="2"/>
  <c r="C228" i="2"/>
  <c r="D228" i="2"/>
  <c r="E228" i="2"/>
  <c r="F228" i="2"/>
  <c r="G228" i="2"/>
  <c r="J228" i="2"/>
  <c r="F208" i="2"/>
  <c r="G208" i="2"/>
  <c r="J208" i="2"/>
  <c r="C188" i="2"/>
  <c r="D188" i="2"/>
  <c r="E188" i="2"/>
  <c r="F188" i="2"/>
  <c r="G188" i="2"/>
  <c r="H188" i="2"/>
  <c r="J188" i="2"/>
  <c r="C168" i="2"/>
  <c r="D168" i="2"/>
  <c r="E168" i="2"/>
  <c r="F168" i="2"/>
  <c r="G168" i="2"/>
  <c r="H168" i="2"/>
  <c r="J168" i="2"/>
  <c r="C148" i="2"/>
  <c r="D148" i="2"/>
  <c r="E148" i="2"/>
  <c r="F148" i="2"/>
  <c r="G148" i="2"/>
  <c r="H148" i="2"/>
  <c r="J148" i="2"/>
  <c r="C128" i="2"/>
  <c r="D128" i="2"/>
  <c r="E128" i="2"/>
  <c r="F128" i="2"/>
  <c r="G128" i="2"/>
  <c r="H128" i="2"/>
  <c r="J128" i="2"/>
  <c r="H295" i="2"/>
  <c r="D283" i="2"/>
  <c r="F275" i="2"/>
  <c r="C263" i="2"/>
  <c r="B243" i="2"/>
  <c r="J222" i="2"/>
  <c r="I206" i="2"/>
  <c r="I202" i="2"/>
  <c r="C182" i="2"/>
  <c r="J177" i="2"/>
  <c r="E165" i="2"/>
  <c r="J160" i="2"/>
  <c r="I148" i="2"/>
  <c r="C167" i="2"/>
  <c r="B167" i="2"/>
  <c r="B147" i="2"/>
  <c r="C147" i="2"/>
  <c r="B127" i="2"/>
  <c r="C127" i="2"/>
  <c r="F295" i="2"/>
  <c r="E287" i="2"/>
  <c r="E299" i="12" s="1"/>
  <c r="C283" i="2"/>
  <c r="D267" i="2"/>
  <c r="B263" i="2"/>
  <c r="C247" i="2"/>
  <c r="J242" i="2"/>
  <c r="H202" i="2"/>
  <c r="I185" i="2"/>
  <c r="E181" i="2"/>
  <c r="H177" i="2"/>
  <c r="D165" i="2"/>
  <c r="I160" i="2"/>
  <c r="B148" i="2"/>
  <c r="G143" i="2"/>
  <c r="H135" i="2"/>
  <c r="F127" i="2"/>
  <c r="I280" i="2"/>
  <c r="B226" i="2"/>
  <c r="C226" i="2"/>
  <c r="D226" i="2"/>
  <c r="E226" i="2"/>
  <c r="F226" i="2"/>
  <c r="J226" i="2"/>
  <c r="B126" i="2"/>
  <c r="C126" i="2"/>
  <c r="D126" i="2"/>
  <c r="E126" i="2"/>
  <c r="F126" i="2"/>
  <c r="G126" i="2"/>
  <c r="H126" i="2"/>
  <c r="I126" i="2"/>
  <c r="J126" i="2"/>
  <c r="I242" i="2"/>
  <c r="G226" i="2"/>
  <c r="D181" i="2"/>
  <c r="H160" i="2"/>
  <c r="F143" i="2"/>
  <c r="F135" i="2"/>
  <c r="B222" i="2"/>
  <c r="D222" i="2"/>
  <c r="F222" i="2"/>
  <c r="G222" i="2"/>
  <c r="E282" i="2"/>
  <c r="B298" i="2"/>
  <c r="C298" i="2"/>
  <c r="I162" i="2"/>
  <c r="B166" i="2"/>
  <c r="C166" i="2"/>
  <c r="D166" i="2"/>
  <c r="E166" i="2"/>
  <c r="F166" i="2"/>
  <c r="H166" i="2"/>
  <c r="J166" i="2"/>
  <c r="B165" i="2"/>
  <c r="H203" i="2"/>
  <c r="I203" i="2"/>
  <c r="J203" i="2"/>
  <c r="B262" i="2"/>
  <c r="D262" i="2"/>
  <c r="F262" i="2"/>
  <c r="G262" i="2"/>
  <c r="B142" i="2"/>
  <c r="D142" i="2"/>
  <c r="F142" i="2"/>
  <c r="G142" i="2"/>
  <c r="H142" i="2"/>
  <c r="F201" i="2"/>
  <c r="G201" i="2"/>
  <c r="I201" i="2"/>
  <c r="J201" i="2"/>
  <c r="B257" i="2"/>
  <c r="C257" i="2"/>
  <c r="D257" i="2"/>
  <c r="E257" i="2"/>
  <c r="F257" i="2"/>
  <c r="G257" i="2"/>
  <c r="I257" i="2"/>
  <c r="B137" i="2"/>
  <c r="C137" i="2"/>
  <c r="D137" i="2"/>
  <c r="E137" i="2"/>
  <c r="F137" i="2"/>
  <c r="G137" i="2"/>
  <c r="I137" i="2"/>
  <c r="B297" i="2"/>
  <c r="C297" i="2"/>
  <c r="D297" i="2"/>
  <c r="E297" i="2"/>
  <c r="F297" i="2"/>
  <c r="G297" i="2"/>
  <c r="I297" i="2"/>
  <c r="B281" i="2"/>
  <c r="B293" i="14" s="1"/>
  <c r="B235" i="2"/>
  <c r="C235" i="2"/>
  <c r="D235" i="2"/>
  <c r="E235" i="2"/>
  <c r="G235" i="2"/>
  <c r="I235" i="2"/>
  <c r="J235" i="2"/>
  <c r="G240" i="2"/>
  <c r="E183" i="2"/>
  <c r="E283" i="2"/>
  <c r="D263" i="2"/>
  <c r="B286" i="2"/>
  <c r="C286" i="2"/>
  <c r="D286" i="2"/>
  <c r="E286" i="2"/>
  <c r="F286" i="2"/>
  <c r="H286" i="2"/>
  <c r="J286" i="2"/>
  <c r="J298" i="12" s="1"/>
  <c r="B266" i="2"/>
  <c r="C266" i="2"/>
  <c r="D266" i="2"/>
  <c r="E266" i="2"/>
  <c r="F266" i="2"/>
  <c r="H266" i="2"/>
  <c r="J266" i="2"/>
  <c r="B246" i="2"/>
  <c r="C246" i="2"/>
  <c r="D246" i="2"/>
  <c r="E246" i="2"/>
  <c r="F246" i="2"/>
  <c r="J246" i="2"/>
  <c r="B206" i="2"/>
  <c r="F206" i="2"/>
  <c r="J206" i="2"/>
  <c r="B186" i="2"/>
  <c r="C186" i="2"/>
  <c r="D186" i="2"/>
  <c r="E186" i="2"/>
  <c r="F186" i="2"/>
  <c r="H186" i="2"/>
  <c r="J186" i="2"/>
  <c r="B146" i="2"/>
  <c r="C146" i="2"/>
  <c r="D146" i="2"/>
  <c r="E146" i="2"/>
  <c r="F146" i="2"/>
  <c r="H146" i="2"/>
  <c r="J146" i="2"/>
  <c r="B283" i="2"/>
  <c r="I298" i="2"/>
  <c r="J282" i="2"/>
  <c r="I266" i="2"/>
  <c r="I262" i="2"/>
  <c r="G246" i="2"/>
  <c r="I225" i="2"/>
  <c r="E222" i="2"/>
  <c r="G185" i="2"/>
  <c r="C181" i="2"/>
  <c r="G160" i="2"/>
  <c r="E143" i="2"/>
  <c r="B284" i="2"/>
  <c r="C284" i="2"/>
  <c r="D284" i="2"/>
  <c r="F284" i="2"/>
  <c r="H284" i="2"/>
  <c r="I284" i="2"/>
  <c r="B264" i="2"/>
  <c r="C264" i="2"/>
  <c r="D264" i="2"/>
  <c r="F264" i="2"/>
  <c r="H264" i="2"/>
  <c r="I264" i="2"/>
  <c r="B244" i="2"/>
  <c r="C244" i="2"/>
  <c r="D244" i="2"/>
  <c r="F244" i="2"/>
  <c r="I244" i="2"/>
  <c r="B224" i="2"/>
  <c r="C224" i="2"/>
  <c r="D224" i="2"/>
  <c r="F224" i="2"/>
  <c r="I224" i="2"/>
  <c r="B204" i="2"/>
  <c r="F204" i="2"/>
  <c r="I204" i="2"/>
  <c r="B184" i="2"/>
  <c r="C184" i="2"/>
  <c r="D184" i="2"/>
  <c r="F184" i="2"/>
  <c r="H184" i="2"/>
  <c r="J184" i="2"/>
  <c r="I184" i="2"/>
  <c r="B164" i="2"/>
  <c r="C164" i="2"/>
  <c r="D164" i="2"/>
  <c r="F164" i="2"/>
  <c r="H164" i="2"/>
  <c r="I164" i="2"/>
  <c r="J164" i="2"/>
  <c r="B144" i="2"/>
  <c r="C144" i="2"/>
  <c r="D144" i="2"/>
  <c r="F144" i="2"/>
  <c r="H144" i="2"/>
  <c r="J144" i="2"/>
  <c r="I144" i="2"/>
  <c r="H298" i="2"/>
  <c r="I286" i="2"/>
  <c r="I282" i="2"/>
  <c r="G266" i="2"/>
  <c r="I245" i="2"/>
  <c r="E242" i="2"/>
  <c r="C222" i="2"/>
  <c r="G205" i="2"/>
  <c r="J197" i="2"/>
  <c r="F185" i="2"/>
  <c r="B181" i="2"/>
  <c r="G164" i="2"/>
  <c r="C160" i="2"/>
  <c r="H147" i="2"/>
  <c r="D143" i="2"/>
  <c r="H293" i="2"/>
  <c r="F291" i="2"/>
  <c r="D289" i="2"/>
  <c r="C278" i="2"/>
  <c r="H273" i="2"/>
  <c r="F271" i="2"/>
  <c r="D269" i="2"/>
  <c r="C258" i="2"/>
  <c r="F251" i="2"/>
  <c r="D249" i="2"/>
  <c r="C238" i="2"/>
  <c r="F231" i="2"/>
  <c r="D229" i="2"/>
  <c r="C218" i="2"/>
  <c r="F211" i="2"/>
  <c r="D209" i="2"/>
  <c r="C198" i="2"/>
  <c r="H193" i="2"/>
  <c r="F191" i="2"/>
  <c r="D189" i="2"/>
  <c r="C178" i="2"/>
  <c r="H173" i="2"/>
  <c r="F171" i="2"/>
  <c r="D169" i="2"/>
  <c r="C158" i="2"/>
  <c r="H153" i="2"/>
  <c r="F151" i="2"/>
  <c r="D149" i="2"/>
  <c r="C138" i="2"/>
  <c r="H133" i="2"/>
  <c r="F131" i="2"/>
  <c r="D129" i="2"/>
  <c r="G293" i="2"/>
  <c r="E291" i="2"/>
  <c r="G273" i="2"/>
  <c r="E271" i="2"/>
  <c r="G253" i="2"/>
  <c r="E251" i="2"/>
  <c r="G233" i="2"/>
  <c r="E231" i="2"/>
  <c r="G213" i="2"/>
  <c r="E211" i="2"/>
  <c r="G193" i="2"/>
  <c r="E191" i="2"/>
  <c r="G173" i="2"/>
  <c r="E171" i="2"/>
  <c r="G153" i="2"/>
  <c r="E151" i="2"/>
  <c r="G133" i="2"/>
  <c r="E131" i="2"/>
  <c r="E293" i="2"/>
  <c r="E273" i="2"/>
  <c r="E253" i="2"/>
  <c r="E233" i="2"/>
  <c r="E213" i="2"/>
  <c r="E193" i="2"/>
  <c r="E173" i="2"/>
  <c r="E153" i="2"/>
  <c r="E133" i="2"/>
  <c r="C293" i="2"/>
  <c r="J290" i="2"/>
  <c r="I279" i="2"/>
  <c r="C273" i="2"/>
  <c r="J270" i="2"/>
  <c r="I259" i="2"/>
  <c r="C253" i="2"/>
  <c r="J250" i="2"/>
  <c r="I239" i="2"/>
  <c r="C233" i="2"/>
  <c r="J230" i="2"/>
  <c r="I219" i="2"/>
  <c r="C213" i="2"/>
  <c r="J210" i="2"/>
  <c r="I199" i="2"/>
  <c r="C193" i="2"/>
  <c r="J190" i="2"/>
  <c r="I179" i="2"/>
  <c r="C173" i="2"/>
  <c r="J170" i="2"/>
  <c r="I159" i="2"/>
  <c r="C153" i="2"/>
  <c r="J150" i="2"/>
  <c r="I139" i="2"/>
  <c r="C133" i="2"/>
  <c r="J130" i="2"/>
  <c r="I290" i="2"/>
  <c r="I270" i="2"/>
  <c r="I250" i="2"/>
  <c r="I230" i="2"/>
  <c r="I210" i="2"/>
  <c r="H199" i="2"/>
  <c r="I190" i="2"/>
  <c r="H179" i="2"/>
  <c r="I170" i="2"/>
  <c r="H159" i="2"/>
  <c r="I150" i="2"/>
  <c r="H139" i="2"/>
  <c r="I130" i="2"/>
  <c r="J292" i="2"/>
  <c r="H290" i="2"/>
  <c r="G279" i="2"/>
  <c r="J272" i="2"/>
  <c r="H270" i="2"/>
  <c r="G259" i="2"/>
  <c r="J252" i="2"/>
  <c r="G239" i="2"/>
  <c r="J232" i="2"/>
  <c r="G219" i="2"/>
  <c r="J212" i="2"/>
  <c r="G199" i="2"/>
  <c r="J192" i="2"/>
  <c r="H190" i="2"/>
  <c r="G179" i="2"/>
  <c r="J172" i="2"/>
  <c r="H170" i="2"/>
  <c r="G159" i="2"/>
  <c r="J152" i="2"/>
  <c r="H150" i="2"/>
  <c r="G139" i="2"/>
  <c r="J132" i="2"/>
  <c r="H130" i="2"/>
  <c r="I292" i="2"/>
  <c r="G290" i="2"/>
  <c r="F279" i="2"/>
  <c r="I272" i="2"/>
  <c r="G270" i="2"/>
  <c r="F259" i="2"/>
  <c r="I252" i="2"/>
  <c r="G250" i="2"/>
  <c r="F239" i="2"/>
  <c r="I232" i="2"/>
  <c r="G230" i="2"/>
  <c r="F219" i="2"/>
  <c r="I212" i="2"/>
  <c r="G210" i="2"/>
  <c r="F199" i="2"/>
  <c r="I192" i="2"/>
  <c r="G190" i="2"/>
  <c r="F179" i="2"/>
  <c r="I172" i="2"/>
  <c r="G170" i="2"/>
  <c r="F159" i="2"/>
  <c r="I152" i="2"/>
  <c r="G150" i="2"/>
  <c r="F139" i="2"/>
  <c r="I132" i="2"/>
  <c r="G130" i="2"/>
  <c r="J294" i="2"/>
  <c r="H292" i="2"/>
  <c r="F290" i="2"/>
  <c r="E279" i="2"/>
  <c r="J274" i="2"/>
  <c r="H272" i="2"/>
  <c r="F270" i="2"/>
  <c r="E259" i="2"/>
  <c r="J254" i="2"/>
  <c r="F250" i="2"/>
  <c r="E239" i="2"/>
  <c r="J234" i="2"/>
  <c r="F230" i="2"/>
  <c r="E219" i="2"/>
  <c r="J214" i="2"/>
  <c r="F210" i="2"/>
  <c r="E199" i="2"/>
  <c r="J194" i="2"/>
  <c r="H192" i="2"/>
  <c r="F190" i="2"/>
  <c r="E179" i="2"/>
  <c r="J174" i="2"/>
  <c r="H172" i="2"/>
  <c r="F170" i="2"/>
  <c r="E159" i="2"/>
  <c r="J154" i="2"/>
  <c r="H152" i="2"/>
  <c r="F150" i="2"/>
  <c r="E139" i="2"/>
  <c r="J134" i="2"/>
  <c r="H132" i="2"/>
  <c r="F130" i="2"/>
  <c r="J298" i="15"/>
  <c r="J125" i="2"/>
  <c r="J125" i="15" s="1"/>
  <c r="E310" i="12" l="1"/>
  <c r="E321" i="13"/>
  <c r="F309" i="12"/>
  <c r="F320" i="13"/>
  <c r="E309" i="12"/>
  <c r="E320" i="13"/>
  <c r="H310" i="12"/>
  <c r="H321" i="13"/>
  <c r="F310" i="12"/>
  <c r="F321" i="13"/>
  <c r="G310" i="12"/>
  <c r="G321" i="13"/>
  <c r="J309" i="12"/>
  <c r="J320" i="13"/>
  <c r="B309" i="12"/>
  <c r="B320" i="13"/>
  <c r="B310" i="12"/>
  <c r="B321" i="13"/>
  <c r="C309" i="12"/>
  <c r="C320" i="13"/>
  <c r="D310" i="12"/>
  <c r="D321" i="13"/>
  <c r="D309" i="12"/>
  <c r="D320" i="13"/>
  <c r="I310" i="12"/>
  <c r="I321" i="13"/>
  <c r="C310" i="12"/>
  <c r="C321" i="13"/>
  <c r="I309" i="12"/>
  <c r="I320" i="13"/>
  <c r="G309" i="12"/>
  <c r="G320" i="13"/>
  <c r="H320" i="13"/>
  <c r="B308" i="12"/>
  <c r="B319" i="13"/>
  <c r="F308" i="12"/>
  <c r="F319" i="13"/>
  <c r="I308" i="12"/>
  <c r="I319" i="13"/>
  <c r="J308" i="12"/>
  <c r="J319" i="13"/>
  <c r="E308" i="12"/>
  <c r="E319" i="13"/>
  <c r="C308" i="12"/>
  <c r="C319" i="13"/>
  <c r="G308" i="12"/>
  <c r="G319" i="13"/>
  <c r="H308" i="12"/>
  <c r="H319" i="13"/>
  <c r="D308" i="12"/>
  <c r="D319" i="13"/>
  <c r="H318" i="13"/>
  <c r="F318" i="13"/>
  <c r="D318" i="13"/>
  <c r="G318" i="13"/>
  <c r="I318" i="13"/>
  <c r="J318" i="13"/>
  <c r="E318" i="13"/>
  <c r="C318" i="13"/>
  <c r="B318" i="13"/>
  <c r="B317" i="13"/>
  <c r="I306" i="12"/>
  <c r="I317" i="13"/>
  <c r="D306" i="12"/>
  <c r="D317" i="13"/>
  <c r="C306" i="12"/>
  <c r="C317" i="13"/>
  <c r="H306" i="12"/>
  <c r="H317" i="13"/>
  <c r="G306" i="12"/>
  <c r="G317" i="13"/>
  <c r="F306" i="12"/>
  <c r="F317" i="13"/>
  <c r="E306" i="12"/>
  <c r="E317" i="13"/>
  <c r="J306" i="12"/>
  <c r="J317" i="13"/>
  <c r="B316" i="13"/>
  <c r="B316" i="14"/>
  <c r="J316" i="13"/>
  <c r="J316" i="14"/>
  <c r="I316" i="13"/>
  <c r="I316" i="14"/>
  <c r="F316" i="13"/>
  <c r="F316" i="14"/>
  <c r="D316" i="14"/>
  <c r="D316" i="13"/>
  <c r="H316" i="14"/>
  <c r="H316" i="13"/>
  <c r="G316" i="13"/>
  <c r="G316" i="14"/>
  <c r="E316" i="14"/>
  <c r="E316" i="13"/>
  <c r="C316" i="13"/>
  <c r="C316" i="14"/>
  <c r="B315" i="14"/>
  <c r="G315" i="14"/>
  <c r="D315" i="14"/>
  <c r="E315" i="14"/>
  <c r="F315" i="14"/>
  <c r="E304" i="12"/>
  <c r="E315" i="13"/>
  <c r="B304" i="12"/>
  <c r="B315" i="13"/>
  <c r="I315" i="14"/>
  <c r="H304" i="12"/>
  <c r="H315" i="13"/>
  <c r="J315" i="14"/>
  <c r="D304" i="12"/>
  <c r="D315" i="13"/>
  <c r="G304" i="12"/>
  <c r="G315" i="13"/>
  <c r="I304" i="12"/>
  <c r="I315" i="13"/>
  <c r="F304" i="12"/>
  <c r="F315" i="13"/>
  <c r="H315" i="14"/>
  <c r="C315" i="14"/>
  <c r="J304" i="12"/>
  <c r="J315" i="13"/>
  <c r="C315" i="13"/>
  <c r="C314" i="14"/>
  <c r="D314" i="14"/>
  <c r="B314" i="14"/>
  <c r="J303" i="12"/>
  <c r="J314" i="13"/>
  <c r="I314" i="14"/>
  <c r="G303" i="12"/>
  <c r="G314" i="13"/>
  <c r="D303" i="12"/>
  <c r="D314" i="13"/>
  <c r="H303" i="12"/>
  <c r="H314" i="13"/>
  <c r="G314" i="14"/>
  <c r="J314" i="14"/>
  <c r="I303" i="12"/>
  <c r="I314" i="13"/>
  <c r="F314" i="14"/>
  <c r="E314" i="14"/>
  <c r="F303" i="12"/>
  <c r="F314" i="13"/>
  <c r="B314" i="13"/>
  <c r="E303" i="12"/>
  <c r="E314" i="13"/>
  <c r="H314" i="14"/>
  <c r="C314" i="13"/>
  <c r="E313" i="14"/>
  <c r="J313" i="14"/>
  <c r="B313" i="14"/>
  <c r="G313" i="14"/>
  <c r="F313" i="14"/>
  <c r="D302" i="12"/>
  <c r="D313" i="13"/>
  <c r="D313" i="14"/>
  <c r="F302" i="12"/>
  <c r="F313" i="13"/>
  <c r="C302" i="12"/>
  <c r="C313" i="13"/>
  <c r="I302" i="12"/>
  <c r="I313" i="13"/>
  <c r="I313" i="14"/>
  <c r="H313" i="14"/>
  <c r="H302" i="12"/>
  <c r="H313" i="13"/>
  <c r="C313" i="14"/>
  <c r="G302" i="12"/>
  <c r="G313" i="13"/>
  <c r="B302" i="12"/>
  <c r="B313" i="13"/>
  <c r="J302" i="12"/>
  <c r="J313" i="13"/>
  <c r="E313" i="13"/>
  <c r="D312" i="14"/>
  <c r="B312" i="14"/>
  <c r="G312" i="14"/>
  <c r="F301" i="12"/>
  <c r="F312" i="13"/>
  <c r="F312" i="14"/>
  <c r="E312" i="14"/>
  <c r="G301" i="12"/>
  <c r="G312" i="13"/>
  <c r="I312" i="14"/>
  <c r="H301" i="12"/>
  <c r="H312" i="13"/>
  <c r="J312" i="14"/>
  <c r="D301" i="12"/>
  <c r="D312" i="13"/>
  <c r="J301" i="12"/>
  <c r="J312" i="13"/>
  <c r="I301" i="12"/>
  <c r="I312" i="13"/>
  <c r="E301" i="12"/>
  <c r="E312" i="13"/>
  <c r="B301" i="12"/>
  <c r="B312" i="13"/>
  <c r="H312" i="14"/>
  <c r="C312" i="14"/>
  <c r="C312" i="13"/>
  <c r="I311" i="14"/>
  <c r="J311" i="14"/>
  <c r="F311" i="13"/>
  <c r="I311" i="13"/>
  <c r="G311" i="13"/>
  <c r="B306" i="12"/>
  <c r="B311" i="14"/>
  <c r="B310" i="14"/>
  <c r="C311" i="13"/>
  <c r="H311" i="13"/>
  <c r="H311" i="14"/>
  <c r="C311" i="14"/>
  <c r="G311" i="14"/>
  <c r="E300" i="12"/>
  <c r="E311" i="13"/>
  <c r="F311" i="14"/>
  <c r="D311" i="13"/>
  <c r="D311" i="14"/>
  <c r="J311" i="13"/>
  <c r="E311" i="14"/>
  <c r="B311" i="13"/>
  <c r="J310" i="14"/>
  <c r="H310" i="14"/>
  <c r="I310" i="14"/>
  <c r="B310" i="13"/>
  <c r="H310" i="13"/>
  <c r="C310" i="14"/>
  <c r="I310" i="13"/>
  <c r="G310" i="14"/>
  <c r="G310" i="13"/>
  <c r="J310" i="13"/>
  <c r="F310" i="14"/>
  <c r="D310" i="14"/>
  <c r="F310" i="13"/>
  <c r="E310" i="14"/>
  <c r="E310" i="13"/>
  <c r="C310" i="13"/>
  <c r="D310" i="13"/>
  <c r="C309" i="13"/>
  <c r="I309" i="14"/>
  <c r="F309" i="13"/>
  <c r="J309" i="14"/>
  <c r="G298" i="12"/>
  <c r="G309" i="13"/>
  <c r="G308" i="14"/>
  <c r="G309" i="14"/>
  <c r="D309" i="14"/>
  <c r="E309" i="13"/>
  <c r="I309" i="13"/>
  <c r="H309" i="14"/>
  <c r="C309" i="14"/>
  <c r="B309" i="14"/>
  <c r="F309" i="14"/>
  <c r="E308" i="14"/>
  <c r="E309" i="14"/>
  <c r="B298" i="15"/>
  <c r="B309" i="13"/>
  <c r="D309" i="13"/>
  <c r="H309" i="13"/>
  <c r="J309" i="13"/>
  <c r="E308" i="13"/>
  <c r="J308" i="13"/>
  <c r="D308" i="13"/>
  <c r="H308" i="13"/>
  <c r="F297" i="15"/>
  <c r="F308" i="13"/>
  <c r="I308" i="14"/>
  <c r="J308" i="14"/>
  <c r="B308" i="13"/>
  <c r="D308" i="14"/>
  <c r="H308" i="14"/>
  <c r="I308" i="13"/>
  <c r="C308" i="13"/>
  <c r="F308" i="14"/>
  <c r="C308" i="14"/>
  <c r="G308" i="13"/>
  <c r="B308" i="14"/>
  <c r="C307" i="13"/>
  <c r="G306" i="14"/>
  <c r="G305" i="14"/>
  <c r="G307" i="14"/>
  <c r="I307" i="13"/>
  <c r="D306" i="14"/>
  <c r="D305" i="14"/>
  <c r="D307" i="14"/>
  <c r="J307" i="13"/>
  <c r="F306" i="14"/>
  <c r="F307" i="14"/>
  <c r="F305" i="14"/>
  <c r="E305" i="14"/>
  <c r="E306" i="14"/>
  <c r="E307" i="14"/>
  <c r="E307" i="13"/>
  <c r="J306" i="13"/>
  <c r="J307" i="12"/>
  <c r="H306" i="13"/>
  <c r="H307" i="12"/>
  <c r="I307" i="12"/>
  <c r="I306" i="13"/>
  <c r="F307" i="12"/>
  <c r="F306" i="13"/>
  <c r="G306" i="13"/>
  <c r="G307" i="12"/>
  <c r="E306" i="13"/>
  <c r="E307" i="12"/>
  <c r="D306" i="13"/>
  <c r="D307" i="12"/>
  <c r="I305" i="14"/>
  <c r="I306" i="14"/>
  <c r="I307" i="14"/>
  <c r="C306" i="13"/>
  <c r="C307" i="12"/>
  <c r="J306" i="14"/>
  <c r="J307" i="14"/>
  <c r="J305" i="14"/>
  <c r="G307" i="13"/>
  <c r="C306" i="14"/>
  <c r="C305" i="14"/>
  <c r="C307" i="14"/>
  <c r="H307" i="13"/>
  <c r="B307" i="14"/>
  <c r="B307" i="13"/>
  <c r="B306" i="13"/>
  <c r="B307" i="12"/>
  <c r="H305" i="14"/>
  <c r="H306" i="14"/>
  <c r="H307" i="14"/>
  <c r="D307" i="13"/>
  <c r="F307" i="13"/>
  <c r="B306" i="14"/>
  <c r="I296" i="15"/>
  <c r="H305" i="13"/>
  <c r="C305" i="13"/>
  <c r="B305" i="13"/>
  <c r="D305" i="13"/>
  <c r="F305" i="12"/>
  <c r="I305" i="13"/>
  <c r="F305" i="13"/>
  <c r="G305" i="12"/>
  <c r="D305" i="12"/>
  <c r="J305" i="13"/>
  <c r="E305" i="12"/>
  <c r="E305" i="13"/>
  <c r="J305" i="12"/>
  <c r="G305" i="13"/>
  <c r="H305" i="12"/>
  <c r="C305" i="12"/>
  <c r="I305" i="12"/>
  <c r="B304" i="14"/>
  <c r="F304" i="14"/>
  <c r="F304" i="13"/>
  <c r="D304" i="14"/>
  <c r="D304" i="13"/>
  <c r="E304" i="14"/>
  <c r="E304" i="13"/>
  <c r="G304" i="13"/>
  <c r="G304" i="14"/>
  <c r="I304" i="13"/>
  <c r="I304" i="14"/>
  <c r="J304" i="13"/>
  <c r="J304" i="14"/>
  <c r="H304" i="13"/>
  <c r="H304" i="14"/>
  <c r="C304" i="14"/>
  <c r="C304" i="13"/>
  <c r="B304" i="13"/>
  <c r="B303" i="14"/>
  <c r="C303" i="13"/>
  <c r="J303" i="13"/>
  <c r="B303" i="13"/>
  <c r="G303" i="14"/>
  <c r="D303" i="14"/>
  <c r="E303" i="14"/>
  <c r="F303" i="14"/>
  <c r="D303" i="13"/>
  <c r="G303" i="13"/>
  <c r="B302" i="13"/>
  <c r="B303" i="12"/>
  <c r="J303" i="14"/>
  <c r="E303" i="13"/>
  <c r="H303" i="14"/>
  <c r="I303" i="14"/>
  <c r="I303" i="13"/>
  <c r="F303" i="13"/>
  <c r="C303" i="14"/>
  <c r="B302" i="14"/>
  <c r="E302" i="14"/>
  <c r="F302" i="14"/>
  <c r="G302" i="14"/>
  <c r="D302" i="14"/>
  <c r="J302" i="13"/>
  <c r="D302" i="13"/>
  <c r="I302" i="14"/>
  <c r="G302" i="13"/>
  <c r="I302" i="13"/>
  <c r="E302" i="13"/>
  <c r="F302" i="13"/>
  <c r="J302" i="14"/>
  <c r="H302" i="14"/>
  <c r="C302" i="14"/>
  <c r="C302" i="13"/>
  <c r="E301" i="13"/>
  <c r="B301" i="14"/>
  <c r="C301" i="14"/>
  <c r="D301" i="13"/>
  <c r="I301" i="13"/>
  <c r="I301" i="14"/>
  <c r="J301" i="14"/>
  <c r="D301" i="14"/>
  <c r="F301" i="13"/>
  <c r="G301" i="13"/>
  <c r="B301" i="13"/>
  <c r="E301" i="14"/>
  <c r="G301" i="14"/>
  <c r="F301" i="14"/>
  <c r="C301" i="13"/>
  <c r="J290" i="15"/>
  <c r="J301" i="13"/>
  <c r="H301" i="14"/>
  <c r="B300" i="14"/>
  <c r="C296" i="15"/>
  <c r="J300" i="14"/>
  <c r="I300" i="14"/>
  <c r="F300" i="14"/>
  <c r="H300" i="14"/>
  <c r="C300" i="14"/>
  <c r="D300" i="14"/>
  <c r="G300" i="14"/>
  <c r="E300" i="14"/>
  <c r="C300" i="13"/>
  <c r="B297" i="12"/>
  <c r="J299" i="12"/>
  <c r="F300" i="13"/>
  <c r="E300" i="13"/>
  <c r="B300" i="13"/>
  <c r="G300" i="13"/>
  <c r="J294" i="15"/>
  <c r="J289" i="15"/>
  <c r="J300" i="13"/>
  <c r="B296" i="12"/>
  <c r="I300" i="13"/>
  <c r="D300" i="13"/>
  <c r="B299" i="13"/>
  <c r="H299" i="14"/>
  <c r="G299" i="13"/>
  <c r="B299" i="14"/>
  <c r="D299" i="14"/>
  <c r="C299" i="13"/>
  <c r="F299" i="14"/>
  <c r="E299" i="14"/>
  <c r="C299" i="14"/>
  <c r="F299" i="13"/>
  <c r="G299" i="14"/>
  <c r="D299" i="13"/>
  <c r="J299" i="13"/>
  <c r="E299" i="13"/>
  <c r="J299" i="14"/>
  <c r="I299" i="13"/>
  <c r="I299" i="14"/>
  <c r="B296" i="15"/>
  <c r="E296" i="15"/>
  <c r="H298" i="12"/>
  <c r="F298" i="12"/>
  <c r="G296" i="12"/>
  <c r="G296" i="15"/>
  <c r="F296" i="12"/>
  <c r="D296" i="12"/>
  <c r="F298" i="15"/>
  <c r="J296" i="12"/>
  <c r="D297" i="12"/>
  <c r="F296" i="15"/>
  <c r="E298" i="12"/>
  <c r="D298" i="12"/>
  <c r="D296" i="15"/>
  <c r="E296" i="12"/>
  <c r="H296" i="15"/>
  <c r="J296" i="15"/>
  <c r="H298" i="15"/>
  <c r="C296" i="12"/>
  <c r="I296" i="12"/>
  <c r="C298" i="15"/>
  <c r="C298" i="12"/>
  <c r="B298" i="12"/>
  <c r="E298" i="15"/>
  <c r="I298" i="15"/>
  <c r="I298" i="12"/>
  <c r="I297" i="12"/>
  <c r="J296" i="14"/>
  <c r="D298" i="15"/>
  <c r="B297" i="15"/>
  <c r="G298" i="15"/>
  <c r="C297" i="12"/>
  <c r="F294" i="15"/>
  <c r="G294" i="15"/>
  <c r="B297" i="14"/>
  <c r="F296" i="13"/>
  <c r="H298" i="14"/>
  <c r="B295" i="14"/>
  <c r="G296" i="14"/>
  <c r="E296" i="14"/>
  <c r="B294" i="15"/>
  <c r="C294" i="15"/>
  <c r="D294" i="15"/>
  <c r="E294" i="15"/>
  <c r="H294" i="15"/>
  <c r="I294" i="15"/>
  <c r="E297" i="15"/>
  <c r="E297" i="13"/>
  <c r="J297" i="14"/>
  <c r="J297" i="12"/>
  <c r="F298" i="13"/>
  <c r="I296" i="13"/>
  <c r="H297" i="14"/>
  <c r="C297" i="14"/>
  <c r="J298" i="13"/>
  <c r="I297" i="15"/>
  <c r="E298" i="14"/>
  <c r="E297" i="12"/>
  <c r="E297" i="14"/>
  <c r="C297" i="15"/>
  <c r="G298" i="13"/>
  <c r="I298" i="14"/>
  <c r="D296" i="13"/>
  <c r="J296" i="13"/>
  <c r="E298" i="13"/>
  <c r="D297" i="15"/>
  <c r="I298" i="13"/>
  <c r="F296" i="14"/>
  <c r="G297" i="12"/>
  <c r="I296" i="14"/>
  <c r="I297" i="14"/>
  <c r="H296" i="12"/>
  <c r="C298" i="13"/>
  <c r="C296" i="14"/>
  <c r="F297" i="13"/>
  <c r="F298" i="14"/>
  <c r="J298" i="14"/>
  <c r="G297" i="15"/>
  <c r="B295" i="13"/>
  <c r="C296" i="13"/>
  <c r="D296" i="14"/>
  <c r="J288" i="15"/>
  <c r="J297" i="13"/>
  <c r="F297" i="14"/>
  <c r="E296" i="13"/>
  <c r="B298" i="14"/>
  <c r="C298" i="14"/>
  <c r="G296" i="13"/>
  <c r="D298" i="14"/>
  <c r="G297" i="14"/>
  <c r="G297" i="13"/>
  <c r="H297" i="15"/>
  <c r="H296" i="14"/>
  <c r="D297" i="14"/>
  <c r="D298" i="13"/>
  <c r="D297" i="13"/>
  <c r="B296" i="14"/>
  <c r="B296" i="13"/>
  <c r="B298" i="13"/>
  <c r="F297" i="12"/>
  <c r="I297" i="13"/>
  <c r="J297" i="15"/>
  <c r="C297" i="13"/>
  <c r="G298" i="14"/>
  <c r="B297" i="13"/>
  <c r="C293" i="15"/>
  <c r="E293" i="15"/>
  <c r="D293" i="15"/>
  <c r="F295" i="15"/>
  <c r="J295" i="15"/>
  <c r="J295" i="12"/>
  <c r="G295" i="15"/>
  <c r="C295" i="15"/>
  <c r="D295" i="15"/>
  <c r="H295" i="15"/>
  <c r="E295" i="15"/>
  <c r="I293" i="15"/>
  <c r="B293" i="15"/>
  <c r="J293" i="15"/>
  <c r="G293" i="15"/>
  <c r="B295" i="15"/>
  <c r="J284" i="15"/>
  <c r="F293" i="15"/>
  <c r="I295" i="15"/>
  <c r="H293" i="15"/>
  <c r="J235" i="12"/>
  <c r="J235" i="15"/>
  <c r="J227" i="12"/>
  <c r="J227" i="15"/>
  <c r="J211" i="15"/>
  <c r="J203" i="12"/>
  <c r="J203" i="15"/>
  <c r="J195" i="12"/>
  <c r="J195" i="15"/>
  <c r="J187" i="12"/>
  <c r="J187" i="15"/>
  <c r="J179" i="12"/>
  <c r="J179" i="15"/>
  <c r="J171" i="12"/>
  <c r="J171" i="15"/>
  <c r="J163" i="12"/>
  <c r="J163" i="15"/>
  <c r="J155" i="12"/>
  <c r="J155" i="15"/>
  <c r="J147" i="12"/>
  <c r="J147" i="15"/>
  <c r="J139" i="12"/>
  <c r="J139" i="15"/>
  <c r="J131" i="15"/>
  <c r="J280" i="15"/>
  <c r="J272" i="15"/>
  <c r="J264" i="15"/>
  <c r="J256" i="15"/>
  <c r="J248" i="15"/>
  <c r="J240" i="15"/>
  <c r="J232" i="15"/>
  <c r="J224" i="15"/>
  <c r="J216" i="15"/>
  <c r="J208" i="15"/>
  <c r="J200" i="15"/>
  <c r="J192" i="15"/>
  <c r="J184" i="15"/>
  <c r="J176" i="15"/>
  <c r="J168" i="15"/>
  <c r="J160" i="15"/>
  <c r="J152" i="15"/>
  <c r="J144" i="15"/>
  <c r="J136" i="15"/>
  <c r="J128" i="15"/>
  <c r="J271" i="15"/>
  <c r="J255" i="15"/>
  <c r="J231" i="15"/>
  <c r="J215" i="15"/>
  <c r="J191" i="15"/>
  <c r="J167" i="15"/>
  <c r="J143" i="15"/>
  <c r="J283" i="12"/>
  <c r="J283" i="15"/>
  <c r="J267" i="12"/>
  <c r="J267" i="15"/>
  <c r="J251" i="12"/>
  <c r="J251" i="15"/>
  <c r="J279" i="15"/>
  <c r="J263" i="15"/>
  <c r="J247" i="15"/>
  <c r="J239" i="15"/>
  <c r="J223" i="15"/>
  <c r="J207" i="15"/>
  <c r="J199" i="15"/>
  <c r="J183" i="15"/>
  <c r="J175" i="15"/>
  <c r="J159" i="15"/>
  <c r="J151" i="15"/>
  <c r="J135" i="15"/>
  <c r="J127" i="15"/>
  <c r="J268" i="15"/>
  <c r="J260" i="15"/>
  <c r="J252" i="15"/>
  <c r="J236" i="15"/>
  <c r="J228" i="15"/>
  <c r="J220" i="15"/>
  <c r="J204" i="15"/>
  <c r="J196" i="15"/>
  <c r="J188" i="15"/>
  <c r="J172" i="15"/>
  <c r="J164" i="15"/>
  <c r="J156" i="15"/>
  <c r="J140" i="15"/>
  <c r="J132" i="15"/>
  <c r="J263" i="12"/>
  <c r="J247" i="12"/>
  <c r="J239" i="12"/>
  <c r="J223" i="12"/>
  <c r="J215" i="12"/>
  <c r="J207" i="12"/>
  <c r="J199" i="12"/>
  <c r="J191" i="12"/>
  <c r="J183" i="12"/>
  <c r="J175" i="12"/>
  <c r="J167" i="12"/>
  <c r="J159" i="12"/>
  <c r="J151" i="12"/>
  <c r="J143" i="12"/>
  <c r="J279" i="12"/>
  <c r="J211" i="12"/>
  <c r="I276" i="15"/>
  <c r="I148" i="15"/>
  <c r="I290" i="15"/>
  <c r="J280" i="12"/>
  <c r="J272" i="12"/>
  <c r="J264" i="12"/>
  <c r="J248" i="12"/>
  <c r="J240" i="12"/>
  <c r="J232" i="12"/>
  <c r="J216" i="12"/>
  <c r="J208" i="12"/>
  <c r="J200" i="12"/>
  <c r="J184" i="12"/>
  <c r="J176" i="12"/>
  <c r="J168" i="12"/>
  <c r="J152" i="12"/>
  <c r="J144" i="12"/>
  <c r="I289" i="15"/>
  <c r="I125" i="2"/>
  <c r="I125" i="15" s="1"/>
  <c r="I292" i="15"/>
  <c r="J284" i="12"/>
  <c r="J268" i="12"/>
  <c r="J252" i="12"/>
  <c r="J236" i="12"/>
  <c r="J220" i="12"/>
  <c r="J204" i="12"/>
  <c r="J188" i="12"/>
  <c r="J172" i="12"/>
  <c r="J156" i="12"/>
  <c r="J140" i="12"/>
  <c r="J286" i="15"/>
  <c r="I291" i="15"/>
  <c r="I219" i="15"/>
  <c r="J285" i="15"/>
  <c r="J293" i="14"/>
  <c r="I293" i="14"/>
  <c r="J260" i="12"/>
  <c r="J228" i="12"/>
  <c r="J196" i="12"/>
  <c r="J164" i="12"/>
  <c r="J294" i="14" l="1"/>
  <c r="J293" i="12"/>
  <c r="I293" i="12"/>
  <c r="G292" i="15"/>
  <c r="F292" i="15"/>
  <c r="E292" i="15"/>
  <c r="D292" i="15"/>
  <c r="I294" i="14"/>
  <c r="H292" i="15"/>
  <c r="C292" i="15"/>
  <c r="J295" i="14"/>
  <c r="I294" i="13"/>
  <c r="J294" i="13"/>
  <c r="I295" i="14"/>
  <c r="I293" i="13"/>
  <c r="I294" i="12"/>
  <c r="I284" i="15"/>
  <c r="I295" i="13"/>
  <c r="J295" i="13"/>
  <c r="J293" i="13"/>
  <c r="J294" i="12"/>
  <c r="I295" i="12"/>
  <c r="J148" i="12"/>
  <c r="J146" i="13"/>
  <c r="J163" i="13"/>
  <c r="J170" i="13"/>
  <c r="J187" i="13"/>
  <c r="J202" i="13"/>
  <c r="J218" i="13"/>
  <c r="J226" i="13"/>
  <c r="J242" i="13"/>
  <c r="J251" i="13"/>
  <c r="J266" i="13"/>
  <c r="J274" i="13"/>
  <c r="I254" i="13"/>
  <c r="I287" i="13"/>
  <c r="J142" i="13"/>
  <c r="J166" i="13"/>
  <c r="J198" i="13"/>
  <c r="J239" i="13"/>
  <c r="J271" i="13"/>
  <c r="J278" i="13"/>
  <c r="I286" i="15"/>
  <c r="I175" i="15"/>
  <c r="I186" i="13"/>
  <c r="I271" i="12"/>
  <c r="I271" i="15"/>
  <c r="I282" i="13"/>
  <c r="J166" i="15"/>
  <c r="J177" i="13"/>
  <c r="J217" i="13"/>
  <c r="J206" i="15"/>
  <c r="J254" i="15"/>
  <c r="J265" i="13"/>
  <c r="J282" i="15"/>
  <c r="I176" i="12"/>
  <c r="I176" i="15"/>
  <c r="I187" i="13"/>
  <c r="I272" i="15"/>
  <c r="I283" i="13"/>
  <c r="J145" i="15"/>
  <c r="J156" i="13"/>
  <c r="J169" i="15"/>
  <c r="J180" i="13"/>
  <c r="J185" i="15"/>
  <c r="J185" i="14"/>
  <c r="J187" i="14"/>
  <c r="J189" i="14"/>
  <c r="J191" i="14"/>
  <c r="J193" i="14"/>
  <c r="J195" i="14"/>
  <c r="J186" i="14"/>
  <c r="J190" i="14"/>
  <c r="J194" i="14"/>
  <c r="J188" i="14"/>
  <c r="J192" i="14"/>
  <c r="J196" i="14"/>
  <c r="J196" i="13"/>
  <c r="J201" i="15"/>
  <c r="J212" i="13"/>
  <c r="J225" i="15"/>
  <c r="J236" i="13"/>
  <c r="J249" i="15"/>
  <c r="J260" i="13"/>
  <c r="J273" i="15"/>
  <c r="J284" i="13"/>
  <c r="J243" i="12"/>
  <c r="J243" i="15"/>
  <c r="J254" i="13"/>
  <c r="I195" i="15"/>
  <c r="I206" i="13"/>
  <c r="I142" i="15"/>
  <c r="I153" i="13"/>
  <c r="I182" i="15"/>
  <c r="I193" i="13"/>
  <c r="I226" i="15"/>
  <c r="I237" i="13"/>
  <c r="J244" i="12"/>
  <c r="J255" i="13"/>
  <c r="J244" i="15"/>
  <c r="J175" i="13"/>
  <c r="J207" i="13"/>
  <c r="J171" i="13"/>
  <c r="J219" i="13"/>
  <c r="J174" i="13"/>
  <c r="J206" i="13"/>
  <c r="B292" i="15"/>
  <c r="I151" i="15"/>
  <c r="I162" i="13"/>
  <c r="I194" i="13"/>
  <c r="I183" i="15"/>
  <c r="I215" i="15"/>
  <c r="I226" i="13"/>
  <c r="I247" i="12"/>
  <c r="I247" i="15"/>
  <c r="I258" i="13"/>
  <c r="I279" i="15"/>
  <c r="I290" i="13"/>
  <c r="I138" i="12"/>
  <c r="I138" i="15"/>
  <c r="I149" i="13"/>
  <c r="I158" i="15"/>
  <c r="I169" i="13"/>
  <c r="I174" i="15"/>
  <c r="I185" i="13"/>
  <c r="I198" i="15"/>
  <c r="I209" i="13"/>
  <c r="I214" i="15"/>
  <c r="I225" i="13"/>
  <c r="I230" i="15"/>
  <c r="I241" i="13"/>
  <c r="I246" i="15"/>
  <c r="I257" i="13"/>
  <c r="I262" i="15"/>
  <c r="I273" i="13"/>
  <c r="I274" i="15"/>
  <c r="I285" i="13"/>
  <c r="I152" i="15"/>
  <c r="I163" i="13"/>
  <c r="I184" i="15"/>
  <c r="I195" i="13"/>
  <c r="I216" i="15"/>
  <c r="I227" i="13"/>
  <c r="I248" i="15"/>
  <c r="I259" i="13"/>
  <c r="I280" i="12"/>
  <c r="I280" i="15"/>
  <c r="I291" i="13"/>
  <c r="I133" i="15"/>
  <c r="I144" i="13"/>
  <c r="I141" i="15"/>
  <c r="I152" i="13"/>
  <c r="I149" i="15"/>
  <c r="I150" i="14"/>
  <c r="I152" i="14"/>
  <c r="I154" i="14"/>
  <c r="I156" i="14"/>
  <c r="I158" i="14"/>
  <c r="I160" i="14"/>
  <c r="I160" i="13"/>
  <c r="I149" i="14"/>
  <c r="I153" i="14"/>
  <c r="I157" i="14"/>
  <c r="I155" i="14"/>
  <c r="I159" i="14"/>
  <c r="I151" i="14"/>
  <c r="I168" i="13"/>
  <c r="I157" i="15"/>
  <c r="I165" i="15"/>
  <c r="I176" i="13"/>
  <c r="I173" i="15"/>
  <c r="I174" i="14"/>
  <c r="I176" i="14"/>
  <c r="I178" i="14"/>
  <c r="I180" i="14"/>
  <c r="I182" i="14"/>
  <c r="I184" i="14"/>
  <c r="I184" i="13"/>
  <c r="I181" i="14"/>
  <c r="I175" i="14"/>
  <c r="I179" i="14"/>
  <c r="I183" i="14"/>
  <c r="I177" i="14"/>
  <c r="I173" i="14"/>
  <c r="I181" i="15"/>
  <c r="I192" i="13"/>
  <c r="I189" i="15"/>
  <c r="I200" i="13"/>
  <c r="I197" i="15"/>
  <c r="I198" i="14"/>
  <c r="I200" i="14"/>
  <c r="I202" i="14"/>
  <c r="I204" i="14"/>
  <c r="I206" i="14"/>
  <c r="I208" i="14"/>
  <c r="I208" i="13"/>
  <c r="I205" i="14"/>
  <c r="I199" i="14"/>
  <c r="I203" i="14"/>
  <c r="I207" i="14"/>
  <c r="I197" i="14"/>
  <c r="I201" i="14"/>
  <c r="I205" i="15"/>
  <c r="I216" i="13"/>
  <c r="I224" i="13"/>
  <c r="I213" i="15"/>
  <c r="I222" i="14"/>
  <c r="I224" i="14"/>
  <c r="I226" i="14"/>
  <c r="I228" i="14"/>
  <c r="I230" i="14"/>
  <c r="I232" i="14"/>
  <c r="I232" i="13"/>
  <c r="I221" i="15"/>
  <c r="I225" i="14"/>
  <c r="I223" i="14"/>
  <c r="I227" i="14"/>
  <c r="I231" i="14"/>
  <c r="I221" i="14"/>
  <c r="I229" i="14"/>
  <c r="I240" i="13"/>
  <c r="I229" i="15"/>
  <c r="I248" i="13"/>
  <c r="I237" i="15"/>
  <c r="I246" i="14"/>
  <c r="I248" i="14"/>
  <c r="I250" i="14"/>
  <c r="I252" i="14"/>
  <c r="I254" i="14"/>
  <c r="I256" i="14"/>
  <c r="I256" i="13"/>
  <c r="I245" i="15"/>
  <c r="I249" i="14"/>
  <c r="I247" i="14"/>
  <c r="I251" i="14"/>
  <c r="I255" i="14"/>
  <c r="I245" i="14"/>
  <c r="I253" i="14"/>
  <c r="I264" i="13"/>
  <c r="I253" i="15"/>
  <c r="I261" i="15"/>
  <c r="I272" i="13"/>
  <c r="I270" i="14"/>
  <c r="I272" i="14"/>
  <c r="I274" i="14"/>
  <c r="I276" i="14"/>
  <c r="I278" i="14"/>
  <c r="I280" i="14"/>
  <c r="I280" i="13"/>
  <c r="I269" i="15"/>
  <c r="I273" i="14"/>
  <c r="I271" i="14"/>
  <c r="I275" i="14"/>
  <c r="I279" i="14"/>
  <c r="I269" i="14"/>
  <c r="I277" i="14"/>
  <c r="I288" i="13"/>
  <c r="I277" i="15"/>
  <c r="I285" i="15"/>
  <c r="J259" i="12"/>
  <c r="J259" i="15"/>
  <c r="J270" i="13"/>
  <c r="I139" i="15"/>
  <c r="I150" i="13"/>
  <c r="I171" i="15"/>
  <c r="I182" i="13"/>
  <c r="I203" i="15"/>
  <c r="I214" i="13"/>
  <c r="I251" i="15"/>
  <c r="I262" i="13"/>
  <c r="J126" i="15"/>
  <c r="J137" i="13"/>
  <c r="J142" i="15"/>
  <c r="J153" i="13"/>
  <c r="J154" i="15"/>
  <c r="J165" i="13"/>
  <c r="J170" i="15"/>
  <c r="J181" i="13"/>
  <c r="J182" i="15"/>
  <c r="J193" i="13"/>
  <c r="J194" i="15"/>
  <c r="J205" i="13"/>
  <c r="J210" i="15"/>
  <c r="J221" i="13"/>
  <c r="J226" i="15"/>
  <c r="J237" i="13"/>
  <c r="J242" i="15"/>
  <c r="J253" i="13"/>
  <c r="J258" i="15"/>
  <c r="J269" i="13"/>
  <c r="J290" i="12"/>
  <c r="J278" i="15"/>
  <c r="J289" i="13"/>
  <c r="I220" i="15"/>
  <c r="I231" i="13"/>
  <c r="I132" i="15"/>
  <c r="I143" i="13"/>
  <c r="I260" i="15"/>
  <c r="I271" i="13"/>
  <c r="J212" i="12"/>
  <c r="J212" i="15"/>
  <c r="J223" i="13"/>
  <c r="I204" i="15"/>
  <c r="I215" i="13"/>
  <c r="J192" i="12"/>
  <c r="J180" i="15"/>
  <c r="J191" i="13"/>
  <c r="J143" i="13"/>
  <c r="I180" i="15"/>
  <c r="I212" i="15"/>
  <c r="I255" i="13"/>
  <c r="J194" i="13"/>
  <c r="J250" i="13"/>
  <c r="J235" i="13"/>
  <c r="J283" i="13"/>
  <c r="I230" i="13"/>
  <c r="I243" i="15"/>
  <c r="I143" i="15"/>
  <c r="I154" i="13"/>
  <c r="I239" i="12"/>
  <c r="I239" i="15"/>
  <c r="I250" i="13"/>
  <c r="J130" i="15"/>
  <c r="J141" i="13"/>
  <c r="J201" i="13"/>
  <c r="J190" i="15"/>
  <c r="J222" i="15"/>
  <c r="J233" i="13"/>
  <c r="J270" i="15"/>
  <c r="J281" i="13"/>
  <c r="I144" i="15"/>
  <c r="I155" i="13"/>
  <c r="I240" i="12"/>
  <c r="I240" i="15"/>
  <c r="I251" i="13"/>
  <c r="J137" i="12"/>
  <c r="J137" i="15"/>
  <c r="J137" i="14"/>
  <c r="J139" i="14"/>
  <c r="J141" i="14"/>
  <c r="J143" i="14"/>
  <c r="J145" i="14"/>
  <c r="J147" i="14"/>
  <c r="J138" i="14"/>
  <c r="J148" i="14"/>
  <c r="J142" i="14"/>
  <c r="J144" i="14"/>
  <c r="J140" i="14"/>
  <c r="J146" i="14"/>
  <c r="J148" i="13"/>
  <c r="J161" i="15"/>
  <c r="J161" i="14"/>
  <c r="J163" i="14"/>
  <c r="J165" i="14"/>
  <c r="J167" i="14"/>
  <c r="J169" i="14"/>
  <c r="J171" i="14"/>
  <c r="J162" i="14"/>
  <c r="J166" i="14"/>
  <c r="J170" i="14"/>
  <c r="J164" i="14"/>
  <c r="J168" i="14"/>
  <c r="J172" i="14"/>
  <c r="J172" i="13"/>
  <c r="J209" i="15"/>
  <c r="J209" i="14"/>
  <c r="J211" i="14"/>
  <c r="J213" i="14"/>
  <c r="J215" i="14"/>
  <c r="J217" i="14"/>
  <c r="J219" i="14"/>
  <c r="J210" i="14"/>
  <c r="J214" i="14"/>
  <c r="J218" i="14"/>
  <c r="J212" i="14"/>
  <c r="J216" i="14"/>
  <c r="J220" i="14"/>
  <c r="J220" i="13"/>
  <c r="J241" i="15"/>
  <c r="J252" i="13"/>
  <c r="J265" i="15"/>
  <c r="J276" i="13"/>
  <c r="I131" i="15"/>
  <c r="I142" i="13"/>
  <c r="I235" i="15"/>
  <c r="I246" i="13"/>
  <c r="I154" i="15"/>
  <c r="I165" i="13"/>
  <c r="I194" i="15"/>
  <c r="I205" i="13"/>
  <c r="I242" i="15"/>
  <c r="I253" i="13"/>
  <c r="I228" i="12"/>
  <c r="I228" i="15"/>
  <c r="I239" i="13"/>
  <c r="I236" i="15"/>
  <c r="I247" i="13"/>
  <c r="I159" i="13"/>
  <c r="I191" i="13"/>
  <c r="J155" i="13"/>
  <c r="J267" i="13"/>
  <c r="I159" i="12"/>
  <c r="I159" i="15"/>
  <c r="I170" i="13"/>
  <c r="I191" i="12"/>
  <c r="I191" i="15"/>
  <c r="I202" i="13"/>
  <c r="I223" i="12"/>
  <c r="I223" i="15"/>
  <c r="I234" i="13"/>
  <c r="I255" i="12"/>
  <c r="I255" i="15"/>
  <c r="I266" i="13"/>
  <c r="I287" i="12"/>
  <c r="I287" i="15"/>
  <c r="J138" i="15"/>
  <c r="J149" i="13"/>
  <c r="J158" i="15"/>
  <c r="J169" i="13"/>
  <c r="J185" i="13"/>
  <c r="J174" i="15"/>
  <c r="J198" i="15"/>
  <c r="J209" i="13"/>
  <c r="J214" i="15"/>
  <c r="J225" i="13"/>
  <c r="J230" i="15"/>
  <c r="J241" i="13"/>
  <c r="J246" i="15"/>
  <c r="J257" i="13"/>
  <c r="J262" i="15"/>
  <c r="J273" i="13"/>
  <c r="J274" i="15"/>
  <c r="J285" i="13"/>
  <c r="I128" i="15"/>
  <c r="I139" i="13"/>
  <c r="I160" i="12"/>
  <c r="I160" i="15"/>
  <c r="I171" i="13"/>
  <c r="I192" i="12"/>
  <c r="I192" i="15"/>
  <c r="I203" i="13"/>
  <c r="I224" i="12"/>
  <c r="I224" i="15"/>
  <c r="I235" i="13"/>
  <c r="I256" i="12"/>
  <c r="I256" i="15"/>
  <c r="I267" i="13"/>
  <c r="I288" i="12"/>
  <c r="I288" i="15"/>
  <c r="J133" i="15"/>
  <c r="J144" i="13"/>
  <c r="J141" i="15"/>
  <c r="J152" i="13"/>
  <c r="J149" i="15"/>
  <c r="J149" i="14"/>
  <c r="J151" i="14"/>
  <c r="J153" i="14"/>
  <c r="J155" i="14"/>
  <c r="J157" i="14"/>
  <c r="J159" i="14"/>
  <c r="J154" i="14"/>
  <c r="J158" i="14"/>
  <c r="J150" i="14"/>
  <c r="J152" i="14"/>
  <c r="J156" i="14"/>
  <c r="J160" i="14"/>
  <c r="J160" i="13"/>
  <c r="J157" i="15"/>
  <c r="J168" i="13"/>
  <c r="J165" i="15"/>
  <c r="J176" i="13"/>
  <c r="J173" i="15"/>
  <c r="J173" i="14"/>
  <c r="J175" i="14"/>
  <c r="J177" i="14"/>
  <c r="J179" i="14"/>
  <c r="J181" i="14"/>
  <c r="J183" i="14"/>
  <c r="J174" i="14"/>
  <c r="J178" i="14"/>
  <c r="J182" i="14"/>
  <c r="J176" i="14"/>
  <c r="J180" i="14"/>
  <c r="J184" i="14"/>
  <c r="J184" i="13"/>
  <c r="J181" i="15"/>
  <c r="J192" i="13"/>
  <c r="J189" i="15"/>
  <c r="J200" i="13"/>
  <c r="J197" i="15"/>
  <c r="J197" i="14"/>
  <c r="J199" i="14"/>
  <c r="J201" i="14"/>
  <c r="J203" i="14"/>
  <c r="J205" i="14"/>
  <c r="J207" i="14"/>
  <c r="J198" i="14"/>
  <c r="J202" i="14"/>
  <c r="J206" i="14"/>
  <c r="J200" i="14"/>
  <c r="J204" i="14"/>
  <c r="J208" i="14"/>
  <c r="J208" i="13"/>
  <c r="J205" i="15"/>
  <c r="J216" i="13"/>
  <c r="J213" i="15"/>
  <c r="J224" i="13"/>
  <c r="J221" i="15"/>
  <c r="J221" i="14"/>
  <c r="J223" i="14"/>
  <c r="J225" i="14"/>
  <c r="J227" i="14"/>
  <c r="J229" i="14"/>
  <c r="J231" i="14"/>
  <c r="J222" i="14"/>
  <c r="J226" i="14"/>
  <c r="J230" i="14"/>
  <c r="J224" i="14"/>
  <c r="J228" i="14"/>
  <c r="J232" i="14"/>
  <c r="J232" i="13"/>
  <c r="J229" i="15"/>
  <c r="J240" i="13"/>
  <c r="J237" i="15"/>
  <c r="J248" i="13"/>
  <c r="J245" i="15"/>
  <c r="J245" i="14"/>
  <c r="J247" i="14"/>
  <c r="J249" i="14"/>
  <c r="J251" i="14"/>
  <c r="J253" i="14"/>
  <c r="J255" i="14"/>
  <c r="J246" i="14"/>
  <c r="J250" i="14"/>
  <c r="J254" i="14"/>
  <c r="J248" i="14"/>
  <c r="J252" i="14"/>
  <c r="J256" i="14"/>
  <c r="J256" i="13"/>
  <c r="J253" i="15"/>
  <c r="J264" i="13"/>
  <c r="J261" i="15"/>
  <c r="J272" i="13"/>
  <c r="J269" i="14"/>
  <c r="J271" i="14"/>
  <c r="J273" i="14"/>
  <c r="J275" i="14"/>
  <c r="J277" i="14"/>
  <c r="J279" i="14"/>
  <c r="J269" i="15"/>
  <c r="J270" i="14"/>
  <c r="J274" i="14"/>
  <c r="J278" i="14"/>
  <c r="J272" i="14"/>
  <c r="J276" i="14"/>
  <c r="J280" i="14"/>
  <c r="J280" i="13"/>
  <c r="J277" i="15"/>
  <c r="J288" i="13"/>
  <c r="J275" i="12"/>
  <c r="J275" i="15"/>
  <c r="J286" i="13"/>
  <c r="I147" i="15"/>
  <c r="I158" i="13"/>
  <c r="I179" i="15"/>
  <c r="I190" i="13"/>
  <c r="I211" i="15"/>
  <c r="I222" i="13"/>
  <c r="I267" i="15"/>
  <c r="I278" i="13"/>
  <c r="I134" i="15"/>
  <c r="I145" i="13"/>
  <c r="I150" i="15"/>
  <c r="I161" i="13"/>
  <c r="I162" i="15"/>
  <c r="I173" i="13"/>
  <c r="I178" i="15"/>
  <c r="I189" i="13"/>
  <c r="I186" i="15"/>
  <c r="I197" i="13"/>
  <c r="I202" i="15"/>
  <c r="I213" i="13"/>
  <c r="I218" i="15"/>
  <c r="I229" i="13"/>
  <c r="I234" i="15"/>
  <c r="I245" i="13"/>
  <c r="I250" i="15"/>
  <c r="I261" i="13"/>
  <c r="I266" i="15"/>
  <c r="I277" i="13"/>
  <c r="J292" i="12"/>
  <c r="J292" i="15"/>
  <c r="I252" i="15"/>
  <c r="I263" i="13"/>
  <c r="I164" i="15"/>
  <c r="I175" i="13"/>
  <c r="I172" i="15"/>
  <c r="I183" i="13"/>
  <c r="J160" i="12"/>
  <c r="J148" i="15"/>
  <c r="J159" i="13"/>
  <c r="I140" i="15"/>
  <c r="I151" i="13"/>
  <c r="J151" i="13"/>
  <c r="J167" i="13"/>
  <c r="J183" i="13"/>
  <c r="J199" i="13"/>
  <c r="J215" i="13"/>
  <c r="J262" i="13"/>
  <c r="J178" i="13"/>
  <c r="I286" i="13"/>
  <c r="J147" i="13"/>
  <c r="J179" i="13"/>
  <c r="J195" i="13"/>
  <c r="J211" i="13"/>
  <c r="J158" i="13"/>
  <c r="J190" i="13"/>
  <c r="J222" i="13"/>
  <c r="J238" i="13"/>
  <c r="J246" i="13"/>
  <c r="I270" i="13"/>
  <c r="I207" i="15"/>
  <c r="I218" i="13"/>
  <c r="J146" i="15"/>
  <c r="J157" i="13"/>
  <c r="J238" i="15"/>
  <c r="J249" i="13"/>
  <c r="I208" i="15"/>
  <c r="I219" i="13"/>
  <c r="J129" i="15"/>
  <c r="J140" i="13"/>
  <c r="J153" i="15"/>
  <c r="J164" i="13"/>
  <c r="J177" i="15"/>
  <c r="J188" i="13"/>
  <c r="J193" i="15"/>
  <c r="J204" i="13"/>
  <c r="J217" i="15"/>
  <c r="J228" i="13"/>
  <c r="J233" i="15"/>
  <c r="J233" i="14"/>
  <c r="J235" i="14"/>
  <c r="J237" i="14"/>
  <c r="J239" i="14"/>
  <c r="J241" i="14"/>
  <c r="J243" i="14"/>
  <c r="J234" i="14"/>
  <c r="J238" i="14"/>
  <c r="J242" i="14"/>
  <c r="J236" i="14"/>
  <c r="J240" i="14"/>
  <c r="J244" i="14"/>
  <c r="J244" i="13"/>
  <c r="J257" i="14"/>
  <c r="J259" i="14"/>
  <c r="J261" i="14"/>
  <c r="J263" i="14"/>
  <c r="J265" i="14"/>
  <c r="J267" i="14"/>
  <c r="J257" i="15"/>
  <c r="J258" i="14"/>
  <c r="J262" i="14"/>
  <c r="J266" i="14"/>
  <c r="J260" i="14"/>
  <c r="J264" i="14"/>
  <c r="J268" i="14"/>
  <c r="J268" i="13"/>
  <c r="J281" i="14"/>
  <c r="J283" i="14"/>
  <c r="J285" i="14"/>
  <c r="J287" i="14"/>
  <c r="J289" i="14"/>
  <c r="J291" i="14"/>
  <c r="J281" i="15"/>
  <c r="J282" i="14"/>
  <c r="J286" i="14"/>
  <c r="J290" i="14"/>
  <c r="J284" i="14"/>
  <c r="J288" i="14"/>
  <c r="J292" i="14"/>
  <c r="J292" i="13"/>
  <c r="I163" i="15"/>
  <c r="I174" i="13"/>
  <c r="I126" i="15"/>
  <c r="I137" i="13"/>
  <c r="I170" i="15"/>
  <c r="I181" i="13"/>
  <c r="I210" i="15"/>
  <c r="I221" i="13"/>
  <c r="I258" i="15"/>
  <c r="I269" i="13"/>
  <c r="I278" i="15"/>
  <c r="I289" i="13"/>
  <c r="I188" i="15"/>
  <c r="I199" i="13"/>
  <c r="I223" i="13"/>
  <c r="I244" i="15"/>
  <c r="J154" i="13"/>
  <c r="J282" i="13"/>
  <c r="J139" i="13"/>
  <c r="J203" i="13"/>
  <c r="I127" i="15"/>
  <c r="I138" i="13"/>
  <c r="I135" i="15"/>
  <c r="I146" i="13"/>
  <c r="I178" i="13"/>
  <c r="I167" i="15"/>
  <c r="I210" i="13"/>
  <c r="I199" i="15"/>
  <c r="I231" i="12"/>
  <c r="I231" i="15"/>
  <c r="I242" i="13"/>
  <c r="I263" i="15"/>
  <c r="I274" i="13"/>
  <c r="I130" i="15"/>
  <c r="I141" i="13"/>
  <c r="I146" i="15"/>
  <c r="I157" i="13"/>
  <c r="I166" i="15"/>
  <c r="I177" i="13"/>
  <c r="I190" i="15"/>
  <c r="I201" i="13"/>
  <c r="I206" i="15"/>
  <c r="I217" i="13"/>
  <c r="I222" i="15"/>
  <c r="I233" i="13"/>
  <c r="I238" i="15"/>
  <c r="I249" i="13"/>
  <c r="I254" i="15"/>
  <c r="I265" i="13"/>
  <c r="I270" i="15"/>
  <c r="I281" i="13"/>
  <c r="I282" i="15"/>
  <c r="I148" i="12"/>
  <c r="I136" i="15"/>
  <c r="I147" i="13"/>
  <c r="I168" i="15"/>
  <c r="I179" i="13"/>
  <c r="I200" i="15"/>
  <c r="I211" i="13"/>
  <c r="I232" i="15"/>
  <c r="I243" i="13"/>
  <c r="I264" i="15"/>
  <c r="I275" i="13"/>
  <c r="I129" i="15"/>
  <c r="I140" i="13"/>
  <c r="I137" i="15"/>
  <c r="I138" i="14"/>
  <c r="I140" i="14"/>
  <c r="I142" i="14"/>
  <c r="I144" i="14"/>
  <c r="I146" i="14"/>
  <c r="I148" i="14"/>
  <c r="I148" i="13"/>
  <c r="I137" i="14"/>
  <c r="I141" i="14"/>
  <c r="I145" i="14"/>
  <c r="I143" i="14"/>
  <c r="I139" i="14"/>
  <c r="I147" i="14"/>
  <c r="I145" i="15"/>
  <c r="I156" i="13"/>
  <c r="I153" i="15"/>
  <c r="I164" i="13"/>
  <c r="I161" i="15"/>
  <c r="I162" i="14"/>
  <c r="I164" i="14"/>
  <c r="I166" i="14"/>
  <c r="I168" i="14"/>
  <c r="I170" i="14"/>
  <c r="I172" i="14"/>
  <c r="I172" i="13"/>
  <c r="I169" i="14"/>
  <c r="I163" i="14"/>
  <c r="I167" i="14"/>
  <c r="I171" i="14"/>
  <c r="I165" i="14"/>
  <c r="I161" i="14"/>
  <c r="I169" i="15"/>
  <c r="I180" i="13"/>
  <c r="I177" i="15"/>
  <c r="I188" i="13"/>
  <c r="I185" i="15"/>
  <c r="I186" i="14"/>
  <c r="I188" i="14"/>
  <c r="I190" i="14"/>
  <c r="I192" i="14"/>
  <c r="I194" i="14"/>
  <c r="I196" i="14"/>
  <c r="I196" i="13"/>
  <c r="I193" i="14"/>
  <c r="I187" i="14"/>
  <c r="I191" i="14"/>
  <c r="I195" i="14"/>
  <c r="I185" i="14"/>
  <c r="I189" i="14"/>
  <c r="I193" i="15"/>
  <c r="I204" i="13"/>
  <c r="I201" i="15"/>
  <c r="I212" i="13"/>
  <c r="I209" i="15"/>
  <c r="I210" i="14"/>
  <c r="I212" i="14"/>
  <c r="I214" i="14"/>
  <c r="I216" i="14"/>
  <c r="I218" i="14"/>
  <c r="I220" i="14"/>
  <c r="I220" i="13"/>
  <c r="I209" i="14"/>
  <c r="I211" i="14"/>
  <c r="I215" i="14"/>
  <c r="I219" i="14"/>
  <c r="I213" i="14"/>
  <c r="I217" i="14"/>
  <c r="I217" i="15"/>
  <c r="I228" i="13"/>
  <c r="I225" i="15"/>
  <c r="I236" i="13"/>
  <c r="I233" i="15"/>
  <c r="I234" i="14"/>
  <c r="I236" i="14"/>
  <c r="I238" i="14"/>
  <c r="I240" i="14"/>
  <c r="I242" i="14"/>
  <c r="I244" i="14"/>
  <c r="I244" i="13"/>
  <c r="I237" i="14"/>
  <c r="I235" i="14"/>
  <c r="I239" i="14"/>
  <c r="I243" i="14"/>
  <c r="I233" i="14"/>
  <c r="I241" i="14"/>
  <c r="I241" i="15"/>
  <c r="I252" i="13"/>
  <c r="I249" i="15"/>
  <c r="I260" i="13"/>
  <c r="I258" i="14"/>
  <c r="I260" i="14"/>
  <c r="I262" i="14"/>
  <c r="I264" i="14"/>
  <c r="I266" i="14"/>
  <c r="I268" i="14"/>
  <c r="I268" i="13"/>
  <c r="I257" i="15"/>
  <c r="I261" i="14"/>
  <c r="I259" i="14"/>
  <c r="I263" i="14"/>
  <c r="I267" i="14"/>
  <c r="I257" i="14"/>
  <c r="I265" i="14"/>
  <c r="I276" i="13"/>
  <c r="I265" i="15"/>
  <c r="I284" i="13"/>
  <c r="I273" i="15"/>
  <c r="I282" i="14"/>
  <c r="I284" i="14"/>
  <c r="I286" i="14"/>
  <c r="I288" i="14"/>
  <c r="I290" i="14"/>
  <c r="I292" i="14"/>
  <c r="I292" i="13"/>
  <c r="I285" i="14"/>
  <c r="I283" i="14"/>
  <c r="I287" i="14"/>
  <c r="I291" i="14"/>
  <c r="I281" i="15"/>
  <c r="I281" i="14"/>
  <c r="I289" i="14"/>
  <c r="J219" i="12"/>
  <c r="J219" i="15"/>
  <c r="J230" i="13"/>
  <c r="J291" i="12"/>
  <c r="J291" i="15"/>
  <c r="I155" i="15"/>
  <c r="I166" i="13"/>
  <c r="I187" i="15"/>
  <c r="I198" i="13"/>
  <c r="I227" i="15"/>
  <c r="I238" i="13"/>
  <c r="I283" i="15"/>
  <c r="J134" i="15"/>
  <c r="J145" i="13"/>
  <c r="J150" i="15"/>
  <c r="J161" i="13"/>
  <c r="J162" i="15"/>
  <c r="J173" i="13"/>
  <c r="J178" i="15"/>
  <c r="J189" i="13"/>
  <c r="J186" i="15"/>
  <c r="J197" i="13"/>
  <c r="J202" i="15"/>
  <c r="J213" i="13"/>
  <c r="J218" i="15"/>
  <c r="J229" i="13"/>
  <c r="J234" i="15"/>
  <c r="J245" i="13"/>
  <c r="J250" i="15"/>
  <c r="J261" i="13"/>
  <c r="J266" i="15"/>
  <c r="J277" i="13"/>
  <c r="I156" i="15"/>
  <c r="I167" i="13"/>
  <c r="I196" i="15"/>
  <c r="I207" i="13"/>
  <c r="J288" i="12"/>
  <c r="J287" i="13"/>
  <c r="J276" i="15"/>
  <c r="I268" i="15"/>
  <c r="I279" i="13"/>
  <c r="J231" i="13"/>
  <c r="J247" i="13"/>
  <c r="J263" i="13"/>
  <c r="J279" i="13"/>
  <c r="J138" i="13"/>
  <c r="J162" i="13"/>
  <c r="J186" i="13"/>
  <c r="J210" i="13"/>
  <c r="J234" i="13"/>
  <c r="J258" i="13"/>
  <c r="J290" i="13"/>
  <c r="I275" i="15"/>
  <c r="J227" i="13"/>
  <c r="J243" i="13"/>
  <c r="J259" i="13"/>
  <c r="J275" i="13"/>
  <c r="J291" i="13"/>
  <c r="J150" i="13"/>
  <c r="J182" i="13"/>
  <c r="J214" i="13"/>
  <c r="I259" i="15"/>
  <c r="I166" i="12"/>
  <c r="I206" i="12"/>
  <c r="I222" i="12"/>
  <c r="I238" i="12"/>
  <c r="I254" i="12"/>
  <c r="I270" i="12"/>
  <c r="I143" i="12"/>
  <c r="I175" i="12"/>
  <c r="I207" i="12"/>
  <c r="I200" i="12"/>
  <c r="I232" i="12"/>
  <c r="I137" i="12"/>
  <c r="I152" i="12"/>
  <c r="I184" i="12"/>
  <c r="I146" i="12"/>
  <c r="I190" i="12"/>
  <c r="I140" i="12"/>
  <c r="I216" i="12"/>
  <c r="I248" i="12"/>
  <c r="J224" i="12"/>
  <c r="J180" i="12"/>
  <c r="I174" i="12"/>
  <c r="I198" i="12"/>
  <c r="I214" i="12"/>
  <c r="I230" i="12"/>
  <c r="I246" i="12"/>
  <c r="I262" i="12"/>
  <c r="I151" i="12"/>
  <c r="I183" i="12"/>
  <c r="I215" i="12"/>
  <c r="J166" i="12"/>
  <c r="J206" i="12"/>
  <c r="J222" i="12"/>
  <c r="J238" i="12"/>
  <c r="J254" i="12"/>
  <c r="J270" i="12"/>
  <c r="I212" i="12"/>
  <c r="I156" i="12"/>
  <c r="J146" i="12"/>
  <c r="J190" i="12"/>
  <c r="I290" i="12"/>
  <c r="I172" i="12"/>
  <c r="I168" i="12"/>
  <c r="I220" i="12"/>
  <c r="I167" i="12"/>
  <c r="I199" i="12"/>
  <c r="J174" i="12"/>
  <c r="J198" i="12"/>
  <c r="J214" i="12"/>
  <c r="J230" i="12"/>
  <c r="J246" i="12"/>
  <c r="J262" i="12"/>
  <c r="I208" i="12"/>
  <c r="J276" i="12"/>
  <c r="I144" i="12"/>
  <c r="I272" i="12"/>
  <c r="I164" i="12"/>
  <c r="I289" i="12"/>
  <c r="I263" i="12"/>
  <c r="I244" i="12"/>
  <c r="I145" i="12"/>
  <c r="J256" i="12"/>
  <c r="I158" i="12"/>
  <c r="I284" i="12"/>
  <c r="I153" i="12"/>
  <c r="I161" i="12"/>
  <c r="I169" i="12"/>
  <c r="I177" i="12"/>
  <c r="I185" i="12"/>
  <c r="I193" i="12"/>
  <c r="I201" i="12"/>
  <c r="I209" i="12"/>
  <c r="I217" i="12"/>
  <c r="I225" i="12"/>
  <c r="I233" i="12"/>
  <c r="I241" i="12"/>
  <c r="I249" i="12"/>
  <c r="I257" i="12"/>
  <c r="I265" i="12"/>
  <c r="I273" i="12"/>
  <c r="I281" i="12"/>
  <c r="J138" i="12"/>
  <c r="J158" i="12"/>
  <c r="J274" i="12"/>
  <c r="J145" i="12"/>
  <c r="J153" i="12"/>
  <c r="J161" i="12"/>
  <c r="J169" i="12"/>
  <c r="J177" i="12"/>
  <c r="J185" i="12"/>
  <c r="J193" i="12"/>
  <c r="J201" i="12"/>
  <c r="J209" i="12"/>
  <c r="J217" i="12"/>
  <c r="J225" i="12"/>
  <c r="J233" i="12"/>
  <c r="J241" i="12"/>
  <c r="J249" i="12"/>
  <c r="J257" i="12"/>
  <c r="J265" i="12"/>
  <c r="J273" i="12"/>
  <c r="J281" i="12"/>
  <c r="I235" i="12"/>
  <c r="I279" i="12"/>
  <c r="I264" i="12"/>
  <c r="I163" i="12"/>
  <c r="I195" i="12"/>
  <c r="J150" i="12"/>
  <c r="J162" i="12"/>
  <c r="J178" i="12"/>
  <c r="J186" i="12"/>
  <c r="J202" i="12"/>
  <c r="J218" i="12"/>
  <c r="J234" i="12"/>
  <c r="J250" i="12"/>
  <c r="J266" i="12"/>
  <c r="J286" i="12"/>
  <c r="I259" i="12"/>
  <c r="I243" i="12"/>
  <c r="I282" i="12"/>
  <c r="I196" i="12"/>
  <c r="I252" i="12"/>
  <c r="I141" i="12"/>
  <c r="I149" i="12"/>
  <c r="I157" i="12"/>
  <c r="I165" i="12"/>
  <c r="I173" i="12"/>
  <c r="I181" i="12"/>
  <c r="I189" i="12"/>
  <c r="I197" i="12"/>
  <c r="I205" i="12"/>
  <c r="I213" i="12"/>
  <c r="I221" i="12"/>
  <c r="I229" i="12"/>
  <c r="I237" i="12"/>
  <c r="I245" i="12"/>
  <c r="I253" i="12"/>
  <c r="I261" i="12"/>
  <c r="I269" i="12"/>
  <c r="I277" i="12"/>
  <c r="I285" i="12"/>
  <c r="I139" i="12"/>
  <c r="I171" i="12"/>
  <c r="I203" i="12"/>
  <c r="I251" i="12"/>
  <c r="I142" i="12"/>
  <c r="I154" i="12"/>
  <c r="I170" i="12"/>
  <c r="I182" i="12"/>
  <c r="I194" i="12"/>
  <c r="I210" i="12"/>
  <c r="I226" i="12"/>
  <c r="I242" i="12"/>
  <c r="I258" i="12"/>
  <c r="I278" i="12"/>
  <c r="I180" i="12"/>
  <c r="I236" i="12"/>
  <c r="J287" i="12"/>
  <c r="J271" i="12"/>
  <c r="J255" i="12"/>
  <c r="J282" i="12"/>
  <c r="I268" i="12"/>
  <c r="J141" i="12"/>
  <c r="J149" i="12"/>
  <c r="J157" i="12"/>
  <c r="J165" i="12"/>
  <c r="J173" i="12"/>
  <c r="J181" i="12"/>
  <c r="J189" i="12"/>
  <c r="J197" i="12"/>
  <c r="J205" i="12"/>
  <c r="J213" i="12"/>
  <c r="J221" i="12"/>
  <c r="J229" i="12"/>
  <c r="J237" i="12"/>
  <c r="J245" i="12"/>
  <c r="J253" i="12"/>
  <c r="J261" i="12"/>
  <c r="J269" i="12"/>
  <c r="J277" i="12"/>
  <c r="J285" i="12"/>
  <c r="I147" i="12"/>
  <c r="I179" i="12"/>
  <c r="I211" i="12"/>
  <c r="I267" i="12"/>
  <c r="J142" i="12"/>
  <c r="J154" i="12"/>
  <c r="J170" i="12"/>
  <c r="J182" i="12"/>
  <c r="J194" i="12"/>
  <c r="J210" i="12"/>
  <c r="J226" i="12"/>
  <c r="J242" i="12"/>
  <c r="J258" i="12"/>
  <c r="J278" i="12"/>
  <c r="I188" i="12"/>
  <c r="I260" i="12"/>
  <c r="I292" i="12"/>
  <c r="J289" i="12"/>
  <c r="I275" i="12"/>
  <c r="I274" i="12"/>
  <c r="I155" i="12"/>
  <c r="I187" i="12"/>
  <c r="I227" i="12"/>
  <c r="I283" i="12"/>
  <c r="I150" i="12"/>
  <c r="I162" i="12"/>
  <c r="I178" i="12"/>
  <c r="I186" i="12"/>
  <c r="I202" i="12"/>
  <c r="I218" i="12"/>
  <c r="I234" i="12"/>
  <c r="I250" i="12"/>
  <c r="I266" i="12"/>
  <c r="I286" i="12"/>
  <c r="I204" i="12"/>
  <c r="I276" i="12"/>
  <c r="I219" i="12"/>
  <c r="J231" i="12"/>
  <c r="I291" i="12"/>
  <c r="H289" i="15"/>
  <c r="G289" i="15"/>
  <c r="E289" i="15"/>
  <c r="D289" i="15"/>
  <c r="C289" i="15"/>
  <c r="B289" i="15"/>
  <c r="F286" i="15"/>
  <c r="F287" i="15"/>
  <c r="F288" i="15"/>
  <c r="F289" i="15"/>
  <c r="F290" i="15"/>
  <c r="F291" i="15"/>
  <c r="H149" i="15"/>
  <c r="C267" i="15"/>
  <c r="F268" i="15"/>
  <c r="B270" i="15"/>
  <c r="C271" i="15"/>
  <c r="C272" i="15"/>
  <c r="E273" i="15"/>
  <c r="E274" i="15"/>
  <c r="C275" i="15"/>
  <c r="D276" i="15"/>
  <c r="G277" i="15"/>
  <c r="E278" i="15"/>
  <c r="C279" i="15"/>
  <c r="F285" i="15"/>
  <c r="B277" i="15"/>
  <c r="G274" i="15"/>
  <c r="B275" i="15"/>
  <c r="C276" i="15"/>
  <c r="G276" i="15"/>
  <c r="E277" i="15"/>
  <c r="D278" i="15"/>
  <c r="G278" i="15"/>
  <c r="B280" i="15"/>
  <c r="F280" i="15"/>
  <c r="E269" i="15"/>
  <c r="E265" i="15"/>
  <c r="H280" i="2"/>
  <c r="H303" i="13" s="1"/>
  <c r="H279" i="2"/>
  <c r="H278" i="2"/>
  <c r="H277" i="2"/>
  <c r="H276" i="2"/>
  <c r="H275" i="2"/>
  <c r="H274" i="2"/>
  <c r="E266" i="15"/>
  <c r="B266" i="15"/>
  <c r="H263" i="2"/>
  <c r="H262" i="2"/>
  <c r="H302" i="13" l="1"/>
  <c r="H298" i="13"/>
  <c r="H301" i="13"/>
  <c r="H300" i="13"/>
  <c r="H299" i="13"/>
  <c r="H297" i="13"/>
  <c r="H296" i="13"/>
  <c r="B293" i="12"/>
  <c r="F293" i="12"/>
  <c r="F293" i="14"/>
  <c r="F295" i="14"/>
  <c r="F294" i="14"/>
  <c r="H293" i="14"/>
  <c r="H293" i="12"/>
  <c r="F295" i="12"/>
  <c r="H284" i="15"/>
  <c r="F294" i="12"/>
  <c r="B284" i="15"/>
  <c r="H295" i="12"/>
  <c r="B281" i="15"/>
  <c r="F281" i="15"/>
  <c r="B292" i="12"/>
  <c r="H281" i="15"/>
  <c r="C292" i="12"/>
  <c r="C280" i="15"/>
  <c r="F283" i="15"/>
  <c r="H283" i="15"/>
  <c r="F282" i="15"/>
  <c r="F280" i="12"/>
  <c r="E277" i="12"/>
  <c r="C279" i="12"/>
  <c r="E278" i="12"/>
  <c r="E289" i="12"/>
  <c r="B289" i="12"/>
  <c r="G289" i="12"/>
  <c r="F292" i="12"/>
  <c r="C278" i="15"/>
  <c r="B279" i="15"/>
  <c r="F275" i="15"/>
  <c r="C274" i="15"/>
  <c r="B288" i="15"/>
  <c r="E288" i="15"/>
  <c r="H288" i="15"/>
  <c r="B291" i="15"/>
  <c r="D291" i="15"/>
  <c r="D287" i="15"/>
  <c r="E291" i="15"/>
  <c r="E287" i="15"/>
  <c r="G291" i="15"/>
  <c r="G287" i="15"/>
  <c r="H291" i="15"/>
  <c r="H287" i="15"/>
  <c r="B290" i="15"/>
  <c r="B286" i="15"/>
  <c r="C290" i="15"/>
  <c r="C286" i="15"/>
  <c r="D286" i="15"/>
  <c r="H290" i="15"/>
  <c r="H286" i="15"/>
  <c r="H294" i="14"/>
  <c r="F279" i="15"/>
  <c r="D274" i="15"/>
  <c r="B285" i="15"/>
  <c r="C285" i="15"/>
  <c r="D285" i="15"/>
  <c r="G285" i="15"/>
  <c r="H285" i="15"/>
  <c r="H274" i="15"/>
  <c r="H278" i="15"/>
  <c r="H276" i="15"/>
  <c r="F276" i="15"/>
  <c r="G268" i="15"/>
  <c r="D280" i="15"/>
  <c r="E276" i="15"/>
  <c r="H280" i="15"/>
  <c r="E280" i="15"/>
  <c r="B276" i="15"/>
  <c r="G280" i="15"/>
  <c r="E279" i="15"/>
  <c r="H275" i="15"/>
  <c r="H279" i="15"/>
  <c r="D279" i="15"/>
  <c r="F278" i="15"/>
  <c r="B278" i="15"/>
  <c r="D275" i="15"/>
  <c r="B274" i="15"/>
  <c r="E275" i="15"/>
  <c r="G279" i="15"/>
  <c r="G275" i="15"/>
  <c r="D277" i="15"/>
  <c r="F272" i="15"/>
  <c r="E272" i="15"/>
  <c r="C270" i="15"/>
  <c r="G270" i="15"/>
  <c r="E268" i="15"/>
  <c r="C266" i="15"/>
  <c r="G272" i="15"/>
  <c r="E270" i="15"/>
  <c r="H273" i="15"/>
  <c r="D273" i="15"/>
  <c r="B273" i="15"/>
  <c r="F271" i="15"/>
  <c r="D269" i="15"/>
  <c r="B269" i="15"/>
  <c r="F267" i="15"/>
  <c r="H265" i="15"/>
  <c r="D265" i="15"/>
  <c r="B265" i="15"/>
  <c r="G273" i="15"/>
  <c r="C273" i="15"/>
  <c r="H272" i="15"/>
  <c r="D272" i="15"/>
  <c r="B272" i="15"/>
  <c r="E271" i="15"/>
  <c r="F270" i="15"/>
  <c r="G269" i="15"/>
  <c r="C269" i="15"/>
  <c r="H268" i="15"/>
  <c r="D268" i="15"/>
  <c r="B268" i="15"/>
  <c r="E267" i="15"/>
  <c r="F266" i="15"/>
  <c r="C265" i="15"/>
  <c r="F273" i="15"/>
  <c r="H271" i="15"/>
  <c r="D271" i="15"/>
  <c r="B271" i="15"/>
  <c r="H267" i="15"/>
  <c r="D267" i="15"/>
  <c r="B267" i="15"/>
  <c r="F265" i="15"/>
  <c r="G271" i="15"/>
  <c r="H270" i="15"/>
  <c r="D270" i="15"/>
  <c r="G267" i="15"/>
  <c r="H266" i="15"/>
  <c r="H264" i="15"/>
  <c r="H263" i="15"/>
  <c r="G264" i="15"/>
  <c r="F264" i="15"/>
  <c r="E264" i="15"/>
  <c r="D264" i="15"/>
  <c r="C264" i="15"/>
  <c r="B264" i="15"/>
  <c r="G263" i="15"/>
  <c r="F263" i="15"/>
  <c r="E263" i="15"/>
  <c r="D263" i="15"/>
  <c r="C263" i="15"/>
  <c r="H262" i="15"/>
  <c r="G262" i="15"/>
  <c r="F262" i="15"/>
  <c r="E262" i="15"/>
  <c r="D262" i="15"/>
  <c r="C262" i="15"/>
  <c r="B262" i="15"/>
  <c r="H295" i="14" l="1"/>
  <c r="F294" i="13"/>
  <c r="C294" i="13"/>
  <c r="C295" i="12"/>
  <c r="D293" i="13"/>
  <c r="D294" i="12"/>
  <c r="F293" i="13"/>
  <c r="C293" i="13"/>
  <c r="C294" i="12"/>
  <c r="D293" i="14"/>
  <c r="D293" i="12"/>
  <c r="D294" i="14"/>
  <c r="D295" i="14"/>
  <c r="G284" i="15"/>
  <c r="G295" i="13"/>
  <c r="G293" i="12"/>
  <c r="G293" i="14"/>
  <c r="G295" i="14"/>
  <c r="G294" i="14"/>
  <c r="E293" i="14"/>
  <c r="E293" i="12"/>
  <c r="E295" i="14"/>
  <c r="E294" i="14"/>
  <c r="H295" i="13"/>
  <c r="C293" i="12"/>
  <c r="C293" i="14"/>
  <c r="C294" i="14"/>
  <c r="C295" i="14"/>
  <c r="H293" i="13"/>
  <c r="H294" i="12"/>
  <c r="C295" i="13"/>
  <c r="E294" i="13"/>
  <c r="E295" i="12"/>
  <c r="B294" i="13"/>
  <c r="B295" i="12"/>
  <c r="D294" i="13"/>
  <c r="D295" i="12"/>
  <c r="E284" i="15"/>
  <c r="E295" i="13"/>
  <c r="D284" i="15"/>
  <c r="D295" i="13"/>
  <c r="F284" i="15"/>
  <c r="F295" i="13"/>
  <c r="G294" i="13"/>
  <c r="G295" i="12"/>
  <c r="G293" i="13"/>
  <c r="G294" i="12"/>
  <c r="B293" i="13"/>
  <c r="B294" i="12"/>
  <c r="E293" i="13"/>
  <c r="E294" i="12"/>
  <c r="H294" i="13"/>
  <c r="B294" i="14"/>
  <c r="D278" i="12"/>
  <c r="D266" i="15"/>
  <c r="H289" i="12"/>
  <c r="H277" i="15"/>
  <c r="E292" i="14"/>
  <c r="E281" i="15"/>
  <c r="G282" i="15"/>
  <c r="D290" i="12"/>
  <c r="D290" i="15"/>
  <c r="G288" i="12"/>
  <c r="G288" i="15"/>
  <c r="B282" i="15"/>
  <c r="H281" i="14"/>
  <c r="H269" i="15"/>
  <c r="C289" i="12"/>
  <c r="C277" i="15"/>
  <c r="E285" i="12"/>
  <c r="E285" i="15"/>
  <c r="H282" i="15"/>
  <c r="G286" i="12"/>
  <c r="G286" i="15"/>
  <c r="E290" i="12"/>
  <c r="E290" i="15"/>
  <c r="C282" i="15"/>
  <c r="C283" i="12"/>
  <c r="C283" i="15"/>
  <c r="C284" i="12"/>
  <c r="C284" i="15"/>
  <c r="G277" i="12"/>
  <c r="G265" i="15"/>
  <c r="G278" i="12"/>
  <c r="G266" i="15"/>
  <c r="C281" i="15"/>
  <c r="C292" i="14"/>
  <c r="D288" i="12"/>
  <c r="D288" i="15"/>
  <c r="F281" i="14"/>
  <c r="F269" i="15"/>
  <c r="C280" i="12"/>
  <c r="C268" i="15"/>
  <c r="B283" i="15"/>
  <c r="G281" i="15"/>
  <c r="G292" i="14"/>
  <c r="D281" i="15"/>
  <c r="D292" i="14"/>
  <c r="G290" i="12"/>
  <c r="G290" i="15"/>
  <c r="D282" i="15"/>
  <c r="D283" i="15"/>
  <c r="C287" i="12"/>
  <c r="C287" i="15"/>
  <c r="C288" i="12"/>
  <c r="C288" i="15"/>
  <c r="F289" i="12"/>
  <c r="F277" i="15"/>
  <c r="F286" i="12"/>
  <c r="F274" i="15"/>
  <c r="E286" i="12"/>
  <c r="E286" i="15"/>
  <c r="G283" i="15"/>
  <c r="B287" i="12"/>
  <c r="B287" i="15"/>
  <c r="H292" i="14"/>
  <c r="B275" i="12"/>
  <c r="B263" i="15"/>
  <c r="E282" i="15"/>
  <c r="E283" i="15"/>
  <c r="C291" i="12"/>
  <c r="C291" i="15"/>
  <c r="F292" i="14"/>
  <c r="F284" i="12"/>
  <c r="B286" i="13"/>
  <c r="B283" i="12"/>
  <c r="B285" i="12"/>
  <c r="H286" i="12"/>
  <c r="B286" i="12"/>
  <c r="G287" i="13"/>
  <c r="G291" i="12"/>
  <c r="D283" i="12"/>
  <c r="H288" i="12"/>
  <c r="E288" i="12"/>
  <c r="H286" i="14"/>
  <c r="E288" i="13"/>
  <c r="C286" i="12"/>
  <c r="C290" i="13"/>
  <c r="G283" i="12"/>
  <c r="E287" i="12"/>
  <c r="B288" i="14"/>
  <c r="D288" i="13"/>
  <c r="D277" i="12"/>
  <c r="H286" i="13"/>
  <c r="H275" i="12"/>
  <c r="D280" i="12"/>
  <c r="D291" i="13"/>
  <c r="D292" i="12"/>
  <c r="D290" i="14"/>
  <c r="D286" i="14"/>
  <c r="D282" i="14"/>
  <c r="D291" i="14"/>
  <c r="D287" i="14"/>
  <c r="D283" i="14"/>
  <c r="D288" i="14"/>
  <c r="D284" i="14"/>
  <c r="D289" i="14"/>
  <c r="D281" i="14"/>
  <c r="D285" i="14"/>
  <c r="D292" i="13"/>
  <c r="D281" i="12"/>
  <c r="D282" i="12"/>
  <c r="F287" i="14"/>
  <c r="H288" i="14"/>
  <c r="C287" i="13"/>
  <c r="G275" i="12"/>
  <c r="G286" i="13"/>
  <c r="B274" i="12"/>
  <c r="B285" i="13"/>
  <c r="F278" i="12"/>
  <c r="F289" i="13"/>
  <c r="E290" i="13"/>
  <c r="E279" i="12"/>
  <c r="H280" i="12"/>
  <c r="H291" i="13"/>
  <c r="H292" i="12"/>
  <c r="H285" i="13"/>
  <c r="H274" i="12"/>
  <c r="G285" i="12"/>
  <c r="D285" i="12"/>
  <c r="D285" i="13"/>
  <c r="D274" i="12"/>
  <c r="H290" i="12"/>
  <c r="E282" i="12"/>
  <c r="D286" i="12"/>
  <c r="C290" i="12"/>
  <c r="H291" i="12"/>
  <c r="E283" i="12"/>
  <c r="D287" i="12"/>
  <c r="G284" i="12"/>
  <c r="D284" i="12"/>
  <c r="B288" i="12"/>
  <c r="B290" i="13"/>
  <c r="B279" i="12"/>
  <c r="F283" i="14"/>
  <c r="F290" i="14"/>
  <c r="F284" i="14"/>
  <c r="H285" i="14"/>
  <c r="H282" i="14"/>
  <c r="C286" i="13"/>
  <c r="B281" i="12"/>
  <c r="B287" i="14"/>
  <c r="B281" i="14"/>
  <c r="D289" i="12"/>
  <c r="E289" i="13"/>
  <c r="B277" i="12"/>
  <c r="B280" i="12"/>
  <c r="B278" i="12"/>
  <c r="B289" i="13"/>
  <c r="H289" i="13"/>
  <c r="H278" i="12"/>
  <c r="H287" i="12"/>
  <c r="F286" i="13"/>
  <c r="F275" i="12"/>
  <c r="D276" i="12"/>
  <c r="F286" i="14"/>
  <c r="H291" i="14"/>
  <c r="B291" i="14"/>
  <c r="B284" i="14"/>
  <c r="B284" i="12"/>
  <c r="G279" i="12"/>
  <c r="G290" i="13"/>
  <c r="F287" i="13"/>
  <c r="F276" i="12"/>
  <c r="E291" i="14"/>
  <c r="E287" i="14"/>
  <c r="E283" i="14"/>
  <c r="E288" i="14"/>
  <c r="E284" i="14"/>
  <c r="E289" i="14"/>
  <c r="E285" i="14"/>
  <c r="E281" i="14"/>
  <c r="E282" i="14"/>
  <c r="E286" i="14"/>
  <c r="E290" i="14"/>
  <c r="E292" i="13"/>
  <c r="E281" i="12"/>
  <c r="C289" i="14"/>
  <c r="C285" i="14"/>
  <c r="C281" i="14"/>
  <c r="C290" i="14"/>
  <c r="C286" i="14"/>
  <c r="C282" i="14"/>
  <c r="C291" i="14"/>
  <c r="C287" i="14"/>
  <c r="C283" i="14"/>
  <c r="C284" i="14"/>
  <c r="C288" i="14"/>
  <c r="C292" i="13"/>
  <c r="C281" i="12"/>
  <c r="F290" i="13"/>
  <c r="F279" i="12"/>
  <c r="G282" i="12"/>
  <c r="D291" i="12"/>
  <c r="B282" i="12"/>
  <c r="C289" i="13"/>
  <c r="C278" i="12"/>
  <c r="C291" i="13"/>
  <c r="F281" i="12"/>
  <c r="F291" i="14"/>
  <c r="F288" i="14"/>
  <c r="H281" i="12"/>
  <c r="H283" i="14"/>
  <c r="G289" i="13"/>
  <c r="C275" i="12"/>
  <c r="B292" i="13"/>
  <c r="B282" i="14"/>
  <c r="B285" i="14"/>
  <c r="B292" i="14"/>
  <c r="F287" i="12"/>
  <c r="E274" i="12"/>
  <c r="B288" i="13"/>
  <c r="B291" i="13"/>
  <c r="G274" i="12"/>
  <c r="E291" i="13"/>
  <c r="E280" i="12"/>
  <c r="E292" i="12"/>
  <c r="G289" i="14"/>
  <c r="G285" i="14"/>
  <c r="G281" i="14"/>
  <c r="G290" i="14"/>
  <c r="G286" i="14"/>
  <c r="G282" i="14"/>
  <c r="G291" i="14"/>
  <c r="G287" i="14"/>
  <c r="G283" i="14"/>
  <c r="G284" i="14"/>
  <c r="G288" i="14"/>
  <c r="G292" i="13"/>
  <c r="G281" i="12"/>
  <c r="F289" i="14"/>
  <c r="H289" i="14"/>
  <c r="F285" i="12"/>
  <c r="B290" i="14"/>
  <c r="F288" i="13"/>
  <c r="F277" i="12"/>
  <c r="F285" i="13"/>
  <c r="F274" i="12"/>
  <c r="D290" i="13"/>
  <c r="D279" i="12"/>
  <c r="G291" i="13"/>
  <c r="G280" i="12"/>
  <c r="G292" i="12"/>
  <c r="H288" i="13"/>
  <c r="H277" i="12"/>
  <c r="C288" i="13"/>
  <c r="C277" i="12"/>
  <c r="E286" i="13"/>
  <c r="E275" i="12"/>
  <c r="D286" i="13"/>
  <c r="D275" i="12"/>
  <c r="H290" i="13"/>
  <c r="H279" i="12"/>
  <c r="B287" i="13"/>
  <c r="B276" i="12"/>
  <c r="E287" i="13"/>
  <c r="E276" i="12"/>
  <c r="H287" i="13"/>
  <c r="H276" i="12"/>
  <c r="H285" i="12"/>
  <c r="C285" i="12"/>
  <c r="H282" i="12"/>
  <c r="C282" i="12"/>
  <c r="B290" i="12"/>
  <c r="G287" i="12"/>
  <c r="E291" i="12"/>
  <c r="B291" i="12"/>
  <c r="E284" i="12"/>
  <c r="C285" i="13"/>
  <c r="C274" i="12"/>
  <c r="D287" i="13"/>
  <c r="H284" i="12"/>
  <c r="F292" i="13"/>
  <c r="F282" i="14"/>
  <c r="F285" i="14"/>
  <c r="D289" i="13"/>
  <c r="F290" i="12"/>
  <c r="G288" i="13"/>
  <c r="H292" i="13"/>
  <c r="H284" i="14"/>
  <c r="H287" i="14"/>
  <c r="H290" i="14"/>
  <c r="F283" i="12"/>
  <c r="B283" i="14"/>
  <c r="B286" i="14"/>
  <c r="B289" i="14"/>
  <c r="C276" i="12"/>
  <c r="H283" i="12"/>
  <c r="F291" i="12"/>
  <c r="E285" i="13"/>
  <c r="F282" i="12"/>
  <c r="G276" i="12"/>
  <c r="F288" i="12"/>
  <c r="G285" i="13"/>
  <c r="F291" i="13"/>
  <c r="H261" i="2"/>
  <c r="H260" i="2"/>
  <c r="H259" i="2"/>
  <c r="B261" i="15"/>
  <c r="D261" i="15"/>
  <c r="E261" i="15"/>
  <c r="F261" i="15"/>
  <c r="B259" i="15"/>
  <c r="C259" i="15"/>
  <c r="D259" i="15"/>
  <c r="E259" i="15"/>
  <c r="G271" i="12" l="1"/>
  <c r="G259" i="15"/>
  <c r="G273" i="12"/>
  <c r="G261" i="15"/>
  <c r="C284" i="13"/>
  <c r="C261" i="15"/>
  <c r="B272" i="12"/>
  <c r="B260" i="15"/>
  <c r="B282" i="13"/>
  <c r="B271" i="12"/>
  <c r="C271" i="12"/>
  <c r="E273" i="12"/>
  <c r="E271" i="12"/>
  <c r="D271" i="12"/>
  <c r="D273" i="12"/>
  <c r="F273" i="12"/>
  <c r="B273" i="12"/>
  <c r="C273" i="12"/>
  <c r="D284" i="13"/>
  <c r="G284" i="13"/>
  <c r="F284" i="13"/>
  <c r="B284" i="13"/>
  <c r="B283" i="13"/>
  <c r="E284" i="13"/>
  <c r="H261" i="15"/>
  <c r="F260" i="15"/>
  <c r="H260" i="15"/>
  <c r="D260" i="15"/>
  <c r="H259" i="15"/>
  <c r="F259" i="15"/>
  <c r="G260" i="15"/>
  <c r="C260" i="15"/>
  <c r="D258" i="15"/>
  <c r="B257" i="15"/>
  <c r="H258" i="2"/>
  <c r="H257" i="2"/>
  <c r="C257" i="15"/>
  <c r="D257" i="15"/>
  <c r="F257" i="15"/>
  <c r="G257" i="15"/>
  <c r="E282" i="13" l="1"/>
  <c r="E260" i="15"/>
  <c r="C269" i="14"/>
  <c r="C269" i="12"/>
  <c r="D281" i="13"/>
  <c r="D270" i="12"/>
  <c r="H271" i="12"/>
  <c r="H282" i="13"/>
  <c r="F283" i="13"/>
  <c r="F272" i="12"/>
  <c r="G282" i="13"/>
  <c r="G269" i="12"/>
  <c r="G269" i="14"/>
  <c r="C272" i="12"/>
  <c r="C283" i="13"/>
  <c r="D272" i="12"/>
  <c r="D283" i="13"/>
  <c r="H284" i="13"/>
  <c r="H273" i="12"/>
  <c r="F269" i="14"/>
  <c r="F269" i="12"/>
  <c r="G272" i="12"/>
  <c r="G283" i="13"/>
  <c r="E272" i="12"/>
  <c r="E283" i="13"/>
  <c r="D270" i="14"/>
  <c r="D280" i="14"/>
  <c r="D277" i="14"/>
  <c r="D271" i="14"/>
  <c r="D279" i="14"/>
  <c r="D276" i="14"/>
  <c r="D269" i="14"/>
  <c r="D274" i="14"/>
  <c r="D273" i="14"/>
  <c r="D278" i="14"/>
  <c r="D275" i="14"/>
  <c r="D272" i="14"/>
  <c r="D280" i="13"/>
  <c r="D269" i="12"/>
  <c r="B269" i="12"/>
  <c r="B269" i="14"/>
  <c r="F282" i="13"/>
  <c r="F271" i="12"/>
  <c r="H272" i="12"/>
  <c r="H283" i="13"/>
  <c r="C282" i="13"/>
  <c r="D282" i="13"/>
  <c r="H257" i="15"/>
  <c r="H258" i="15"/>
  <c r="E258" i="15"/>
  <c r="E257" i="15"/>
  <c r="H256" i="2"/>
  <c r="H255" i="2"/>
  <c r="B272" i="14" l="1"/>
  <c r="B258" i="15"/>
  <c r="C278" i="14"/>
  <c r="C258" i="15"/>
  <c r="G280" i="13"/>
  <c r="G258" i="15"/>
  <c r="F279" i="14"/>
  <c r="F258" i="15"/>
  <c r="F270" i="14"/>
  <c r="C273" i="14"/>
  <c r="F272" i="14"/>
  <c r="C277" i="14"/>
  <c r="G272" i="14"/>
  <c r="G276" i="14"/>
  <c r="B273" i="14"/>
  <c r="E270" i="14"/>
  <c r="E269" i="14"/>
  <c r="E269" i="12"/>
  <c r="E279" i="14"/>
  <c r="E273" i="14"/>
  <c r="E276" i="14"/>
  <c r="E271" i="14"/>
  <c r="E272" i="14"/>
  <c r="E280" i="13"/>
  <c r="E280" i="14"/>
  <c r="E274" i="14"/>
  <c r="E275" i="14"/>
  <c r="E277" i="14"/>
  <c r="E278" i="14"/>
  <c r="C281" i="13"/>
  <c r="C270" i="12"/>
  <c r="B271" i="14"/>
  <c r="B280" i="14"/>
  <c r="B277" i="14"/>
  <c r="B278" i="14"/>
  <c r="F274" i="14"/>
  <c r="F271" i="14"/>
  <c r="F276" i="14"/>
  <c r="F273" i="14"/>
  <c r="G279" i="14"/>
  <c r="G270" i="14"/>
  <c r="G271" i="14"/>
  <c r="C280" i="13"/>
  <c r="C280" i="14"/>
  <c r="C270" i="14"/>
  <c r="H274" i="14"/>
  <c r="H271" i="14"/>
  <c r="H277" i="14"/>
  <c r="H269" i="12"/>
  <c r="H269" i="14"/>
  <c r="H278" i="14"/>
  <c r="H270" i="14"/>
  <c r="H280" i="14"/>
  <c r="H272" i="14"/>
  <c r="H279" i="14"/>
  <c r="H276" i="14"/>
  <c r="H273" i="14"/>
  <c r="H275" i="14"/>
  <c r="H280" i="13"/>
  <c r="B275" i="14"/>
  <c r="E270" i="12"/>
  <c r="E281" i="13"/>
  <c r="B280" i="13"/>
  <c r="F277" i="14"/>
  <c r="F280" i="14"/>
  <c r="G280" i="14"/>
  <c r="G273" i="14"/>
  <c r="G274" i="14"/>
  <c r="C271" i="14"/>
  <c r="C276" i="14"/>
  <c r="C272" i="14"/>
  <c r="B270" i="12"/>
  <c r="B281" i="13"/>
  <c r="B274" i="14"/>
  <c r="G281" i="13"/>
  <c r="G270" i="12"/>
  <c r="F270" i="12"/>
  <c r="F281" i="13"/>
  <c r="H270" i="12"/>
  <c r="H281" i="13"/>
  <c r="B270" i="14"/>
  <c r="B279" i="14"/>
  <c r="B276" i="14"/>
  <c r="F278" i="14"/>
  <c r="F275" i="14"/>
  <c r="F280" i="13"/>
  <c r="G278" i="14"/>
  <c r="G275" i="14"/>
  <c r="G277" i="14"/>
  <c r="C274" i="14"/>
  <c r="C275" i="14"/>
  <c r="C279" i="14"/>
  <c r="E256" i="15"/>
  <c r="B256" i="15"/>
  <c r="H256" i="15"/>
  <c r="D256" i="15"/>
  <c r="G256" i="15"/>
  <c r="C256" i="15"/>
  <c r="F256" i="15"/>
  <c r="B255" i="15"/>
  <c r="C255" i="15"/>
  <c r="D255" i="15"/>
  <c r="E255" i="15"/>
  <c r="F255" i="15"/>
  <c r="G255" i="15"/>
  <c r="H255" i="15"/>
  <c r="H279" i="13" l="1"/>
  <c r="H268" i="12"/>
  <c r="H278" i="13"/>
  <c r="H267" i="12"/>
  <c r="D267" i="12"/>
  <c r="D278" i="13"/>
  <c r="C279" i="13"/>
  <c r="C268" i="12"/>
  <c r="B279" i="13"/>
  <c r="B268" i="12"/>
  <c r="F268" i="12"/>
  <c r="F279" i="13"/>
  <c r="C267" i="12"/>
  <c r="C278" i="13"/>
  <c r="E279" i="13"/>
  <c r="E268" i="12"/>
  <c r="E267" i="12"/>
  <c r="E278" i="13"/>
  <c r="G278" i="13"/>
  <c r="G267" i="12"/>
  <c r="G268" i="12"/>
  <c r="G279" i="13"/>
  <c r="F267" i="12"/>
  <c r="F278" i="13"/>
  <c r="B278" i="13"/>
  <c r="B267" i="12"/>
  <c r="D279" i="13"/>
  <c r="D268" i="12"/>
  <c r="H254" i="2"/>
  <c r="B254" i="15" l="1"/>
  <c r="C254" i="15"/>
  <c r="D254" i="15"/>
  <c r="E254" i="15"/>
  <c r="F254" i="15"/>
  <c r="G254" i="15"/>
  <c r="H254" i="15"/>
  <c r="H277" i="13" l="1"/>
  <c r="H266" i="12"/>
  <c r="D277" i="13"/>
  <c r="D266" i="12"/>
  <c r="E266" i="12"/>
  <c r="E277" i="13"/>
  <c r="G266" i="12"/>
  <c r="G277" i="13"/>
  <c r="C266" i="12"/>
  <c r="C277" i="13"/>
  <c r="F277" i="13"/>
  <c r="F266" i="12"/>
  <c r="B266" i="12"/>
  <c r="B277" i="13"/>
  <c r="C253" i="15"/>
  <c r="H253" i="2"/>
  <c r="F253" i="15"/>
  <c r="F276" i="13" l="1"/>
  <c r="F265" i="12"/>
  <c r="C276" i="13"/>
  <c r="C265" i="12"/>
  <c r="E253" i="15"/>
  <c r="B253" i="15"/>
  <c r="H253" i="15"/>
  <c r="D253" i="15"/>
  <c r="G253" i="15"/>
  <c r="B252" i="15"/>
  <c r="C252" i="15"/>
  <c r="D252" i="15"/>
  <c r="E252" i="15"/>
  <c r="F252" i="15"/>
  <c r="G252" i="15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G216" i="2"/>
  <c r="H215" i="2"/>
  <c r="H214" i="2"/>
  <c r="H213" i="2"/>
  <c r="H212" i="2"/>
  <c r="H210" i="2"/>
  <c r="H208" i="2"/>
  <c r="F208" i="15"/>
  <c r="E208" i="2"/>
  <c r="D208" i="2"/>
  <c r="C208" i="2"/>
  <c r="F207" i="15"/>
  <c r="E207" i="2"/>
  <c r="D207" i="2"/>
  <c r="H206" i="2"/>
  <c r="F206" i="15"/>
  <c r="E206" i="2"/>
  <c r="D206" i="2"/>
  <c r="C206" i="2"/>
  <c r="H205" i="2"/>
  <c r="F205" i="15"/>
  <c r="E205" i="2"/>
  <c r="D205" i="2"/>
  <c r="C205" i="2"/>
  <c r="H204" i="2"/>
  <c r="E204" i="2"/>
  <c r="D204" i="2"/>
  <c r="C204" i="2"/>
  <c r="E203" i="2"/>
  <c r="D203" i="2"/>
  <c r="C203" i="2"/>
  <c r="F202" i="15"/>
  <c r="E202" i="2"/>
  <c r="D202" i="2"/>
  <c r="C202" i="2"/>
  <c r="H201" i="2"/>
  <c r="F201" i="15"/>
  <c r="E201" i="2"/>
  <c r="D201" i="2"/>
  <c r="C201" i="2"/>
  <c r="B5" i="2"/>
  <c r="C5" i="2"/>
  <c r="D5" i="2"/>
  <c r="E5" i="2"/>
  <c r="F5" i="2"/>
  <c r="G5" i="2"/>
  <c r="H5" i="2"/>
  <c r="B6" i="2"/>
  <c r="C6" i="2"/>
  <c r="D6" i="2"/>
  <c r="E6" i="2"/>
  <c r="F6" i="2"/>
  <c r="G6" i="2"/>
  <c r="H6" i="2"/>
  <c r="B7" i="2"/>
  <c r="C7" i="2"/>
  <c r="D7" i="2"/>
  <c r="E7" i="2"/>
  <c r="F7" i="2"/>
  <c r="G7" i="2"/>
  <c r="H7" i="2"/>
  <c r="B8" i="2"/>
  <c r="C8" i="2"/>
  <c r="D8" i="2"/>
  <c r="E8" i="2"/>
  <c r="F8" i="2"/>
  <c r="G8" i="2"/>
  <c r="H8" i="2"/>
  <c r="B9" i="2"/>
  <c r="C9" i="2"/>
  <c r="D9" i="2"/>
  <c r="E9" i="2"/>
  <c r="F9" i="2"/>
  <c r="G9" i="2"/>
  <c r="H9" i="2"/>
  <c r="B10" i="2"/>
  <c r="C10" i="2"/>
  <c r="D10" i="2"/>
  <c r="E10" i="2"/>
  <c r="F10" i="2"/>
  <c r="G10" i="2"/>
  <c r="H10" i="2"/>
  <c r="B11" i="2"/>
  <c r="C11" i="2"/>
  <c r="D11" i="2"/>
  <c r="E11" i="2"/>
  <c r="F11" i="2"/>
  <c r="G11" i="2"/>
  <c r="H11" i="2"/>
  <c r="B12" i="2"/>
  <c r="C12" i="2"/>
  <c r="D12" i="2"/>
  <c r="E12" i="2"/>
  <c r="F12" i="2"/>
  <c r="G12" i="2"/>
  <c r="H12" i="2"/>
  <c r="B13" i="2"/>
  <c r="C13" i="2"/>
  <c r="D13" i="2"/>
  <c r="E13" i="2"/>
  <c r="F13" i="2"/>
  <c r="G13" i="2"/>
  <c r="H13" i="2"/>
  <c r="B14" i="2"/>
  <c r="C14" i="2"/>
  <c r="D14" i="2"/>
  <c r="E14" i="2"/>
  <c r="F14" i="2"/>
  <c r="G14" i="2"/>
  <c r="H14" i="2"/>
  <c r="B15" i="2"/>
  <c r="C15" i="2"/>
  <c r="D15" i="2"/>
  <c r="E15" i="2"/>
  <c r="F15" i="2"/>
  <c r="G15" i="2"/>
  <c r="H15" i="2"/>
  <c r="B16" i="2"/>
  <c r="C16" i="2"/>
  <c r="D16" i="2"/>
  <c r="E16" i="2"/>
  <c r="F16" i="2"/>
  <c r="G16" i="2"/>
  <c r="H16" i="2"/>
  <c r="B17" i="2"/>
  <c r="C17" i="2"/>
  <c r="D17" i="2"/>
  <c r="E17" i="2"/>
  <c r="F17" i="2"/>
  <c r="G17" i="2"/>
  <c r="H17" i="2"/>
  <c r="B18" i="2"/>
  <c r="C18" i="2"/>
  <c r="D18" i="2"/>
  <c r="E18" i="2"/>
  <c r="F18" i="2"/>
  <c r="G18" i="2"/>
  <c r="H18" i="2"/>
  <c r="B19" i="2"/>
  <c r="C19" i="2"/>
  <c r="D19" i="2"/>
  <c r="E19" i="2"/>
  <c r="F19" i="2"/>
  <c r="G19" i="2"/>
  <c r="H19" i="2"/>
  <c r="B20" i="2"/>
  <c r="C20" i="2"/>
  <c r="D20" i="2"/>
  <c r="E20" i="2"/>
  <c r="F20" i="2"/>
  <c r="G20" i="2"/>
  <c r="H20" i="2"/>
  <c r="B21" i="2"/>
  <c r="C21" i="2"/>
  <c r="D21" i="2"/>
  <c r="E21" i="2"/>
  <c r="F21" i="2"/>
  <c r="G21" i="2"/>
  <c r="H21" i="2"/>
  <c r="B22" i="2"/>
  <c r="C22" i="2"/>
  <c r="D22" i="2"/>
  <c r="E22" i="2"/>
  <c r="F22" i="2"/>
  <c r="G22" i="2"/>
  <c r="H22" i="2"/>
  <c r="B23" i="2"/>
  <c r="C23" i="2"/>
  <c r="D23" i="2"/>
  <c r="E23" i="2"/>
  <c r="F23" i="2"/>
  <c r="G23" i="2"/>
  <c r="H23" i="2"/>
  <c r="B24" i="2"/>
  <c r="C24" i="2"/>
  <c r="D24" i="2"/>
  <c r="E24" i="2"/>
  <c r="F24" i="2"/>
  <c r="G24" i="2"/>
  <c r="H24" i="2"/>
  <c r="B25" i="2"/>
  <c r="C25" i="2"/>
  <c r="D25" i="2"/>
  <c r="E25" i="2"/>
  <c r="F25" i="2"/>
  <c r="G25" i="2"/>
  <c r="H25" i="2"/>
  <c r="B26" i="2"/>
  <c r="C26" i="2"/>
  <c r="D26" i="2"/>
  <c r="E26" i="2"/>
  <c r="F26" i="2"/>
  <c r="G26" i="2"/>
  <c r="H26" i="2"/>
  <c r="B27" i="2"/>
  <c r="C27" i="2"/>
  <c r="D27" i="2"/>
  <c r="E27" i="2"/>
  <c r="F27" i="2"/>
  <c r="G27" i="2"/>
  <c r="H27" i="2"/>
  <c r="B28" i="2"/>
  <c r="C28" i="2"/>
  <c r="D28" i="2"/>
  <c r="E28" i="2"/>
  <c r="F28" i="2"/>
  <c r="G28" i="2"/>
  <c r="H28" i="2"/>
  <c r="B29" i="2"/>
  <c r="C29" i="2"/>
  <c r="D29" i="2"/>
  <c r="E29" i="2"/>
  <c r="F29" i="2"/>
  <c r="G29" i="2"/>
  <c r="H29" i="2"/>
  <c r="B30" i="2"/>
  <c r="C30" i="2"/>
  <c r="D30" i="2"/>
  <c r="E30" i="2"/>
  <c r="F30" i="2"/>
  <c r="G30" i="2"/>
  <c r="H30" i="2"/>
  <c r="B31" i="2"/>
  <c r="C31" i="2"/>
  <c r="D31" i="2"/>
  <c r="E31" i="2"/>
  <c r="F31" i="2"/>
  <c r="G31" i="2"/>
  <c r="H31" i="2"/>
  <c r="B32" i="2"/>
  <c r="C32" i="2"/>
  <c r="D32" i="2"/>
  <c r="E32" i="2"/>
  <c r="F32" i="2"/>
  <c r="G32" i="2"/>
  <c r="H32" i="2"/>
  <c r="B33" i="2"/>
  <c r="C33" i="2"/>
  <c r="D33" i="2"/>
  <c r="E33" i="2"/>
  <c r="F33" i="2"/>
  <c r="G33" i="2"/>
  <c r="H33" i="2"/>
  <c r="B34" i="2"/>
  <c r="C34" i="2"/>
  <c r="D34" i="2"/>
  <c r="E34" i="2"/>
  <c r="F34" i="2"/>
  <c r="G34" i="2"/>
  <c r="H34" i="2"/>
  <c r="B35" i="2"/>
  <c r="C35" i="2"/>
  <c r="D35" i="2"/>
  <c r="E35" i="2"/>
  <c r="F35" i="2"/>
  <c r="G35" i="2"/>
  <c r="H35" i="2"/>
  <c r="B36" i="2"/>
  <c r="C36" i="2"/>
  <c r="D36" i="2"/>
  <c r="E36" i="2"/>
  <c r="F36" i="2"/>
  <c r="G36" i="2"/>
  <c r="H36" i="2"/>
  <c r="B37" i="2"/>
  <c r="C37" i="2"/>
  <c r="D37" i="2"/>
  <c r="E37" i="2"/>
  <c r="F37" i="2"/>
  <c r="G37" i="2"/>
  <c r="H37" i="2"/>
  <c r="B38" i="2"/>
  <c r="C38" i="2"/>
  <c r="D38" i="2"/>
  <c r="E38" i="2"/>
  <c r="F38" i="2"/>
  <c r="G38" i="2"/>
  <c r="H38" i="2"/>
  <c r="B39" i="2"/>
  <c r="C39" i="2"/>
  <c r="D39" i="2"/>
  <c r="E39" i="2"/>
  <c r="F39" i="2"/>
  <c r="G39" i="2"/>
  <c r="H39" i="2"/>
  <c r="B40" i="2"/>
  <c r="C40" i="2"/>
  <c r="D40" i="2"/>
  <c r="E40" i="2"/>
  <c r="F40" i="2"/>
  <c r="G40" i="2"/>
  <c r="H40" i="2"/>
  <c r="B41" i="2"/>
  <c r="C41" i="2"/>
  <c r="D41" i="2"/>
  <c r="E41" i="2"/>
  <c r="F41" i="2"/>
  <c r="G41" i="2"/>
  <c r="H41" i="2"/>
  <c r="B42" i="2"/>
  <c r="C42" i="2"/>
  <c r="D42" i="2"/>
  <c r="E42" i="2"/>
  <c r="F42" i="2"/>
  <c r="G42" i="2"/>
  <c r="H42" i="2"/>
  <c r="B43" i="2"/>
  <c r="C43" i="2"/>
  <c r="D43" i="2"/>
  <c r="E43" i="2"/>
  <c r="F43" i="2"/>
  <c r="G43" i="2"/>
  <c r="H43" i="2"/>
  <c r="B44" i="2"/>
  <c r="C44" i="2"/>
  <c r="D44" i="2"/>
  <c r="E44" i="2"/>
  <c r="F44" i="2"/>
  <c r="G44" i="2"/>
  <c r="H44" i="2"/>
  <c r="B45" i="2"/>
  <c r="C45" i="2"/>
  <c r="D45" i="2"/>
  <c r="E45" i="2"/>
  <c r="F45" i="2"/>
  <c r="G45" i="2"/>
  <c r="H45" i="2"/>
  <c r="B46" i="2"/>
  <c r="C46" i="2"/>
  <c r="D46" i="2"/>
  <c r="E46" i="2"/>
  <c r="F46" i="2"/>
  <c r="G46" i="2"/>
  <c r="H46" i="2"/>
  <c r="B47" i="2"/>
  <c r="C47" i="2"/>
  <c r="D47" i="2"/>
  <c r="E47" i="2"/>
  <c r="F47" i="2"/>
  <c r="G47" i="2"/>
  <c r="H47" i="2"/>
  <c r="B48" i="2"/>
  <c r="C48" i="2"/>
  <c r="D48" i="2"/>
  <c r="E48" i="2"/>
  <c r="F48" i="2"/>
  <c r="G48" i="2"/>
  <c r="H48" i="2"/>
  <c r="B49" i="2"/>
  <c r="C49" i="2"/>
  <c r="D49" i="2"/>
  <c r="E49" i="2"/>
  <c r="F49" i="2"/>
  <c r="G49" i="2"/>
  <c r="H49" i="2"/>
  <c r="B50" i="2"/>
  <c r="C50" i="2"/>
  <c r="D50" i="2"/>
  <c r="E50" i="2"/>
  <c r="F50" i="2"/>
  <c r="G50" i="2"/>
  <c r="H50" i="2"/>
  <c r="B51" i="2"/>
  <c r="C51" i="2"/>
  <c r="D51" i="2"/>
  <c r="E51" i="2"/>
  <c r="F51" i="2"/>
  <c r="G51" i="2"/>
  <c r="H51" i="2"/>
  <c r="B52" i="2"/>
  <c r="C52" i="2"/>
  <c r="D52" i="2"/>
  <c r="E52" i="2"/>
  <c r="F52" i="2"/>
  <c r="G52" i="2"/>
  <c r="H52" i="2"/>
  <c r="B53" i="2"/>
  <c r="C53" i="2"/>
  <c r="D53" i="2"/>
  <c r="E53" i="2"/>
  <c r="F53" i="2"/>
  <c r="G53" i="2"/>
  <c r="H53" i="2"/>
  <c r="B54" i="2"/>
  <c r="C54" i="2"/>
  <c r="D54" i="2"/>
  <c r="E54" i="2"/>
  <c r="F54" i="2"/>
  <c r="G54" i="2"/>
  <c r="H54" i="2"/>
  <c r="B55" i="2"/>
  <c r="C55" i="2"/>
  <c r="D55" i="2"/>
  <c r="E55" i="2"/>
  <c r="F55" i="2"/>
  <c r="G55" i="2"/>
  <c r="H55" i="2"/>
  <c r="B56" i="2"/>
  <c r="C56" i="2"/>
  <c r="D56" i="2"/>
  <c r="E56" i="2"/>
  <c r="F56" i="2"/>
  <c r="G56" i="2"/>
  <c r="H56" i="2"/>
  <c r="B57" i="2"/>
  <c r="C57" i="2"/>
  <c r="D57" i="2"/>
  <c r="E57" i="2"/>
  <c r="F57" i="2"/>
  <c r="G57" i="2"/>
  <c r="H57" i="2"/>
  <c r="B58" i="2"/>
  <c r="C58" i="2"/>
  <c r="D58" i="2"/>
  <c r="E58" i="2"/>
  <c r="F58" i="2"/>
  <c r="G58" i="2"/>
  <c r="H58" i="2"/>
  <c r="B59" i="2"/>
  <c r="C59" i="2"/>
  <c r="D59" i="2"/>
  <c r="E59" i="2"/>
  <c r="F59" i="2"/>
  <c r="G59" i="2"/>
  <c r="H59" i="2"/>
  <c r="B60" i="2"/>
  <c r="C60" i="2"/>
  <c r="D60" i="2"/>
  <c r="E60" i="2"/>
  <c r="F60" i="2"/>
  <c r="G60" i="2"/>
  <c r="H60" i="2"/>
  <c r="B61" i="2"/>
  <c r="C61" i="2"/>
  <c r="D61" i="2"/>
  <c r="E61" i="2"/>
  <c r="F61" i="2"/>
  <c r="G61" i="2"/>
  <c r="H61" i="2"/>
  <c r="B62" i="2"/>
  <c r="C62" i="2"/>
  <c r="D62" i="2"/>
  <c r="E62" i="2"/>
  <c r="F62" i="2"/>
  <c r="G62" i="2"/>
  <c r="H62" i="2"/>
  <c r="B63" i="2"/>
  <c r="C63" i="2"/>
  <c r="D63" i="2"/>
  <c r="E63" i="2"/>
  <c r="F63" i="2"/>
  <c r="G63" i="2"/>
  <c r="H63" i="2"/>
  <c r="B64" i="2"/>
  <c r="C64" i="2"/>
  <c r="D64" i="2"/>
  <c r="E64" i="2"/>
  <c r="F64" i="2"/>
  <c r="G64" i="2"/>
  <c r="H64" i="2"/>
  <c r="B65" i="2"/>
  <c r="C65" i="2"/>
  <c r="D65" i="2"/>
  <c r="E65" i="2"/>
  <c r="F65" i="2"/>
  <c r="G65" i="2"/>
  <c r="H65" i="2"/>
  <c r="B66" i="2"/>
  <c r="C66" i="2"/>
  <c r="D66" i="2"/>
  <c r="E66" i="2"/>
  <c r="F66" i="2"/>
  <c r="G66" i="2"/>
  <c r="H66" i="2"/>
  <c r="B67" i="2"/>
  <c r="C67" i="2"/>
  <c r="D67" i="2"/>
  <c r="E67" i="2"/>
  <c r="F67" i="2"/>
  <c r="G67" i="2"/>
  <c r="H67" i="2"/>
  <c r="B68" i="2"/>
  <c r="C68" i="2"/>
  <c r="D68" i="2"/>
  <c r="E68" i="2"/>
  <c r="F68" i="2"/>
  <c r="G68" i="2"/>
  <c r="H68" i="2"/>
  <c r="B69" i="2"/>
  <c r="C69" i="2"/>
  <c r="D69" i="2"/>
  <c r="E69" i="2"/>
  <c r="F69" i="2"/>
  <c r="G69" i="2"/>
  <c r="H69" i="2"/>
  <c r="B70" i="2"/>
  <c r="C70" i="2"/>
  <c r="D70" i="2"/>
  <c r="E70" i="2"/>
  <c r="F70" i="2"/>
  <c r="G70" i="2"/>
  <c r="H70" i="2"/>
  <c r="B71" i="2"/>
  <c r="C71" i="2"/>
  <c r="D71" i="2"/>
  <c r="E71" i="2"/>
  <c r="F71" i="2"/>
  <c r="G71" i="2"/>
  <c r="H71" i="2"/>
  <c r="B72" i="2"/>
  <c r="C72" i="2"/>
  <c r="D72" i="2"/>
  <c r="E72" i="2"/>
  <c r="F72" i="2"/>
  <c r="G72" i="2"/>
  <c r="H72" i="2"/>
  <c r="B73" i="2"/>
  <c r="C73" i="2"/>
  <c r="D73" i="2"/>
  <c r="E73" i="2"/>
  <c r="F73" i="2"/>
  <c r="G73" i="2"/>
  <c r="H73" i="2"/>
  <c r="B74" i="2"/>
  <c r="C74" i="2"/>
  <c r="D74" i="2"/>
  <c r="E74" i="2"/>
  <c r="F74" i="2"/>
  <c r="G74" i="2"/>
  <c r="H74" i="2"/>
  <c r="B75" i="2"/>
  <c r="C75" i="2"/>
  <c r="D75" i="2"/>
  <c r="E75" i="2"/>
  <c r="F75" i="2"/>
  <c r="G75" i="2"/>
  <c r="H75" i="2"/>
  <c r="B76" i="2"/>
  <c r="C76" i="2"/>
  <c r="D76" i="2"/>
  <c r="E76" i="2"/>
  <c r="F76" i="2"/>
  <c r="G76" i="2"/>
  <c r="H76" i="2"/>
  <c r="B77" i="2"/>
  <c r="C77" i="2"/>
  <c r="D77" i="2"/>
  <c r="E77" i="2"/>
  <c r="F77" i="2"/>
  <c r="G77" i="2"/>
  <c r="H77" i="2"/>
  <c r="B78" i="2"/>
  <c r="C78" i="2"/>
  <c r="D78" i="2"/>
  <c r="E78" i="2"/>
  <c r="F78" i="2"/>
  <c r="G78" i="2"/>
  <c r="H78" i="2"/>
  <c r="B79" i="2"/>
  <c r="C79" i="2"/>
  <c r="D79" i="2"/>
  <c r="E79" i="2"/>
  <c r="F79" i="2"/>
  <c r="G79" i="2"/>
  <c r="H79" i="2"/>
  <c r="B80" i="2"/>
  <c r="C80" i="2"/>
  <c r="D80" i="2"/>
  <c r="E80" i="2"/>
  <c r="F80" i="2"/>
  <c r="G80" i="2"/>
  <c r="H80" i="2"/>
  <c r="B81" i="2"/>
  <c r="C81" i="2"/>
  <c r="D81" i="2"/>
  <c r="E81" i="2"/>
  <c r="F81" i="2"/>
  <c r="G81" i="2"/>
  <c r="H81" i="2"/>
  <c r="B82" i="2"/>
  <c r="C82" i="2"/>
  <c r="D82" i="2"/>
  <c r="E82" i="2"/>
  <c r="F82" i="2"/>
  <c r="G82" i="2"/>
  <c r="H82" i="2"/>
  <c r="B83" i="2"/>
  <c r="C83" i="2"/>
  <c r="D83" i="2"/>
  <c r="E83" i="2"/>
  <c r="F83" i="2"/>
  <c r="G83" i="2"/>
  <c r="H83" i="2"/>
  <c r="B84" i="2"/>
  <c r="C84" i="2"/>
  <c r="D84" i="2"/>
  <c r="E84" i="2"/>
  <c r="F84" i="2"/>
  <c r="G84" i="2"/>
  <c r="H84" i="2"/>
  <c r="B85" i="2"/>
  <c r="C85" i="2"/>
  <c r="D85" i="2"/>
  <c r="E85" i="2"/>
  <c r="F85" i="2"/>
  <c r="G85" i="2"/>
  <c r="H85" i="2"/>
  <c r="B86" i="2"/>
  <c r="C86" i="2"/>
  <c r="D86" i="2"/>
  <c r="E86" i="2"/>
  <c r="F86" i="2"/>
  <c r="G86" i="2"/>
  <c r="H86" i="2"/>
  <c r="B87" i="2"/>
  <c r="C87" i="2"/>
  <c r="D87" i="2"/>
  <c r="E87" i="2"/>
  <c r="F87" i="2"/>
  <c r="G87" i="2"/>
  <c r="H87" i="2"/>
  <c r="B88" i="2"/>
  <c r="C88" i="2"/>
  <c r="D88" i="2"/>
  <c r="E88" i="2"/>
  <c r="F88" i="2"/>
  <c r="G88" i="2"/>
  <c r="H88" i="2"/>
  <c r="B89" i="2"/>
  <c r="C89" i="2"/>
  <c r="D89" i="2"/>
  <c r="E89" i="2"/>
  <c r="F89" i="2"/>
  <c r="G89" i="2"/>
  <c r="H89" i="2"/>
  <c r="B90" i="2"/>
  <c r="C90" i="2"/>
  <c r="D90" i="2"/>
  <c r="E90" i="2"/>
  <c r="F90" i="2"/>
  <c r="G90" i="2"/>
  <c r="H90" i="2"/>
  <c r="B91" i="2"/>
  <c r="C91" i="2"/>
  <c r="D91" i="2"/>
  <c r="E91" i="2"/>
  <c r="F91" i="2"/>
  <c r="G91" i="2"/>
  <c r="H91" i="2"/>
  <c r="B92" i="2"/>
  <c r="C92" i="2"/>
  <c r="D92" i="2"/>
  <c r="E92" i="2"/>
  <c r="F92" i="2"/>
  <c r="G92" i="2"/>
  <c r="H92" i="2"/>
  <c r="B93" i="2"/>
  <c r="C93" i="2"/>
  <c r="D93" i="2"/>
  <c r="E93" i="2"/>
  <c r="F93" i="2"/>
  <c r="G93" i="2"/>
  <c r="H93" i="2"/>
  <c r="B94" i="2"/>
  <c r="C94" i="2"/>
  <c r="D94" i="2"/>
  <c r="E94" i="2"/>
  <c r="F94" i="2"/>
  <c r="G94" i="2"/>
  <c r="H94" i="2"/>
  <c r="B95" i="2"/>
  <c r="C95" i="2"/>
  <c r="D95" i="2"/>
  <c r="E95" i="2"/>
  <c r="F95" i="2"/>
  <c r="G95" i="2"/>
  <c r="H95" i="2"/>
  <c r="B96" i="2"/>
  <c r="C96" i="2"/>
  <c r="D96" i="2"/>
  <c r="E96" i="2"/>
  <c r="F96" i="2"/>
  <c r="G96" i="2"/>
  <c r="H96" i="2"/>
  <c r="B97" i="2"/>
  <c r="C97" i="2"/>
  <c r="D97" i="2"/>
  <c r="E97" i="2"/>
  <c r="F97" i="2"/>
  <c r="G97" i="2"/>
  <c r="H97" i="2"/>
  <c r="B98" i="2"/>
  <c r="C98" i="2"/>
  <c r="D98" i="2"/>
  <c r="E98" i="2"/>
  <c r="F98" i="2"/>
  <c r="G98" i="2"/>
  <c r="H98" i="2"/>
  <c r="B99" i="2"/>
  <c r="C99" i="2"/>
  <c r="D99" i="2"/>
  <c r="E99" i="2"/>
  <c r="F99" i="2"/>
  <c r="G99" i="2"/>
  <c r="H99" i="2"/>
  <c r="B100" i="2"/>
  <c r="C100" i="2"/>
  <c r="D100" i="2"/>
  <c r="E100" i="2"/>
  <c r="F100" i="2"/>
  <c r="G100" i="2"/>
  <c r="H100" i="2"/>
  <c r="B101" i="2"/>
  <c r="C101" i="2"/>
  <c r="D101" i="2"/>
  <c r="E101" i="2"/>
  <c r="F101" i="2"/>
  <c r="G101" i="2"/>
  <c r="H101" i="2"/>
  <c r="B102" i="2"/>
  <c r="C102" i="2"/>
  <c r="D102" i="2"/>
  <c r="E102" i="2"/>
  <c r="F102" i="2"/>
  <c r="G102" i="2"/>
  <c r="H102" i="2"/>
  <c r="B103" i="2"/>
  <c r="C103" i="2"/>
  <c r="D103" i="2"/>
  <c r="E103" i="2"/>
  <c r="F103" i="2"/>
  <c r="G103" i="2"/>
  <c r="H103" i="2"/>
  <c r="B104" i="2"/>
  <c r="C104" i="2"/>
  <c r="D104" i="2"/>
  <c r="E104" i="2"/>
  <c r="F104" i="2"/>
  <c r="G104" i="2"/>
  <c r="H104" i="2"/>
  <c r="B105" i="2"/>
  <c r="C105" i="2"/>
  <c r="D105" i="2"/>
  <c r="E105" i="2"/>
  <c r="F105" i="2"/>
  <c r="G105" i="2"/>
  <c r="H105" i="2"/>
  <c r="B106" i="2"/>
  <c r="C106" i="2"/>
  <c r="D106" i="2"/>
  <c r="E106" i="2"/>
  <c r="F106" i="2"/>
  <c r="G106" i="2"/>
  <c r="H106" i="2"/>
  <c r="B107" i="2"/>
  <c r="C107" i="2"/>
  <c r="D107" i="2"/>
  <c r="E107" i="2"/>
  <c r="F107" i="2"/>
  <c r="G107" i="2"/>
  <c r="H107" i="2"/>
  <c r="B108" i="2"/>
  <c r="C108" i="2"/>
  <c r="D108" i="2"/>
  <c r="E108" i="2"/>
  <c r="F108" i="2"/>
  <c r="G108" i="2"/>
  <c r="H108" i="2"/>
  <c r="B109" i="2"/>
  <c r="C109" i="2"/>
  <c r="D109" i="2"/>
  <c r="E109" i="2"/>
  <c r="F109" i="2"/>
  <c r="G109" i="2"/>
  <c r="H109" i="2"/>
  <c r="B110" i="2"/>
  <c r="C110" i="2"/>
  <c r="D110" i="2"/>
  <c r="E110" i="2"/>
  <c r="F110" i="2"/>
  <c r="G110" i="2"/>
  <c r="H110" i="2"/>
  <c r="B111" i="2"/>
  <c r="C111" i="2"/>
  <c r="D111" i="2"/>
  <c r="E111" i="2"/>
  <c r="F111" i="2"/>
  <c r="G111" i="2"/>
  <c r="H111" i="2"/>
  <c r="B112" i="2"/>
  <c r="C112" i="2"/>
  <c r="D112" i="2"/>
  <c r="E112" i="2"/>
  <c r="F112" i="2"/>
  <c r="G112" i="2"/>
  <c r="H112" i="2"/>
  <c r="B113" i="2"/>
  <c r="C113" i="2"/>
  <c r="D113" i="2"/>
  <c r="E113" i="2"/>
  <c r="F113" i="2"/>
  <c r="G113" i="2"/>
  <c r="H113" i="2"/>
  <c r="B114" i="2"/>
  <c r="C114" i="2"/>
  <c r="D114" i="2"/>
  <c r="E114" i="2"/>
  <c r="F114" i="2"/>
  <c r="G114" i="2"/>
  <c r="H114" i="2"/>
  <c r="B115" i="2"/>
  <c r="C115" i="2"/>
  <c r="D115" i="2"/>
  <c r="E115" i="2"/>
  <c r="F115" i="2"/>
  <c r="G115" i="2"/>
  <c r="H115" i="2"/>
  <c r="B116" i="2"/>
  <c r="C116" i="2"/>
  <c r="D116" i="2"/>
  <c r="E116" i="2"/>
  <c r="F116" i="2"/>
  <c r="G116" i="2"/>
  <c r="H116" i="2"/>
  <c r="B117" i="2"/>
  <c r="C117" i="2"/>
  <c r="D117" i="2"/>
  <c r="E117" i="2"/>
  <c r="F117" i="2"/>
  <c r="G117" i="2"/>
  <c r="H117" i="2"/>
  <c r="B118" i="2"/>
  <c r="C118" i="2"/>
  <c r="D118" i="2"/>
  <c r="E118" i="2"/>
  <c r="F118" i="2"/>
  <c r="G118" i="2"/>
  <c r="H118" i="2"/>
  <c r="B119" i="2"/>
  <c r="C119" i="2"/>
  <c r="D119" i="2"/>
  <c r="E119" i="2"/>
  <c r="F119" i="2"/>
  <c r="G119" i="2"/>
  <c r="H119" i="2"/>
  <c r="B120" i="2"/>
  <c r="C120" i="2"/>
  <c r="D120" i="2"/>
  <c r="E120" i="2"/>
  <c r="F120" i="2"/>
  <c r="G120" i="2"/>
  <c r="H120" i="2"/>
  <c r="B121" i="2"/>
  <c r="C121" i="2"/>
  <c r="D121" i="2"/>
  <c r="E121" i="2"/>
  <c r="F121" i="2"/>
  <c r="G121" i="2"/>
  <c r="H121" i="2"/>
  <c r="B122" i="2"/>
  <c r="C122" i="2"/>
  <c r="D122" i="2"/>
  <c r="E122" i="2"/>
  <c r="F122" i="2"/>
  <c r="G122" i="2"/>
  <c r="H122" i="2"/>
  <c r="B123" i="2"/>
  <c r="C123" i="2"/>
  <c r="D123" i="2"/>
  <c r="E123" i="2"/>
  <c r="F123" i="2"/>
  <c r="G123" i="2"/>
  <c r="H123" i="2"/>
  <c r="B124" i="2"/>
  <c r="C124" i="2"/>
  <c r="D124" i="2"/>
  <c r="E124" i="2"/>
  <c r="F124" i="2"/>
  <c r="G124" i="2"/>
  <c r="H124" i="2"/>
  <c r="B125" i="2"/>
  <c r="B125" i="15" s="1"/>
  <c r="C125" i="2"/>
  <c r="C125" i="15" s="1"/>
  <c r="D125" i="2"/>
  <c r="D125" i="15" s="1"/>
  <c r="E125" i="2"/>
  <c r="E125" i="15" s="1"/>
  <c r="F125" i="2"/>
  <c r="F125" i="15" s="1"/>
  <c r="G125" i="2"/>
  <c r="G125" i="15" s="1"/>
  <c r="H125" i="2"/>
  <c r="H125" i="15" s="1"/>
  <c r="B126" i="15"/>
  <c r="C126" i="15"/>
  <c r="D126" i="15"/>
  <c r="E126" i="15"/>
  <c r="F126" i="15"/>
  <c r="G126" i="15"/>
  <c r="H126" i="15"/>
  <c r="B127" i="15"/>
  <c r="C127" i="15"/>
  <c r="D127" i="15"/>
  <c r="E127" i="15"/>
  <c r="F127" i="15"/>
  <c r="G127" i="15"/>
  <c r="H127" i="15"/>
  <c r="B128" i="15"/>
  <c r="C128" i="15"/>
  <c r="D128" i="15"/>
  <c r="E128" i="15"/>
  <c r="F128" i="15"/>
  <c r="G128" i="15"/>
  <c r="H128" i="15"/>
  <c r="B129" i="15"/>
  <c r="C129" i="15"/>
  <c r="D129" i="15"/>
  <c r="E129" i="15"/>
  <c r="F129" i="15"/>
  <c r="G129" i="15"/>
  <c r="H129" i="15"/>
  <c r="B130" i="15"/>
  <c r="C130" i="15"/>
  <c r="D130" i="15"/>
  <c r="E130" i="15"/>
  <c r="F130" i="15"/>
  <c r="G130" i="15"/>
  <c r="H130" i="15"/>
  <c r="B131" i="15"/>
  <c r="C131" i="15"/>
  <c r="D131" i="15"/>
  <c r="E131" i="15"/>
  <c r="F131" i="15"/>
  <c r="G131" i="15"/>
  <c r="H131" i="15"/>
  <c r="B132" i="15"/>
  <c r="C132" i="15"/>
  <c r="D132" i="15"/>
  <c r="E132" i="15"/>
  <c r="F132" i="15"/>
  <c r="G132" i="15"/>
  <c r="H132" i="15"/>
  <c r="B133" i="15"/>
  <c r="C133" i="15"/>
  <c r="D133" i="15"/>
  <c r="E133" i="15"/>
  <c r="F133" i="15"/>
  <c r="G133" i="15"/>
  <c r="H133" i="15"/>
  <c r="B134" i="15"/>
  <c r="C134" i="15"/>
  <c r="D134" i="15"/>
  <c r="E134" i="15"/>
  <c r="F134" i="15"/>
  <c r="G134" i="15"/>
  <c r="H134" i="15"/>
  <c r="B135" i="15"/>
  <c r="C135" i="15"/>
  <c r="D135" i="15"/>
  <c r="E135" i="15"/>
  <c r="F135" i="15"/>
  <c r="G135" i="15"/>
  <c r="H135" i="15"/>
  <c r="B136" i="15"/>
  <c r="C136" i="15"/>
  <c r="D136" i="15"/>
  <c r="E136" i="15"/>
  <c r="F136" i="15"/>
  <c r="G136" i="15"/>
  <c r="H136" i="15"/>
  <c r="B137" i="15"/>
  <c r="C137" i="15"/>
  <c r="D137" i="15"/>
  <c r="E137" i="15"/>
  <c r="F137" i="15"/>
  <c r="G137" i="15"/>
  <c r="H137" i="15"/>
  <c r="B138" i="15"/>
  <c r="C138" i="15"/>
  <c r="D138" i="15"/>
  <c r="E138" i="15"/>
  <c r="F138" i="15"/>
  <c r="G138" i="15"/>
  <c r="H138" i="15"/>
  <c r="B139" i="15"/>
  <c r="C139" i="15"/>
  <c r="D139" i="15"/>
  <c r="E139" i="15"/>
  <c r="F139" i="15"/>
  <c r="G139" i="15"/>
  <c r="H139" i="15"/>
  <c r="B140" i="15"/>
  <c r="C140" i="15"/>
  <c r="D140" i="15"/>
  <c r="E140" i="15"/>
  <c r="F140" i="15"/>
  <c r="G140" i="15"/>
  <c r="H140" i="15"/>
  <c r="B141" i="15"/>
  <c r="C141" i="15"/>
  <c r="D141" i="15"/>
  <c r="E141" i="15"/>
  <c r="F141" i="15"/>
  <c r="G141" i="15"/>
  <c r="H141" i="15"/>
  <c r="B142" i="15"/>
  <c r="C142" i="15"/>
  <c r="D142" i="15"/>
  <c r="E142" i="15"/>
  <c r="F142" i="15"/>
  <c r="G142" i="15"/>
  <c r="H142" i="15"/>
  <c r="B143" i="15"/>
  <c r="C143" i="15"/>
  <c r="D143" i="15"/>
  <c r="E143" i="15"/>
  <c r="F143" i="15"/>
  <c r="G143" i="15"/>
  <c r="H143" i="15"/>
  <c r="B144" i="15"/>
  <c r="C144" i="15"/>
  <c r="D144" i="15"/>
  <c r="E144" i="15"/>
  <c r="F144" i="15"/>
  <c r="G144" i="15"/>
  <c r="H144" i="15"/>
  <c r="B145" i="15"/>
  <c r="C145" i="15"/>
  <c r="D145" i="15"/>
  <c r="E145" i="15"/>
  <c r="F145" i="15"/>
  <c r="G145" i="15"/>
  <c r="H145" i="15"/>
  <c r="B146" i="15"/>
  <c r="C146" i="15"/>
  <c r="D146" i="15"/>
  <c r="E146" i="15"/>
  <c r="F146" i="15"/>
  <c r="G146" i="15"/>
  <c r="H146" i="15"/>
  <c r="B147" i="15"/>
  <c r="C147" i="15"/>
  <c r="D147" i="15"/>
  <c r="E147" i="15"/>
  <c r="F147" i="15"/>
  <c r="G147" i="15"/>
  <c r="H147" i="15"/>
  <c r="B148" i="15"/>
  <c r="C148" i="15"/>
  <c r="D148" i="15"/>
  <c r="E148" i="15"/>
  <c r="F148" i="15"/>
  <c r="G148" i="15"/>
  <c r="H148" i="15"/>
  <c r="B149" i="15"/>
  <c r="C149" i="15"/>
  <c r="D149" i="15"/>
  <c r="E149" i="15"/>
  <c r="F149" i="15"/>
  <c r="G149" i="15"/>
  <c r="B150" i="15"/>
  <c r="C150" i="15"/>
  <c r="D150" i="15"/>
  <c r="E150" i="15"/>
  <c r="F150" i="15"/>
  <c r="G150" i="15"/>
  <c r="H150" i="15"/>
  <c r="B151" i="15"/>
  <c r="C151" i="15"/>
  <c r="D151" i="15"/>
  <c r="E151" i="15"/>
  <c r="F151" i="15"/>
  <c r="G151" i="15"/>
  <c r="H151" i="15"/>
  <c r="B152" i="15"/>
  <c r="C152" i="15"/>
  <c r="D152" i="15"/>
  <c r="E152" i="15"/>
  <c r="F152" i="15"/>
  <c r="G152" i="15"/>
  <c r="H152" i="15"/>
  <c r="B153" i="15"/>
  <c r="C153" i="15"/>
  <c r="D153" i="15"/>
  <c r="E153" i="15"/>
  <c r="F153" i="15"/>
  <c r="G153" i="15"/>
  <c r="H153" i="15"/>
  <c r="B154" i="15"/>
  <c r="C154" i="15"/>
  <c r="D154" i="15"/>
  <c r="E154" i="15"/>
  <c r="F154" i="15"/>
  <c r="G154" i="15"/>
  <c r="H154" i="15"/>
  <c r="B155" i="15"/>
  <c r="C155" i="15"/>
  <c r="D155" i="15"/>
  <c r="E155" i="15"/>
  <c r="F155" i="15"/>
  <c r="G155" i="15"/>
  <c r="H155" i="15"/>
  <c r="B156" i="15"/>
  <c r="C156" i="15"/>
  <c r="D156" i="15"/>
  <c r="E156" i="15"/>
  <c r="F156" i="15"/>
  <c r="G156" i="15"/>
  <c r="H156" i="15"/>
  <c r="B157" i="15"/>
  <c r="C157" i="15"/>
  <c r="D157" i="15"/>
  <c r="E157" i="15"/>
  <c r="F157" i="15"/>
  <c r="G157" i="15"/>
  <c r="H157" i="15"/>
  <c r="B158" i="15"/>
  <c r="C158" i="15"/>
  <c r="D158" i="15"/>
  <c r="E158" i="15"/>
  <c r="F158" i="15"/>
  <c r="G158" i="15"/>
  <c r="H158" i="15"/>
  <c r="B159" i="15"/>
  <c r="C159" i="15"/>
  <c r="D159" i="15"/>
  <c r="E159" i="15"/>
  <c r="F159" i="15"/>
  <c r="G159" i="15"/>
  <c r="H159" i="15"/>
  <c r="B160" i="15"/>
  <c r="C160" i="15"/>
  <c r="D160" i="15"/>
  <c r="E160" i="15"/>
  <c r="F160" i="15"/>
  <c r="G160" i="15"/>
  <c r="H160" i="15"/>
  <c r="B161" i="15"/>
  <c r="C161" i="15"/>
  <c r="D161" i="15"/>
  <c r="E161" i="15"/>
  <c r="F161" i="15"/>
  <c r="G161" i="15"/>
  <c r="H161" i="15"/>
  <c r="B162" i="15"/>
  <c r="C162" i="15"/>
  <c r="D162" i="15"/>
  <c r="E162" i="15"/>
  <c r="F162" i="15"/>
  <c r="G162" i="15"/>
  <c r="H162" i="15"/>
  <c r="B163" i="15"/>
  <c r="C163" i="15"/>
  <c r="D163" i="15"/>
  <c r="E163" i="15"/>
  <c r="F163" i="15"/>
  <c r="G163" i="15"/>
  <c r="H163" i="15"/>
  <c r="B164" i="15"/>
  <c r="C164" i="15"/>
  <c r="D164" i="15"/>
  <c r="E164" i="15"/>
  <c r="F164" i="15"/>
  <c r="G164" i="15"/>
  <c r="H164" i="15"/>
  <c r="B165" i="15"/>
  <c r="C165" i="15"/>
  <c r="D165" i="15"/>
  <c r="E165" i="15"/>
  <c r="F165" i="15"/>
  <c r="G165" i="15"/>
  <c r="H165" i="15"/>
  <c r="B166" i="15"/>
  <c r="C166" i="15"/>
  <c r="D166" i="15"/>
  <c r="E166" i="15"/>
  <c r="F166" i="15"/>
  <c r="G166" i="15"/>
  <c r="H166" i="15"/>
  <c r="B167" i="15"/>
  <c r="C167" i="15"/>
  <c r="D167" i="15"/>
  <c r="E167" i="15"/>
  <c r="F167" i="15"/>
  <c r="G167" i="15"/>
  <c r="H167" i="15"/>
  <c r="B168" i="15"/>
  <c r="C168" i="15"/>
  <c r="D168" i="15"/>
  <c r="E168" i="15"/>
  <c r="F168" i="15"/>
  <c r="G168" i="15"/>
  <c r="H168" i="15"/>
  <c r="B169" i="15"/>
  <c r="C169" i="15"/>
  <c r="D169" i="15"/>
  <c r="E169" i="15"/>
  <c r="F169" i="15"/>
  <c r="G169" i="15"/>
  <c r="H169" i="15"/>
  <c r="B170" i="15"/>
  <c r="C170" i="15"/>
  <c r="D170" i="15"/>
  <c r="E170" i="15"/>
  <c r="F170" i="15"/>
  <c r="G170" i="15"/>
  <c r="H170" i="15"/>
  <c r="B171" i="15"/>
  <c r="C171" i="15"/>
  <c r="D171" i="15"/>
  <c r="E171" i="15"/>
  <c r="F171" i="15"/>
  <c r="G171" i="15"/>
  <c r="H171" i="15"/>
  <c r="B172" i="15"/>
  <c r="C172" i="15"/>
  <c r="D172" i="15"/>
  <c r="E172" i="15"/>
  <c r="F172" i="15"/>
  <c r="G172" i="15"/>
  <c r="H172" i="15"/>
  <c r="B173" i="15"/>
  <c r="C173" i="15"/>
  <c r="D173" i="15"/>
  <c r="E173" i="15"/>
  <c r="F173" i="15"/>
  <c r="G173" i="15"/>
  <c r="H173" i="15"/>
  <c r="B174" i="15"/>
  <c r="C174" i="15"/>
  <c r="D174" i="15"/>
  <c r="E174" i="15"/>
  <c r="F174" i="15"/>
  <c r="G174" i="15"/>
  <c r="H174" i="15"/>
  <c r="B175" i="15"/>
  <c r="C175" i="15"/>
  <c r="D175" i="15"/>
  <c r="E175" i="15"/>
  <c r="F175" i="15"/>
  <c r="G175" i="15"/>
  <c r="H175" i="15"/>
  <c r="B176" i="15"/>
  <c r="C176" i="15"/>
  <c r="D176" i="15"/>
  <c r="E176" i="15"/>
  <c r="F176" i="15"/>
  <c r="G176" i="15"/>
  <c r="H176" i="15"/>
  <c r="B177" i="15"/>
  <c r="C177" i="15"/>
  <c r="D177" i="15"/>
  <c r="E177" i="15"/>
  <c r="F177" i="15"/>
  <c r="G177" i="15"/>
  <c r="H177" i="15"/>
  <c r="B178" i="15"/>
  <c r="C178" i="15"/>
  <c r="D178" i="15"/>
  <c r="E178" i="15"/>
  <c r="F178" i="15"/>
  <c r="G178" i="15"/>
  <c r="H178" i="15"/>
  <c r="B179" i="15"/>
  <c r="C179" i="15"/>
  <c r="D179" i="15"/>
  <c r="E179" i="15"/>
  <c r="F179" i="15"/>
  <c r="G179" i="15"/>
  <c r="H179" i="15"/>
  <c r="B180" i="15"/>
  <c r="C180" i="15"/>
  <c r="D180" i="15"/>
  <c r="E180" i="15"/>
  <c r="F180" i="15"/>
  <c r="G180" i="15"/>
  <c r="H180" i="15"/>
  <c r="B181" i="15"/>
  <c r="C181" i="15"/>
  <c r="D181" i="15"/>
  <c r="E181" i="15"/>
  <c r="F181" i="15"/>
  <c r="G181" i="15"/>
  <c r="H181" i="15"/>
  <c r="B182" i="15"/>
  <c r="C182" i="15"/>
  <c r="D182" i="15"/>
  <c r="E182" i="15"/>
  <c r="F182" i="15"/>
  <c r="G182" i="15"/>
  <c r="H182" i="15"/>
  <c r="B183" i="15"/>
  <c r="C183" i="15"/>
  <c r="D183" i="15"/>
  <c r="E183" i="15"/>
  <c r="F183" i="15"/>
  <c r="G183" i="15"/>
  <c r="H183" i="15"/>
  <c r="B184" i="15"/>
  <c r="C184" i="15"/>
  <c r="D184" i="15"/>
  <c r="E184" i="15"/>
  <c r="F184" i="15"/>
  <c r="G184" i="15"/>
  <c r="H184" i="15"/>
  <c r="B185" i="15"/>
  <c r="C185" i="15"/>
  <c r="D185" i="15"/>
  <c r="E185" i="15"/>
  <c r="F185" i="15"/>
  <c r="G185" i="15"/>
  <c r="H185" i="15"/>
  <c r="B186" i="15"/>
  <c r="C186" i="15"/>
  <c r="D186" i="15"/>
  <c r="E186" i="15"/>
  <c r="F186" i="15"/>
  <c r="G186" i="15"/>
  <c r="H186" i="15"/>
  <c r="B187" i="15"/>
  <c r="C187" i="15"/>
  <c r="D187" i="15"/>
  <c r="E187" i="15"/>
  <c r="F187" i="15"/>
  <c r="G187" i="15"/>
  <c r="H187" i="15"/>
  <c r="B188" i="15"/>
  <c r="C188" i="15"/>
  <c r="D188" i="15"/>
  <c r="E188" i="15"/>
  <c r="F188" i="15"/>
  <c r="G188" i="15"/>
  <c r="H188" i="15"/>
  <c r="B189" i="15"/>
  <c r="C189" i="15"/>
  <c r="D189" i="15"/>
  <c r="E189" i="15"/>
  <c r="F189" i="15"/>
  <c r="G189" i="15"/>
  <c r="H189" i="15"/>
  <c r="B190" i="15"/>
  <c r="C190" i="15"/>
  <c r="D190" i="15"/>
  <c r="E190" i="15"/>
  <c r="F190" i="15"/>
  <c r="G190" i="15"/>
  <c r="H190" i="15"/>
  <c r="B191" i="15"/>
  <c r="C191" i="15"/>
  <c r="D191" i="15"/>
  <c r="E191" i="15"/>
  <c r="F191" i="15"/>
  <c r="G191" i="15"/>
  <c r="H191" i="15"/>
  <c r="B192" i="15"/>
  <c r="C192" i="15"/>
  <c r="D192" i="15"/>
  <c r="E192" i="15"/>
  <c r="F192" i="15"/>
  <c r="G192" i="15"/>
  <c r="H192" i="15"/>
  <c r="B193" i="15"/>
  <c r="C193" i="15"/>
  <c r="D193" i="15"/>
  <c r="E193" i="15"/>
  <c r="F193" i="15"/>
  <c r="G193" i="15"/>
  <c r="H193" i="15"/>
  <c r="B194" i="15"/>
  <c r="C194" i="15"/>
  <c r="D194" i="15"/>
  <c r="E194" i="15"/>
  <c r="F194" i="15"/>
  <c r="G194" i="15"/>
  <c r="H194" i="15"/>
  <c r="B195" i="15"/>
  <c r="C195" i="15"/>
  <c r="D195" i="15"/>
  <c r="E195" i="15"/>
  <c r="F195" i="15"/>
  <c r="G195" i="15"/>
  <c r="H195" i="15"/>
  <c r="B196" i="15"/>
  <c r="C196" i="15"/>
  <c r="D196" i="15"/>
  <c r="E196" i="15"/>
  <c r="F196" i="15"/>
  <c r="G196" i="15"/>
  <c r="H196" i="15"/>
  <c r="B197" i="15"/>
  <c r="C197" i="15"/>
  <c r="D197" i="15"/>
  <c r="E197" i="15"/>
  <c r="F197" i="15"/>
  <c r="G197" i="15"/>
  <c r="H197" i="15"/>
  <c r="B198" i="15"/>
  <c r="C198" i="15"/>
  <c r="D198" i="15"/>
  <c r="E198" i="15"/>
  <c r="F198" i="15"/>
  <c r="G198" i="15"/>
  <c r="H198" i="15"/>
  <c r="B199" i="15"/>
  <c r="C199" i="15"/>
  <c r="D199" i="15"/>
  <c r="E199" i="15"/>
  <c r="F199" i="15"/>
  <c r="G199" i="15"/>
  <c r="H199" i="15"/>
  <c r="B200" i="15"/>
  <c r="C200" i="15"/>
  <c r="D200" i="15"/>
  <c r="E200" i="15"/>
  <c r="F200" i="15"/>
  <c r="G200" i="15"/>
  <c r="H200" i="15"/>
  <c r="B201" i="15"/>
  <c r="G201" i="15"/>
  <c r="B202" i="15"/>
  <c r="G202" i="15"/>
  <c r="H202" i="15"/>
  <c r="B203" i="15"/>
  <c r="F203" i="15"/>
  <c r="G203" i="15"/>
  <c r="H203" i="15"/>
  <c r="B204" i="15"/>
  <c r="F204" i="15"/>
  <c r="G204" i="15"/>
  <c r="B205" i="15"/>
  <c r="G205" i="15"/>
  <c r="B206" i="15"/>
  <c r="G206" i="15"/>
  <c r="B207" i="15"/>
  <c r="G207" i="15"/>
  <c r="B208" i="15"/>
  <c r="G208" i="15"/>
  <c r="B209" i="15"/>
  <c r="C209" i="15"/>
  <c r="D209" i="15"/>
  <c r="E209" i="15"/>
  <c r="F209" i="15"/>
  <c r="G209" i="15"/>
  <c r="B210" i="15"/>
  <c r="C210" i="15"/>
  <c r="D210" i="15"/>
  <c r="E210" i="15"/>
  <c r="F210" i="15"/>
  <c r="G210" i="15"/>
  <c r="B211" i="15"/>
  <c r="C211" i="15"/>
  <c r="D211" i="15"/>
  <c r="E211" i="15"/>
  <c r="F211" i="15"/>
  <c r="G211" i="15"/>
  <c r="B212" i="15"/>
  <c r="C212" i="15"/>
  <c r="D212" i="15"/>
  <c r="E212" i="15"/>
  <c r="F212" i="15"/>
  <c r="G212" i="15"/>
  <c r="B213" i="15"/>
  <c r="C213" i="15"/>
  <c r="D213" i="15"/>
  <c r="E213" i="15"/>
  <c r="F213" i="15"/>
  <c r="G213" i="15"/>
  <c r="B214" i="15"/>
  <c r="C214" i="15"/>
  <c r="D214" i="15"/>
  <c r="E214" i="15"/>
  <c r="F214" i="15"/>
  <c r="G214" i="15"/>
  <c r="B215" i="15"/>
  <c r="C215" i="15"/>
  <c r="D215" i="15"/>
  <c r="E215" i="15"/>
  <c r="F215" i="15"/>
  <c r="G215" i="15"/>
  <c r="B216" i="15"/>
  <c r="C216" i="15"/>
  <c r="D216" i="15"/>
  <c r="E216" i="15"/>
  <c r="F216" i="15"/>
  <c r="B217" i="15"/>
  <c r="C217" i="15"/>
  <c r="D217" i="15"/>
  <c r="E217" i="15"/>
  <c r="F217" i="15"/>
  <c r="G217" i="15"/>
  <c r="B218" i="15"/>
  <c r="C218" i="15"/>
  <c r="D218" i="15"/>
  <c r="E218" i="15"/>
  <c r="F218" i="15"/>
  <c r="G218" i="15"/>
  <c r="B219" i="15"/>
  <c r="C219" i="15"/>
  <c r="D219" i="15"/>
  <c r="E219" i="15"/>
  <c r="F219" i="15"/>
  <c r="G219" i="15"/>
  <c r="B220" i="15"/>
  <c r="C220" i="15"/>
  <c r="D220" i="15"/>
  <c r="E220" i="15"/>
  <c r="F220" i="15"/>
  <c r="G220" i="15"/>
  <c r="B221" i="15"/>
  <c r="C221" i="15"/>
  <c r="D221" i="15"/>
  <c r="E221" i="15"/>
  <c r="F221" i="15"/>
  <c r="G221" i="15"/>
  <c r="B222" i="15"/>
  <c r="C222" i="15"/>
  <c r="D222" i="15"/>
  <c r="E222" i="15"/>
  <c r="F222" i="15"/>
  <c r="G222" i="15"/>
  <c r="B223" i="15"/>
  <c r="C223" i="15"/>
  <c r="D223" i="15"/>
  <c r="E223" i="15"/>
  <c r="F223" i="15"/>
  <c r="G223" i="15"/>
  <c r="B224" i="15"/>
  <c r="C224" i="15"/>
  <c r="D224" i="15"/>
  <c r="E224" i="15"/>
  <c r="F224" i="15"/>
  <c r="G224" i="15"/>
  <c r="B225" i="15"/>
  <c r="C225" i="15"/>
  <c r="D225" i="15"/>
  <c r="E225" i="15"/>
  <c r="F225" i="15"/>
  <c r="G225" i="15"/>
  <c r="B226" i="15"/>
  <c r="C226" i="15"/>
  <c r="D226" i="15"/>
  <c r="E226" i="15"/>
  <c r="F226" i="15"/>
  <c r="G226" i="15"/>
  <c r="B227" i="15"/>
  <c r="C227" i="15"/>
  <c r="D227" i="15"/>
  <c r="E227" i="15"/>
  <c r="F227" i="15"/>
  <c r="G227" i="15"/>
  <c r="B228" i="15"/>
  <c r="C228" i="15"/>
  <c r="D228" i="15"/>
  <c r="E228" i="15"/>
  <c r="F228" i="15"/>
  <c r="G228" i="15"/>
  <c r="B229" i="15"/>
  <c r="C229" i="15"/>
  <c r="D229" i="15"/>
  <c r="E229" i="15"/>
  <c r="F229" i="15"/>
  <c r="G229" i="15"/>
  <c r="B230" i="15"/>
  <c r="C230" i="15"/>
  <c r="D230" i="15"/>
  <c r="E230" i="15"/>
  <c r="F230" i="15"/>
  <c r="G230" i="15"/>
  <c r="B231" i="15"/>
  <c r="C231" i="15"/>
  <c r="D231" i="15"/>
  <c r="E231" i="15"/>
  <c r="F231" i="15"/>
  <c r="G231" i="15"/>
  <c r="B232" i="15"/>
  <c r="C232" i="15"/>
  <c r="D232" i="15"/>
  <c r="E232" i="15"/>
  <c r="F232" i="15"/>
  <c r="G232" i="15"/>
  <c r="B233" i="15"/>
  <c r="C233" i="15"/>
  <c r="D233" i="15"/>
  <c r="E233" i="15"/>
  <c r="F233" i="15"/>
  <c r="G233" i="15"/>
  <c r="B234" i="15"/>
  <c r="C234" i="15"/>
  <c r="D234" i="15"/>
  <c r="E234" i="15"/>
  <c r="F234" i="15"/>
  <c r="G234" i="15"/>
  <c r="B235" i="15"/>
  <c r="C235" i="15"/>
  <c r="D235" i="15"/>
  <c r="E235" i="15"/>
  <c r="F235" i="15"/>
  <c r="G235" i="15"/>
  <c r="B236" i="15"/>
  <c r="C236" i="15"/>
  <c r="D236" i="15"/>
  <c r="E236" i="15"/>
  <c r="F236" i="15"/>
  <c r="G236" i="15"/>
  <c r="B237" i="15"/>
  <c r="C237" i="15"/>
  <c r="D237" i="15"/>
  <c r="E237" i="15"/>
  <c r="F237" i="15"/>
  <c r="G237" i="15"/>
  <c r="B238" i="15"/>
  <c r="C238" i="15"/>
  <c r="D238" i="15"/>
  <c r="E238" i="15"/>
  <c r="F238" i="15"/>
  <c r="G238" i="15"/>
  <c r="B239" i="15"/>
  <c r="C239" i="15"/>
  <c r="D239" i="15"/>
  <c r="E239" i="15"/>
  <c r="F239" i="15"/>
  <c r="G239" i="15"/>
  <c r="B240" i="15"/>
  <c r="C240" i="15"/>
  <c r="D240" i="15"/>
  <c r="E240" i="15"/>
  <c r="F240" i="15"/>
  <c r="G240" i="15"/>
  <c r="B241" i="15"/>
  <c r="D241" i="15"/>
  <c r="E241" i="15"/>
  <c r="F241" i="15"/>
  <c r="G241" i="15"/>
  <c r="B242" i="15"/>
  <c r="C242" i="15"/>
  <c r="D242" i="15"/>
  <c r="E242" i="15"/>
  <c r="F242" i="15"/>
  <c r="G242" i="15"/>
  <c r="B243" i="15"/>
  <c r="C243" i="15"/>
  <c r="D243" i="15"/>
  <c r="E243" i="15"/>
  <c r="F243" i="15"/>
  <c r="G243" i="15"/>
  <c r="B244" i="15"/>
  <c r="C244" i="15"/>
  <c r="D244" i="15"/>
  <c r="E244" i="15"/>
  <c r="F244" i="15"/>
  <c r="G244" i="15"/>
  <c r="B245" i="15"/>
  <c r="C245" i="15"/>
  <c r="D245" i="15"/>
  <c r="E245" i="15"/>
  <c r="F245" i="15"/>
  <c r="G245" i="15"/>
  <c r="B246" i="15"/>
  <c r="C246" i="15"/>
  <c r="D246" i="15"/>
  <c r="E246" i="15"/>
  <c r="F246" i="15"/>
  <c r="G246" i="15"/>
  <c r="B247" i="15"/>
  <c r="C247" i="15"/>
  <c r="D247" i="15"/>
  <c r="E247" i="15"/>
  <c r="F247" i="15"/>
  <c r="G247" i="15"/>
  <c r="B248" i="15"/>
  <c r="C248" i="15"/>
  <c r="D248" i="15"/>
  <c r="E248" i="15"/>
  <c r="F248" i="15"/>
  <c r="G248" i="15"/>
  <c r="B249" i="15"/>
  <c r="C249" i="15"/>
  <c r="D249" i="15"/>
  <c r="E249" i="15"/>
  <c r="F249" i="15"/>
  <c r="G249" i="15"/>
  <c r="B250" i="15"/>
  <c r="C250" i="15"/>
  <c r="D250" i="15"/>
  <c r="E250" i="15"/>
  <c r="F250" i="15"/>
  <c r="G250" i="15"/>
  <c r="B251" i="15"/>
  <c r="C251" i="15"/>
  <c r="D251" i="15"/>
  <c r="E251" i="15"/>
  <c r="F251" i="15"/>
  <c r="G251" i="15"/>
  <c r="C207" i="2" l="1"/>
  <c r="C207" i="15" s="1"/>
  <c r="H209" i="2"/>
  <c r="H209" i="15" s="1"/>
  <c r="H236" i="2"/>
  <c r="H236" i="15" s="1"/>
  <c r="H207" i="2"/>
  <c r="H207" i="15" s="1"/>
  <c r="H211" i="2"/>
  <c r="H211" i="15" s="1"/>
  <c r="C253" i="12"/>
  <c r="C241" i="15"/>
  <c r="B168" i="13"/>
  <c r="B157" i="12"/>
  <c r="D261" i="13"/>
  <c r="D250" i="12"/>
  <c r="D273" i="13"/>
  <c r="D262" i="12"/>
  <c r="D259" i="13"/>
  <c r="D248" i="12"/>
  <c r="D260" i="12"/>
  <c r="D271" i="13"/>
  <c r="D257" i="13"/>
  <c r="D246" i="12"/>
  <c r="D269" i="13"/>
  <c r="D258" i="12"/>
  <c r="F254" i="13"/>
  <c r="F243" i="12"/>
  <c r="F266" i="13"/>
  <c r="F255" i="12"/>
  <c r="F252" i="13"/>
  <c r="F241" i="12"/>
  <c r="D251" i="13"/>
  <c r="D240" i="12"/>
  <c r="D249" i="13"/>
  <c r="D238" i="12"/>
  <c r="E247" i="13"/>
  <c r="E236" i="12"/>
  <c r="E245" i="13"/>
  <c r="E234" i="12"/>
  <c r="E243" i="13"/>
  <c r="E232" i="12"/>
  <c r="E241" i="13"/>
  <c r="E230" i="12"/>
  <c r="E239" i="13"/>
  <c r="E228" i="12"/>
  <c r="G225" i="12"/>
  <c r="G223" i="12"/>
  <c r="G227" i="14"/>
  <c r="G223" i="14"/>
  <c r="G224" i="14"/>
  <c r="G225" i="14"/>
  <c r="G221" i="14"/>
  <c r="G222" i="14"/>
  <c r="G226" i="14"/>
  <c r="G221" i="12"/>
  <c r="G219" i="12"/>
  <c r="G217" i="12"/>
  <c r="F224" i="13"/>
  <c r="F213" i="12"/>
  <c r="F222" i="13"/>
  <c r="F211" i="12"/>
  <c r="F218" i="14"/>
  <c r="F214" i="14"/>
  <c r="F210" i="14"/>
  <c r="F220" i="14"/>
  <c r="F216" i="14"/>
  <c r="F212" i="14"/>
  <c r="F213" i="14"/>
  <c r="F215" i="14"/>
  <c r="F217" i="14"/>
  <c r="F209" i="14"/>
  <c r="F211" i="14"/>
  <c r="F219" i="14"/>
  <c r="F220" i="13"/>
  <c r="F209" i="12"/>
  <c r="B216" i="13"/>
  <c r="B205" i="12"/>
  <c r="B212" i="13"/>
  <c r="B201" i="12"/>
  <c r="D199" i="12"/>
  <c r="F205" i="14"/>
  <c r="F201" i="14"/>
  <c r="F197" i="14"/>
  <c r="F206" i="14"/>
  <c r="F202" i="14"/>
  <c r="F198" i="14"/>
  <c r="F207" i="14"/>
  <c r="F203" i="14"/>
  <c r="F199" i="14"/>
  <c r="F200" i="14"/>
  <c r="F204" i="14"/>
  <c r="F208" i="14"/>
  <c r="F208" i="13"/>
  <c r="F197" i="12"/>
  <c r="D195" i="12"/>
  <c r="F204" i="13"/>
  <c r="F193" i="12"/>
  <c r="H191" i="12"/>
  <c r="C190" i="12"/>
  <c r="E199" i="13"/>
  <c r="E188" i="12"/>
  <c r="C197" i="13"/>
  <c r="C186" i="12"/>
  <c r="H194" i="13"/>
  <c r="H183" i="12"/>
  <c r="G193" i="13"/>
  <c r="G182" i="12"/>
  <c r="B192" i="13"/>
  <c r="B181" i="12"/>
  <c r="D190" i="13"/>
  <c r="D179" i="12"/>
  <c r="F188" i="13"/>
  <c r="F177" i="12"/>
  <c r="H186" i="13"/>
  <c r="H175" i="12"/>
  <c r="C185" i="13"/>
  <c r="C174" i="12"/>
  <c r="E183" i="13"/>
  <c r="E172" i="12"/>
  <c r="G181" i="13"/>
  <c r="G170" i="12"/>
  <c r="E179" i="13"/>
  <c r="E168" i="12"/>
  <c r="C177" i="13"/>
  <c r="C166" i="12"/>
  <c r="E175" i="13"/>
  <c r="E164" i="12"/>
  <c r="C173" i="13"/>
  <c r="C162" i="12"/>
  <c r="E167" i="13"/>
  <c r="E156" i="12"/>
  <c r="D166" i="13"/>
  <c r="D155" i="12"/>
  <c r="C165" i="13"/>
  <c r="C154" i="12"/>
  <c r="E163" i="13"/>
  <c r="E152" i="12"/>
  <c r="G161" i="13"/>
  <c r="G150" i="12"/>
  <c r="H159" i="13"/>
  <c r="H148" i="12"/>
  <c r="C158" i="13"/>
  <c r="C147" i="12"/>
  <c r="E156" i="13"/>
  <c r="E145" i="12"/>
  <c r="G154" i="13"/>
  <c r="G143" i="12"/>
  <c r="B153" i="13"/>
  <c r="B142" i="12"/>
  <c r="D151" i="13"/>
  <c r="D140" i="12"/>
  <c r="F149" i="13"/>
  <c r="F138" i="12"/>
  <c r="H147" i="13"/>
  <c r="H136" i="12"/>
  <c r="C146" i="13"/>
  <c r="C135" i="12"/>
  <c r="E144" i="13"/>
  <c r="E133" i="12"/>
  <c r="D143" i="13"/>
  <c r="D132" i="12"/>
  <c r="F141" i="13"/>
  <c r="F130" i="12"/>
  <c r="H139" i="13"/>
  <c r="H128" i="12"/>
  <c r="C138" i="13"/>
  <c r="C127" i="12"/>
  <c r="B137" i="13"/>
  <c r="B126" i="12"/>
  <c r="D135" i="13"/>
  <c r="D124" i="12"/>
  <c r="F133" i="13"/>
  <c r="F122" i="12"/>
  <c r="H120" i="12"/>
  <c r="H131" i="13"/>
  <c r="C130" i="13"/>
  <c r="C119" i="12"/>
  <c r="B129" i="13"/>
  <c r="B118" i="12"/>
  <c r="H127" i="13"/>
  <c r="H116" i="12"/>
  <c r="F125" i="13"/>
  <c r="F114" i="12"/>
  <c r="H123" i="13"/>
  <c r="H112" i="12"/>
  <c r="C122" i="13"/>
  <c r="C111" i="12"/>
  <c r="E109" i="12"/>
  <c r="E120" i="13"/>
  <c r="C107" i="12"/>
  <c r="C118" i="13"/>
  <c r="E116" i="13"/>
  <c r="E105" i="12"/>
  <c r="G114" i="13"/>
  <c r="G103" i="12"/>
  <c r="B113" i="13"/>
  <c r="B102" i="12"/>
  <c r="D100" i="12"/>
  <c r="D111" i="13"/>
  <c r="C110" i="13"/>
  <c r="C99" i="12"/>
  <c r="E108" i="13"/>
  <c r="E97" i="12"/>
  <c r="C106" i="13"/>
  <c r="C95" i="12"/>
  <c r="E93" i="12"/>
  <c r="E104" i="13"/>
  <c r="G102" i="13"/>
  <c r="G91" i="12"/>
  <c r="B101" i="13"/>
  <c r="B90" i="12"/>
  <c r="D99" i="13"/>
  <c r="D88" i="12"/>
  <c r="C98" i="13"/>
  <c r="C87" i="12"/>
  <c r="E96" i="13"/>
  <c r="E85" i="12"/>
  <c r="G94" i="13"/>
  <c r="G83" i="12"/>
  <c r="B82" i="12"/>
  <c r="B93" i="13"/>
  <c r="D91" i="13"/>
  <c r="D80" i="12"/>
  <c r="F89" i="13"/>
  <c r="F78" i="12"/>
  <c r="H87" i="13"/>
  <c r="H76" i="12"/>
  <c r="C75" i="12"/>
  <c r="C86" i="13"/>
  <c r="E84" i="13"/>
  <c r="E73" i="12"/>
  <c r="G82" i="13"/>
  <c r="G71" i="12"/>
  <c r="B81" i="13"/>
  <c r="B70" i="12"/>
  <c r="G78" i="13"/>
  <c r="G67" i="12"/>
  <c r="B66" i="12"/>
  <c r="B77" i="13"/>
  <c r="H75" i="13"/>
  <c r="H64" i="12"/>
  <c r="C74" i="13"/>
  <c r="C63" i="12"/>
  <c r="E61" i="12"/>
  <c r="E72" i="13"/>
  <c r="G70" i="13"/>
  <c r="G59" i="12"/>
  <c r="F69" i="13"/>
  <c r="F58" i="12"/>
  <c r="E68" i="13"/>
  <c r="E57" i="12"/>
  <c r="G66" i="13"/>
  <c r="G55" i="12"/>
  <c r="B65" i="13"/>
  <c r="B54" i="12"/>
  <c r="H63" i="13"/>
  <c r="H52" i="12"/>
  <c r="F61" i="13"/>
  <c r="F50" i="12"/>
  <c r="H59" i="13"/>
  <c r="H48" i="12"/>
  <c r="C58" i="13"/>
  <c r="C47" i="12"/>
  <c r="E45" i="12"/>
  <c r="E56" i="13"/>
  <c r="G54" i="13"/>
  <c r="G43" i="12"/>
  <c r="B53" i="13"/>
  <c r="B42" i="12"/>
  <c r="D51" i="13"/>
  <c r="D40" i="12"/>
  <c r="F38" i="12"/>
  <c r="F49" i="13"/>
  <c r="E48" i="13"/>
  <c r="E37" i="12"/>
  <c r="G46" i="13"/>
  <c r="G35" i="12"/>
  <c r="B34" i="12"/>
  <c r="B45" i="13"/>
  <c r="D43" i="13"/>
  <c r="D32" i="12"/>
  <c r="B41" i="13"/>
  <c r="B30" i="12"/>
  <c r="H39" i="13"/>
  <c r="H28" i="12"/>
  <c r="C27" i="12"/>
  <c r="C38" i="13"/>
  <c r="E36" i="13"/>
  <c r="E25" i="12"/>
  <c r="G34" i="13"/>
  <c r="G23" i="12"/>
  <c r="F33" i="13"/>
  <c r="F22" i="12"/>
  <c r="E32" i="13"/>
  <c r="E21" i="12"/>
  <c r="G30" i="13"/>
  <c r="G19" i="12"/>
  <c r="B18" i="12"/>
  <c r="B29" i="13"/>
  <c r="E262" i="13"/>
  <c r="E251" i="12"/>
  <c r="E263" i="12"/>
  <c r="E274" i="13"/>
  <c r="G261" i="13"/>
  <c r="G250" i="12"/>
  <c r="G262" i="12"/>
  <c r="G273" i="13"/>
  <c r="C261" i="13"/>
  <c r="C250" i="12"/>
  <c r="C262" i="12"/>
  <c r="C273" i="13"/>
  <c r="E260" i="13"/>
  <c r="E249" i="12"/>
  <c r="E261" i="12"/>
  <c r="E272" i="13"/>
  <c r="G259" i="13"/>
  <c r="G248" i="12"/>
  <c r="G260" i="12"/>
  <c r="G271" i="13"/>
  <c r="C259" i="13"/>
  <c r="C248" i="12"/>
  <c r="C271" i="13"/>
  <c r="C260" i="12"/>
  <c r="E258" i="13"/>
  <c r="E247" i="12"/>
  <c r="E259" i="12"/>
  <c r="E270" i="13"/>
  <c r="G257" i="13"/>
  <c r="G246" i="12"/>
  <c r="G269" i="13"/>
  <c r="G258" i="12"/>
  <c r="C257" i="13"/>
  <c r="C246" i="12"/>
  <c r="C269" i="13"/>
  <c r="C258" i="12"/>
  <c r="E255" i="14"/>
  <c r="E251" i="14"/>
  <c r="E247" i="14"/>
  <c r="E256" i="14"/>
  <c r="E252" i="14"/>
  <c r="E248" i="14"/>
  <c r="E253" i="14"/>
  <c r="E249" i="14"/>
  <c r="E245" i="14"/>
  <c r="E250" i="14"/>
  <c r="E254" i="14"/>
  <c r="E246" i="14"/>
  <c r="E256" i="13"/>
  <c r="E245" i="12"/>
  <c r="E267" i="14"/>
  <c r="E264" i="14"/>
  <c r="E257" i="14"/>
  <c r="E268" i="13"/>
  <c r="E263" i="14"/>
  <c r="E260" i="14"/>
  <c r="E266" i="14"/>
  <c r="E257" i="12"/>
  <c r="E262" i="14"/>
  <c r="E259" i="14"/>
  <c r="E265" i="14"/>
  <c r="E258" i="14"/>
  <c r="E268" i="14"/>
  <c r="E261" i="14"/>
  <c r="G255" i="13"/>
  <c r="G244" i="12"/>
  <c r="G267" i="13"/>
  <c r="G256" i="12"/>
  <c r="C255" i="13"/>
  <c r="C244" i="12"/>
  <c r="C267" i="13"/>
  <c r="C256" i="12"/>
  <c r="E254" i="13"/>
  <c r="E243" i="12"/>
  <c r="E255" i="12"/>
  <c r="E266" i="13"/>
  <c r="G253" i="13"/>
  <c r="G242" i="12"/>
  <c r="G265" i="13"/>
  <c r="G254" i="12"/>
  <c r="C253" i="13"/>
  <c r="C242" i="12"/>
  <c r="C265" i="13"/>
  <c r="C254" i="12"/>
  <c r="E252" i="13"/>
  <c r="E241" i="12"/>
  <c r="G251" i="13"/>
  <c r="G240" i="12"/>
  <c r="C251" i="13"/>
  <c r="C240" i="12"/>
  <c r="E239" i="12"/>
  <c r="E250" i="13"/>
  <c r="G249" i="13"/>
  <c r="G238" i="12"/>
  <c r="C249" i="13"/>
  <c r="C238" i="12"/>
  <c r="E248" i="13"/>
  <c r="E237" i="12"/>
  <c r="D247" i="13"/>
  <c r="D236" i="12"/>
  <c r="F246" i="13"/>
  <c r="F235" i="12"/>
  <c r="B246" i="13"/>
  <c r="B235" i="12"/>
  <c r="D245" i="13"/>
  <c r="D234" i="12"/>
  <c r="F242" i="14"/>
  <c r="F238" i="14"/>
  <c r="F234" i="14"/>
  <c r="F243" i="14"/>
  <c r="F239" i="14"/>
  <c r="F235" i="14"/>
  <c r="F244" i="14"/>
  <c r="F240" i="14"/>
  <c r="F236" i="14"/>
  <c r="F233" i="14"/>
  <c r="F237" i="14"/>
  <c r="F241" i="14"/>
  <c r="F244" i="13"/>
  <c r="F233" i="12"/>
  <c r="B242" i="14"/>
  <c r="B238" i="14"/>
  <c r="B234" i="14"/>
  <c r="B243" i="14"/>
  <c r="B239" i="14"/>
  <c r="B235" i="14"/>
  <c r="B244" i="14"/>
  <c r="B240" i="14"/>
  <c r="B236" i="14"/>
  <c r="B241" i="14"/>
  <c r="B233" i="14"/>
  <c r="B237" i="14"/>
  <c r="B244" i="13"/>
  <c r="B233" i="12"/>
  <c r="D243" i="13"/>
  <c r="D232" i="12"/>
  <c r="F242" i="13"/>
  <c r="F231" i="12"/>
  <c r="B242" i="13"/>
  <c r="B231" i="12"/>
  <c r="D241" i="13"/>
  <c r="D230" i="12"/>
  <c r="F240" i="13"/>
  <c r="F229" i="12"/>
  <c r="B240" i="13"/>
  <c r="B229" i="12"/>
  <c r="D239" i="13"/>
  <c r="D228" i="12"/>
  <c r="F238" i="13"/>
  <c r="F227" i="12"/>
  <c r="B238" i="13"/>
  <c r="B227" i="12"/>
  <c r="D237" i="13"/>
  <c r="D226" i="12"/>
  <c r="F236" i="13"/>
  <c r="F225" i="12"/>
  <c r="B236" i="13"/>
  <c r="B225" i="12"/>
  <c r="D235" i="13"/>
  <c r="D224" i="12"/>
  <c r="F234" i="13"/>
  <c r="F223" i="12"/>
  <c r="B234" i="13"/>
  <c r="B223" i="12"/>
  <c r="D233" i="13"/>
  <c r="D222" i="12"/>
  <c r="F230" i="14"/>
  <c r="F226" i="14"/>
  <c r="F222" i="14"/>
  <c r="F231" i="14"/>
  <c r="F227" i="14"/>
  <c r="F223" i="14"/>
  <c r="F232" i="14"/>
  <c r="F228" i="14"/>
  <c r="F224" i="14"/>
  <c r="F229" i="14"/>
  <c r="F221" i="14"/>
  <c r="F225" i="14"/>
  <c r="F232" i="13"/>
  <c r="F221" i="12"/>
  <c r="B230" i="14"/>
  <c r="B226" i="14"/>
  <c r="B222" i="14"/>
  <c r="B231" i="14"/>
  <c r="B227" i="14"/>
  <c r="B223" i="14"/>
  <c r="B232" i="14"/>
  <c r="B228" i="14"/>
  <c r="B224" i="14"/>
  <c r="B225" i="14"/>
  <c r="B229" i="14"/>
  <c r="B221" i="14"/>
  <c r="B232" i="13"/>
  <c r="B221" i="12"/>
  <c r="F230" i="13"/>
  <c r="F219" i="12"/>
  <c r="B230" i="13"/>
  <c r="B219" i="12"/>
  <c r="F228" i="13"/>
  <c r="F217" i="12"/>
  <c r="B228" i="13"/>
  <c r="B217" i="12"/>
  <c r="G214" i="12"/>
  <c r="G212" i="12"/>
  <c r="C212" i="12"/>
  <c r="E211" i="12"/>
  <c r="G210" i="12"/>
  <c r="C210" i="12"/>
  <c r="E209" i="14"/>
  <c r="E211" i="14"/>
  <c r="E212" i="14"/>
  <c r="E210" i="14"/>
  <c r="E209" i="12"/>
  <c r="G208" i="12"/>
  <c r="G206" i="12"/>
  <c r="G215" i="13"/>
  <c r="G204" i="12"/>
  <c r="G214" i="13"/>
  <c r="G203" i="12"/>
  <c r="G213" i="13"/>
  <c r="G202" i="12"/>
  <c r="H200" i="12"/>
  <c r="D200" i="12"/>
  <c r="G210" i="13"/>
  <c r="G199" i="12"/>
  <c r="C199" i="12"/>
  <c r="F209" i="13"/>
  <c r="F198" i="12"/>
  <c r="B209" i="13"/>
  <c r="B198" i="12"/>
  <c r="E200" i="14"/>
  <c r="E197" i="14"/>
  <c r="E198" i="14"/>
  <c r="E199" i="14"/>
  <c r="E197" i="12"/>
  <c r="H196" i="12"/>
  <c r="D196" i="12"/>
  <c r="G206" i="13"/>
  <c r="G195" i="12"/>
  <c r="C195" i="12"/>
  <c r="F205" i="13"/>
  <c r="F194" i="12"/>
  <c r="B205" i="13"/>
  <c r="B194" i="12"/>
  <c r="E193" i="12"/>
  <c r="H192" i="12"/>
  <c r="D192" i="12"/>
  <c r="G202" i="13"/>
  <c r="G191" i="12"/>
  <c r="C191" i="12"/>
  <c r="F201" i="13"/>
  <c r="F190" i="12"/>
  <c r="B201" i="13"/>
  <c r="B190" i="12"/>
  <c r="E200" i="13"/>
  <c r="E189" i="12"/>
  <c r="H199" i="13"/>
  <c r="H188" i="12"/>
  <c r="D199" i="13"/>
  <c r="D188" i="12"/>
  <c r="G198" i="13"/>
  <c r="G187" i="12"/>
  <c r="C198" i="13"/>
  <c r="C187" i="12"/>
  <c r="F197" i="13"/>
  <c r="F186" i="12"/>
  <c r="B197" i="13"/>
  <c r="B186" i="12"/>
  <c r="E196" i="14"/>
  <c r="E192" i="14"/>
  <c r="E188" i="14"/>
  <c r="E193" i="14"/>
  <c r="E189" i="14"/>
  <c r="E194" i="14"/>
  <c r="E190" i="14"/>
  <c r="E186" i="14"/>
  <c r="E185" i="14"/>
  <c r="E191" i="14"/>
  <c r="E187" i="14"/>
  <c r="E195" i="14"/>
  <c r="E196" i="13"/>
  <c r="E185" i="12"/>
  <c r="H195" i="13"/>
  <c r="H184" i="12"/>
  <c r="D195" i="13"/>
  <c r="D184" i="12"/>
  <c r="G194" i="13"/>
  <c r="G183" i="12"/>
  <c r="C194" i="13"/>
  <c r="C183" i="12"/>
  <c r="F193" i="13"/>
  <c r="F182" i="12"/>
  <c r="B193" i="13"/>
  <c r="B182" i="12"/>
  <c r="E192" i="13"/>
  <c r="E181" i="12"/>
  <c r="H191" i="13"/>
  <c r="H180" i="12"/>
  <c r="D191" i="13"/>
  <c r="D180" i="12"/>
  <c r="G190" i="13"/>
  <c r="G179" i="12"/>
  <c r="C190" i="13"/>
  <c r="C179" i="12"/>
  <c r="F189" i="13"/>
  <c r="F178" i="12"/>
  <c r="B189" i="13"/>
  <c r="B178" i="12"/>
  <c r="E188" i="13"/>
  <c r="E177" i="12"/>
  <c r="H187" i="13"/>
  <c r="H176" i="12"/>
  <c r="D187" i="13"/>
  <c r="D176" i="12"/>
  <c r="G186" i="13"/>
  <c r="G175" i="12"/>
  <c r="C186" i="13"/>
  <c r="C175" i="12"/>
  <c r="F185" i="13"/>
  <c r="F174" i="12"/>
  <c r="B185" i="13"/>
  <c r="B174" i="12"/>
  <c r="E184" i="14"/>
  <c r="E180" i="14"/>
  <c r="E176" i="14"/>
  <c r="E182" i="14"/>
  <c r="E178" i="14"/>
  <c r="E174" i="14"/>
  <c r="E177" i="14"/>
  <c r="E179" i="14"/>
  <c r="E181" i="14"/>
  <c r="E173" i="14"/>
  <c r="E175" i="14"/>
  <c r="E183" i="14"/>
  <c r="E184" i="13"/>
  <c r="E173" i="12"/>
  <c r="H183" i="13"/>
  <c r="H172" i="12"/>
  <c r="D183" i="13"/>
  <c r="D172" i="12"/>
  <c r="G182" i="13"/>
  <c r="G171" i="12"/>
  <c r="C182" i="13"/>
  <c r="C171" i="12"/>
  <c r="F181" i="13"/>
  <c r="F170" i="12"/>
  <c r="B181" i="13"/>
  <c r="B170" i="12"/>
  <c r="E180" i="13"/>
  <c r="E169" i="12"/>
  <c r="H179" i="13"/>
  <c r="H168" i="12"/>
  <c r="D179" i="13"/>
  <c r="D168" i="12"/>
  <c r="G178" i="13"/>
  <c r="G167" i="12"/>
  <c r="C178" i="13"/>
  <c r="C167" i="12"/>
  <c r="F177" i="13"/>
  <c r="F166" i="12"/>
  <c r="B177" i="13"/>
  <c r="B166" i="12"/>
  <c r="E176" i="13"/>
  <c r="E165" i="12"/>
  <c r="H175" i="13"/>
  <c r="H164" i="12"/>
  <c r="D175" i="13"/>
  <c r="D164" i="12"/>
  <c r="G174" i="13"/>
  <c r="G163" i="12"/>
  <c r="C174" i="13"/>
  <c r="C163" i="12"/>
  <c r="F173" i="13"/>
  <c r="F162" i="12"/>
  <c r="B173" i="13"/>
  <c r="B162" i="12"/>
  <c r="E172" i="14"/>
  <c r="E168" i="14"/>
  <c r="E170" i="14"/>
  <c r="E166" i="14"/>
  <c r="E162" i="14"/>
  <c r="E169" i="14"/>
  <c r="E165" i="14"/>
  <c r="E171" i="14"/>
  <c r="E164" i="14"/>
  <c r="E161" i="14"/>
  <c r="E163" i="14"/>
  <c r="E167" i="14"/>
  <c r="E172" i="13"/>
  <c r="E161" i="12"/>
  <c r="H171" i="13"/>
  <c r="H160" i="12"/>
  <c r="D171" i="13"/>
  <c r="D160" i="12"/>
  <c r="G170" i="13"/>
  <c r="G159" i="12"/>
  <c r="C170" i="13"/>
  <c r="C159" i="12"/>
  <c r="F169" i="13"/>
  <c r="F158" i="12"/>
  <c r="B169" i="13"/>
  <c r="B158" i="12"/>
  <c r="E168" i="13"/>
  <c r="E157" i="12"/>
  <c r="H167" i="13"/>
  <c r="H156" i="12"/>
  <c r="D167" i="13"/>
  <c r="D156" i="12"/>
  <c r="G166" i="13"/>
  <c r="G155" i="12"/>
  <c r="C166" i="13"/>
  <c r="C155" i="12"/>
  <c r="F165" i="13"/>
  <c r="F154" i="12"/>
  <c r="B165" i="13"/>
  <c r="B154" i="12"/>
  <c r="E164" i="13"/>
  <c r="E153" i="12"/>
  <c r="H163" i="13"/>
  <c r="H152" i="12"/>
  <c r="D163" i="13"/>
  <c r="D152" i="12"/>
  <c r="G162" i="13"/>
  <c r="G151" i="12"/>
  <c r="C162" i="13"/>
  <c r="C151" i="12"/>
  <c r="F161" i="13"/>
  <c r="F150" i="12"/>
  <c r="B161" i="13"/>
  <c r="B150" i="12"/>
  <c r="D157" i="14"/>
  <c r="D153" i="14"/>
  <c r="D149" i="14"/>
  <c r="D159" i="14"/>
  <c r="D156" i="14"/>
  <c r="D158" i="14"/>
  <c r="D155" i="14"/>
  <c r="D152" i="14"/>
  <c r="D154" i="14"/>
  <c r="D151" i="14"/>
  <c r="D160" i="14"/>
  <c r="D160" i="13"/>
  <c r="D150" i="14"/>
  <c r="D149" i="12"/>
  <c r="G159" i="13"/>
  <c r="G148" i="12"/>
  <c r="C159" i="13"/>
  <c r="C148" i="12"/>
  <c r="F158" i="13"/>
  <c r="F147" i="12"/>
  <c r="B158" i="13"/>
  <c r="B147" i="12"/>
  <c r="E157" i="13"/>
  <c r="E146" i="12"/>
  <c r="H156" i="13"/>
  <c r="H145" i="12"/>
  <c r="D156" i="13"/>
  <c r="D145" i="12"/>
  <c r="G155" i="13"/>
  <c r="G144" i="12"/>
  <c r="C155" i="13"/>
  <c r="C144" i="12"/>
  <c r="F154" i="13"/>
  <c r="F143" i="12"/>
  <c r="B154" i="13"/>
  <c r="B143" i="12"/>
  <c r="E153" i="13"/>
  <c r="E142" i="12"/>
  <c r="H152" i="13"/>
  <c r="H141" i="12"/>
  <c r="D152" i="13"/>
  <c r="D141" i="12"/>
  <c r="G151" i="13"/>
  <c r="G140" i="12"/>
  <c r="C151" i="13"/>
  <c r="C140" i="12"/>
  <c r="F150" i="13"/>
  <c r="F139" i="12"/>
  <c r="B150" i="13"/>
  <c r="B139" i="12"/>
  <c r="E149" i="13"/>
  <c r="E138" i="12"/>
  <c r="H145" i="14"/>
  <c r="H141" i="14"/>
  <c r="H137" i="14"/>
  <c r="H147" i="14"/>
  <c r="H144" i="14"/>
  <c r="H146" i="14"/>
  <c r="H143" i="14"/>
  <c r="H140" i="14"/>
  <c r="H142" i="14"/>
  <c r="H139" i="14"/>
  <c r="H148" i="14"/>
  <c r="H138" i="14"/>
  <c r="H148" i="13"/>
  <c r="H137" i="12"/>
  <c r="H149" i="14"/>
  <c r="H149" i="12"/>
  <c r="D145" i="14"/>
  <c r="D141" i="14"/>
  <c r="D137" i="14"/>
  <c r="D146" i="14"/>
  <c r="D143" i="14"/>
  <c r="D140" i="14"/>
  <c r="D142" i="14"/>
  <c r="D139" i="14"/>
  <c r="D148" i="14"/>
  <c r="D138" i="14"/>
  <c r="D148" i="13"/>
  <c r="D147" i="14"/>
  <c r="D144" i="14"/>
  <c r="D137" i="12"/>
  <c r="G147" i="13"/>
  <c r="G136" i="12"/>
  <c r="C147" i="13"/>
  <c r="C136" i="12"/>
  <c r="F146" i="13"/>
  <c r="F135" i="12"/>
  <c r="B146" i="13"/>
  <c r="B135" i="12"/>
  <c r="E145" i="13"/>
  <c r="E134" i="12"/>
  <c r="H144" i="13"/>
  <c r="H133" i="12"/>
  <c r="D144" i="13"/>
  <c r="D133" i="12"/>
  <c r="G143" i="13"/>
  <c r="G132" i="12"/>
  <c r="C143" i="13"/>
  <c r="C132" i="12"/>
  <c r="F142" i="13"/>
  <c r="F131" i="12"/>
  <c r="B142" i="13"/>
  <c r="B131" i="12"/>
  <c r="E141" i="13"/>
  <c r="E130" i="12"/>
  <c r="H140" i="13"/>
  <c r="H129" i="12"/>
  <c r="D140" i="13"/>
  <c r="D129" i="12"/>
  <c r="G139" i="13"/>
  <c r="G128" i="12"/>
  <c r="C139" i="13"/>
  <c r="C128" i="12"/>
  <c r="F138" i="13"/>
  <c r="F127" i="12"/>
  <c r="B138" i="13"/>
  <c r="B127" i="12"/>
  <c r="E137" i="13"/>
  <c r="E126" i="12"/>
  <c r="H133" i="14"/>
  <c r="H129" i="14"/>
  <c r="H134" i="14"/>
  <c r="H131" i="14"/>
  <c r="H128" i="14"/>
  <c r="H130" i="14"/>
  <c r="H127" i="14"/>
  <c r="H136" i="14"/>
  <c r="H125" i="14"/>
  <c r="H135" i="14"/>
  <c r="H132" i="14"/>
  <c r="H126" i="14"/>
  <c r="H136" i="13"/>
  <c r="H125" i="12"/>
  <c r="D133" i="14"/>
  <c r="D129" i="14"/>
  <c r="D130" i="14"/>
  <c r="D127" i="14"/>
  <c r="D136" i="14"/>
  <c r="D135" i="14"/>
  <c r="D132" i="14"/>
  <c r="D125" i="14"/>
  <c r="D134" i="14"/>
  <c r="D131" i="14"/>
  <c r="D128" i="14"/>
  <c r="D136" i="13"/>
  <c r="D126" i="14"/>
  <c r="D125" i="12"/>
  <c r="G135" i="13"/>
  <c r="G124" i="12"/>
  <c r="C135" i="13"/>
  <c r="C124" i="12"/>
  <c r="F134" i="13"/>
  <c r="F123" i="12"/>
  <c r="B134" i="13"/>
  <c r="B123" i="12"/>
  <c r="E133" i="13"/>
  <c r="E122" i="12"/>
  <c r="H132" i="13"/>
  <c r="H121" i="12"/>
  <c r="D132" i="13"/>
  <c r="D121" i="12"/>
  <c r="G131" i="13"/>
  <c r="G120" i="12"/>
  <c r="C131" i="13"/>
  <c r="C120" i="12"/>
  <c r="F130" i="13"/>
  <c r="F119" i="12"/>
  <c r="B130" i="13"/>
  <c r="B119" i="12"/>
  <c r="E129" i="13"/>
  <c r="E118" i="12"/>
  <c r="H128" i="13"/>
  <c r="H117" i="12"/>
  <c r="D128" i="13"/>
  <c r="D117" i="12"/>
  <c r="G127" i="13"/>
  <c r="G116" i="12"/>
  <c r="C127" i="13"/>
  <c r="C116" i="12"/>
  <c r="F126" i="13"/>
  <c r="F115" i="12"/>
  <c r="B126" i="13"/>
  <c r="B115" i="12"/>
  <c r="E125" i="13"/>
  <c r="E114" i="12"/>
  <c r="H123" i="14"/>
  <c r="H119" i="14"/>
  <c r="H115" i="14"/>
  <c r="H124" i="14"/>
  <c r="H120" i="14"/>
  <c r="H116" i="14"/>
  <c r="H121" i="14"/>
  <c r="H117" i="14"/>
  <c r="H113" i="14"/>
  <c r="H118" i="14"/>
  <c r="H122" i="14"/>
  <c r="H124" i="13"/>
  <c r="H114" i="14"/>
  <c r="H113" i="12"/>
  <c r="D123" i="14"/>
  <c r="D119" i="14"/>
  <c r="D115" i="14"/>
  <c r="D124" i="14"/>
  <c r="D120" i="14"/>
  <c r="D116" i="14"/>
  <c r="D121" i="14"/>
  <c r="D117" i="14"/>
  <c r="D113" i="14"/>
  <c r="D114" i="14"/>
  <c r="D118" i="14"/>
  <c r="D122" i="14"/>
  <c r="D124" i="13"/>
  <c r="D113" i="12"/>
  <c r="G123" i="13"/>
  <c r="G112" i="12"/>
  <c r="C123" i="13"/>
  <c r="C112" i="12"/>
  <c r="F122" i="13"/>
  <c r="F111" i="12"/>
  <c r="B122" i="13"/>
  <c r="B111" i="12"/>
  <c r="E121" i="13"/>
  <c r="E110" i="12"/>
  <c r="H120" i="13"/>
  <c r="H109" i="12"/>
  <c r="D120" i="13"/>
  <c r="D109" i="12"/>
  <c r="G119" i="13"/>
  <c r="G108" i="12"/>
  <c r="C119" i="13"/>
  <c r="C108" i="12"/>
  <c r="F118" i="13"/>
  <c r="F107" i="12"/>
  <c r="B118" i="13"/>
  <c r="B107" i="12"/>
  <c r="E117" i="13"/>
  <c r="E106" i="12"/>
  <c r="H116" i="13"/>
  <c r="H105" i="12"/>
  <c r="D116" i="13"/>
  <c r="D105" i="12"/>
  <c r="G115" i="13"/>
  <c r="G104" i="12"/>
  <c r="C115" i="13"/>
  <c r="C104" i="12"/>
  <c r="F114" i="13"/>
  <c r="F103" i="12"/>
  <c r="B114" i="13"/>
  <c r="B103" i="12"/>
  <c r="E113" i="13"/>
  <c r="E102" i="12"/>
  <c r="H111" i="14"/>
  <c r="H107" i="14"/>
  <c r="H103" i="14"/>
  <c r="H112" i="14"/>
  <c r="H108" i="14"/>
  <c r="H104" i="14"/>
  <c r="H109" i="14"/>
  <c r="H105" i="14"/>
  <c r="H101" i="14"/>
  <c r="H102" i="14"/>
  <c r="H106" i="14"/>
  <c r="H110" i="14"/>
  <c r="H112" i="13"/>
  <c r="H101" i="12"/>
  <c r="D111" i="14"/>
  <c r="D107" i="14"/>
  <c r="D103" i="14"/>
  <c r="D112" i="14"/>
  <c r="D108" i="14"/>
  <c r="D104" i="14"/>
  <c r="D109" i="14"/>
  <c r="D105" i="14"/>
  <c r="D101" i="14"/>
  <c r="D102" i="14"/>
  <c r="D106" i="14"/>
  <c r="D112" i="13"/>
  <c r="D110" i="14"/>
  <c r="D101" i="12"/>
  <c r="G111" i="13"/>
  <c r="G100" i="12"/>
  <c r="C111" i="13"/>
  <c r="C100" i="12"/>
  <c r="F110" i="13"/>
  <c r="F99" i="12"/>
  <c r="B110" i="13"/>
  <c r="B99" i="12"/>
  <c r="E109" i="13"/>
  <c r="E98" i="12"/>
  <c r="H108" i="13"/>
  <c r="H97" i="12"/>
  <c r="D108" i="13"/>
  <c r="D97" i="12"/>
  <c r="G107" i="13"/>
  <c r="G96" i="12"/>
  <c r="C107" i="13"/>
  <c r="C96" i="12"/>
  <c r="F106" i="13"/>
  <c r="F95" i="12"/>
  <c r="B106" i="13"/>
  <c r="B95" i="12"/>
  <c r="E105" i="13"/>
  <c r="E94" i="12"/>
  <c r="H104" i="13"/>
  <c r="H93" i="12"/>
  <c r="D104" i="13"/>
  <c r="D93" i="12"/>
  <c r="G103" i="13"/>
  <c r="G92" i="12"/>
  <c r="C103" i="13"/>
  <c r="C92" i="12"/>
  <c r="F102" i="13"/>
  <c r="F91" i="12"/>
  <c r="B102" i="13"/>
  <c r="B91" i="12"/>
  <c r="E101" i="13"/>
  <c r="E90" i="12"/>
  <c r="H99" i="14"/>
  <c r="H95" i="14"/>
  <c r="H91" i="14"/>
  <c r="H100" i="14"/>
  <c r="H96" i="14"/>
  <c r="H92" i="14"/>
  <c r="H97" i="14"/>
  <c r="H93" i="14"/>
  <c r="H89" i="14"/>
  <c r="H90" i="14"/>
  <c r="H94" i="14"/>
  <c r="H100" i="13"/>
  <c r="H98" i="14"/>
  <c r="H89" i="12"/>
  <c r="D99" i="14"/>
  <c r="D95" i="14"/>
  <c r="D91" i="14"/>
  <c r="D100" i="14"/>
  <c r="D96" i="14"/>
  <c r="D92" i="14"/>
  <c r="D97" i="14"/>
  <c r="D93" i="14"/>
  <c r="D89" i="14"/>
  <c r="D98" i="14"/>
  <c r="D90" i="14"/>
  <c r="D100" i="13"/>
  <c r="D94" i="14"/>
  <c r="D89" i="12"/>
  <c r="G99" i="13"/>
  <c r="G88" i="12"/>
  <c r="C99" i="13"/>
  <c r="C88" i="12"/>
  <c r="F98" i="13"/>
  <c r="F87" i="12"/>
  <c r="B98" i="13"/>
  <c r="B87" i="12"/>
  <c r="E97" i="13"/>
  <c r="E86" i="12"/>
  <c r="H96" i="13"/>
  <c r="H85" i="12"/>
  <c r="D96" i="13"/>
  <c r="D85" i="12"/>
  <c r="G95" i="13"/>
  <c r="G84" i="12"/>
  <c r="C95" i="13"/>
  <c r="C84" i="12"/>
  <c r="F94" i="13"/>
  <c r="F83" i="12"/>
  <c r="B94" i="13"/>
  <c r="B83" i="12"/>
  <c r="E93" i="13"/>
  <c r="E82" i="12"/>
  <c r="H92" i="13"/>
  <c r="H81" i="12"/>
  <c r="D92" i="13"/>
  <c r="D81" i="12"/>
  <c r="G91" i="13"/>
  <c r="G80" i="12"/>
  <c r="C91" i="13"/>
  <c r="C80" i="12"/>
  <c r="F90" i="13"/>
  <c r="F79" i="12"/>
  <c r="B90" i="13"/>
  <c r="B79" i="12"/>
  <c r="E89" i="13"/>
  <c r="E78" i="12"/>
  <c r="H87" i="14"/>
  <c r="H83" i="14"/>
  <c r="H79" i="14"/>
  <c r="H88" i="14"/>
  <c r="H84" i="14"/>
  <c r="H80" i="14"/>
  <c r="H85" i="14"/>
  <c r="H81" i="14"/>
  <c r="H77" i="14"/>
  <c r="H86" i="14"/>
  <c r="H78" i="14"/>
  <c r="H88" i="13"/>
  <c r="H82" i="14"/>
  <c r="H77" i="12"/>
  <c r="D87" i="14"/>
  <c r="D83" i="14"/>
  <c r="D88" i="14"/>
  <c r="D84" i="14"/>
  <c r="D80" i="14"/>
  <c r="D85" i="14"/>
  <c r="D81" i="14"/>
  <c r="D77" i="14"/>
  <c r="D82" i="14"/>
  <c r="D86" i="14"/>
  <c r="D79" i="14"/>
  <c r="D88" i="13"/>
  <c r="D78" i="14"/>
  <c r="D77" i="12"/>
  <c r="G87" i="13"/>
  <c r="G76" i="12"/>
  <c r="C87" i="13"/>
  <c r="C76" i="12"/>
  <c r="F86" i="13"/>
  <c r="F75" i="12"/>
  <c r="B86" i="13"/>
  <c r="B75" i="12"/>
  <c r="E85" i="13"/>
  <c r="E74" i="12"/>
  <c r="H84" i="13"/>
  <c r="H73" i="12"/>
  <c r="D84" i="13"/>
  <c r="D73" i="12"/>
  <c r="G83" i="13"/>
  <c r="G72" i="12"/>
  <c r="C83" i="13"/>
  <c r="C72" i="12"/>
  <c r="F82" i="13"/>
  <c r="F71" i="12"/>
  <c r="B82" i="13"/>
  <c r="B71" i="12"/>
  <c r="E81" i="13"/>
  <c r="E70" i="12"/>
  <c r="H80" i="13"/>
  <c r="H69" i="12"/>
  <c r="D80" i="13"/>
  <c r="D69" i="12"/>
  <c r="G79" i="13"/>
  <c r="G68" i="12"/>
  <c r="C79" i="13"/>
  <c r="C68" i="12"/>
  <c r="F78" i="13"/>
  <c r="F67" i="12"/>
  <c r="B78" i="13"/>
  <c r="B67" i="12"/>
  <c r="E77" i="13"/>
  <c r="E66" i="12"/>
  <c r="H73" i="14"/>
  <c r="H69" i="14"/>
  <c r="H65" i="14"/>
  <c r="H75" i="14"/>
  <c r="H72" i="14"/>
  <c r="H74" i="14"/>
  <c r="H71" i="14"/>
  <c r="H68" i="14"/>
  <c r="H70" i="14"/>
  <c r="H67" i="14"/>
  <c r="H76" i="13"/>
  <c r="H76" i="14"/>
  <c r="H66" i="14"/>
  <c r="H65" i="12"/>
  <c r="D73" i="14"/>
  <c r="D69" i="14"/>
  <c r="D65" i="14"/>
  <c r="D74" i="14"/>
  <c r="D71" i="14"/>
  <c r="D68" i="14"/>
  <c r="D70" i="14"/>
  <c r="D67" i="14"/>
  <c r="D76" i="14"/>
  <c r="D66" i="14"/>
  <c r="D76" i="13"/>
  <c r="D72" i="14"/>
  <c r="D75" i="14"/>
  <c r="D65" i="12"/>
  <c r="G75" i="13"/>
  <c r="G64" i="12"/>
  <c r="C75" i="13"/>
  <c r="C64" i="12"/>
  <c r="F74" i="13"/>
  <c r="F63" i="12"/>
  <c r="B74" i="13"/>
  <c r="B63" i="12"/>
  <c r="E73" i="13"/>
  <c r="E62" i="12"/>
  <c r="H72" i="13"/>
  <c r="H61" i="12"/>
  <c r="D72" i="13"/>
  <c r="D61" i="12"/>
  <c r="G71" i="13"/>
  <c r="G60" i="12"/>
  <c r="C71" i="13"/>
  <c r="C60" i="12"/>
  <c r="F70" i="13"/>
  <c r="F59" i="12"/>
  <c r="B70" i="13"/>
  <c r="B59" i="12"/>
  <c r="E69" i="13"/>
  <c r="E58" i="12"/>
  <c r="H68" i="13"/>
  <c r="H57" i="12"/>
  <c r="D68" i="13"/>
  <c r="D57" i="12"/>
  <c r="G67" i="13"/>
  <c r="G56" i="12"/>
  <c r="C67" i="13"/>
  <c r="C56" i="12"/>
  <c r="F66" i="13"/>
  <c r="F55" i="12"/>
  <c r="B66" i="13"/>
  <c r="B55" i="12"/>
  <c r="E65" i="13"/>
  <c r="E54" i="12"/>
  <c r="H61" i="14"/>
  <c r="H57" i="14"/>
  <c r="H53" i="14"/>
  <c r="H62" i="14"/>
  <c r="H59" i="14"/>
  <c r="H56" i="14"/>
  <c r="H58" i="14"/>
  <c r="H55" i="14"/>
  <c r="H64" i="14"/>
  <c r="H54" i="14"/>
  <c r="H64" i="13"/>
  <c r="H63" i="14"/>
  <c r="H60" i="14"/>
  <c r="H53" i="12"/>
  <c r="D61" i="14"/>
  <c r="D57" i="14"/>
  <c r="D53" i="14"/>
  <c r="D58" i="14"/>
  <c r="D55" i="14"/>
  <c r="D64" i="14"/>
  <c r="D54" i="14"/>
  <c r="D63" i="14"/>
  <c r="D60" i="14"/>
  <c r="D64" i="13"/>
  <c r="D62" i="14"/>
  <c r="D59" i="14"/>
  <c r="D56" i="14"/>
  <c r="D53" i="12"/>
  <c r="G63" i="13"/>
  <c r="G52" i="12"/>
  <c r="C63" i="13"/>
  <c r="C52" i="12"/>
  <c r="F62" i="13"/>
  <c r="F51" i="12"/>
  <c r="B62" i="13"/>
  <c r="B51" i="12"/>
  <c r="E61" i="13"/>
  <c r="E50" i="12"/>
  <c r="H60" i="13"/>
  <c r="H49" i="12"/>
  <c r="D60" i="13"/>
  <c r="D49" i="12"/>
  <c r="G59" i="13"/>
  <c r="G48" i="12"/>
  <c r="C59" i="13"/>
  <c r="C48" i="12"/>
  <c r="F58" i="13"/>
  <c r="F47" i="12"/>
  <c r="B58" i="13"/>
  <c r="B47" i="12"/>
  <c r="E57" i="13"/>
  <c r="E46" i="12"/>
  <c r="H56" i="13"/>
  <c r="H45" i="12"/>
  <c r="D56" i="13"/>
  <c r="D45" i="12"/>
  <c r="G55" i="13"/>
  <c r="G44" i="12"/>
  <c r="C55" i="13"/>
  <c r="C44" i="12"/>
  <c r="F54" i="13"/>
  <c r="F43" i="12"/>
  <c r="B54" i="13"/>
  <c r="B43" i="12"/>
  <c r="E53" i="13"/>
  <c r="E42" i="12"/>
  <c r="H49" i="14"/>
  <c r="H45" i="14"/>
  <c r="H41" i="14"/>
  <c r="H46" i="14"/>
  <c r="H43" i="14"/>
  <c r="H52" i="14"/>
  <c r="H42" i="14"/>
  <c r="H51" i="14"/>
  <c r="H48" i="14"/>
  <c r="H52" i="13"/>
  <c r="H47" i="14"/>
  <c r="H44" i="14"/>
  <c r="H50" i="14"/>
  <c r="H41" i="12"/>
  <c r="D49" i="14"/>
  <c r="D45" i="14"/>
  <c r="D41" i="14"/>
  <c r="D52" i="14"/>
  <c r="D42" i="14"/>
  <c r="D51" i="14"/>
  <c r="D48" i="14"/>
  <c r="D50" i="14"/>
  <c r="D47" i="14"/>
  <c r="D44" i="14"/>
  <c r="D52" i="13"/>
  <c r="D46" i="14"/>
  <c r="D43" i="14"/>
  <c r="D41" i="12"/>
  <c r="G51" i="13"/>
  <c r="G40" i="12"/>
  <c r="C51" i="13"/>
  <c r="C40" i="12"/>
  <c r="F50" i="13"/>
  <c r="F39" i="12"/>
  <c r="B50" i="13"/>
  <c r="B39" i="12"/>
  <c r="E49" i="13"/>
  <c r="E38" i="12"/>
  <c r="H48" i="13"/>
  <c r="H37" i="12"/>
  <c r="D48" i="13"/>
  <c r="D37" i="12"/>
  <c r="G47" i="13"/>
  <c r="G36" i="12"/>
  <c r="C47" i="13"/>
  <c r="C36" i="12"/>
  <c r="F46" i="13"/>
  <c r="F35" i="12"/>
  <c r="B46" i="13"/>
  <c r="B35" i="12"/>
  <c r="E45" i="13"/>
  <c r="E34" i="12"/>
  <c r="H44" i="13"/>
  <c r="H33" i="12"/>
  <c r="D44" i="13"/>
  <c r="D33" i="12"/>
  <c r="G43" i="13"/>
  <c r="G32" i="12"/>
  <c r="C43" i="13"/>
  <c r="C32" i="12"/>
  <c r="F42" i="13"/>
  <c r="F31" i="12"/>
  <c r="B42" i="13"/>
  <c r="B31" i="12"/>
  <c r="E41" i="13"/>
  <c r="E30" i="12"/>
  <c r="H40" i="14"/>
  <c r="H38" i="14"/>
  <c r="H34" i="14"/>
  <c r="H30" i="14"/>
  <c r="H39" i="14"/>
  <c r="H35" i="14"/>
  <c r="H31" i="14"/>
  <c r="H36" i="14"/>
  <c r="H32" i="14"/>
  <c r="H40" i="13"/>
  <c r="H33" i="14"/>
  <c r="H37" i="14"/>
  <c r="H29" i="12"/>
  <c r="H29" i="14"/>
  <c r="D38" i="14"/>
  <c r="D34" i="14"/>
  <c r="D30" i="14"/>
  <c r="D39" i="14"/>
  <c r="D35" i="14"/>
  <c r="D31" i="14"/>
  <c r="D36" i="14"/>
  <c r="D32" i="14"/>
  <c r="D40" i="13"/>
  <c r="D29" i="14"/>
  <c r="D40" i="14"/>
  <c r="D33" i="14"/>
  <c r="D37" i="14"/>
  <c r="D29" i="12"/>
  <c r="G39" i="13"/>
  <c r="G28" i="12"/>
  <c r="C39" i="13"/>
  <c r="C28" i="12"/>
  <c r="F38" i="13"/>
  <c r="F27" i="12"/>
  <c r="B38" i="13"/>
  <c r="B27" i="12"/>
  <c r="E37" i="13"/>
  <c r="E26" i="12"/>
  <c r="H36" i="13"/>
  <c r="H25" i="12"/>
  <c r="D36" i="13"/>
  <c r="D25" i="12"/>
  <c r="G35" i="13"/>
  <c r="G24" i="12"/>
  <c r="C35" i="13"/>
  <c r="C24" i="12"/>
  <c r="F34" i="13"/>
  <c r="F23" i="12"/>
  <c r="B34" i="13"/>
  <c r="B23" i="12"/>
  <c r="E33" i="13"/>
  <c r="E22" i="12"/>
  <c r="H32" i="13"/>
  <c r="H21" i="12"/>
  <c r="D32" i="13"/>
  <c r="D21" i="12"/>
  <c r="G31" i="13"/>
  <c r="G20" i="12"/>
  <c r="C31" i="13"/>
  <c r="C20" i="12"/>
  <c r="F30" i="13"/>
  <c r="F19" i="12"/>
  <c r="B30" i="13"/>
  <c r="B19" i="12"/>
  <c r="E29" i="13"/>
  <c r="E18" i="12"/>
  <c r="H18" i="14"/>
  <c r="H20" i="14"/>
  <c r="H22" i="14"/>
  <c r="H24" i="14"/>
  <c r="H26" i="14"/>
  <c r="H28" i="14"/>
  <c r="H21" i="14"/>
  <c r="H19" i="14"/>
  <c r="H27" i="14"/>
  <c r="H17" i="14"/>
  <c r="H25" i="14"/>
  <c r="H17" i="12"/>
  <c r="H23" i="14"/>
  <c r="H28" i="13"/>
  <c r="D18" i="14"/>
  <c r="D20" i="14"/>
  <c r="D22" i="14"/>
  <c r="D24" i="14"/>
  <c r="D26" i="14"/>
  <c r="D28" i="14"/>
  <c r="D19" i="14"/>
  <c r="D27" i="14"/>
  <c r="D17" i="14"/>
  <c r="D25" i="14"/>
  <c r="D23" i="14"/>
  <c r="D21" i="14"/>
  <c r="D17" i="12"/>
  <c r="D28" i="13"/>
  <c r="F218" i="13"/>
  <c r="F207" i="12"/>
  <c r="G263" i="13"/>
  <c r="G252" i="12"/>
  <c r="G264" i="12"/>
  <c r="G275" i="13"/>
  <c r="C263" i="13"/>
  <c r="C252" i="12"/>
  <c r="C275" i="13"/>
  <c r="C264" i="12"/>
  <c r="H276" i="13"/>
  <c r="H265" i="12"/>
  <c r="F262" i="13"/>
  <c r="F251" i="12"/>
  <c r="F274" i="13"/>
  <c r="F263" i="12"/>
  <c r="F260" i="13"/>
  <c r="F249" i="12"/>
  <c r="F272" i="13"/>
  <c r="F261" i="12"/>
  <c r="F258" i="13"/>
  <c r="F247" i="12"/>
  <c r="F259" i="12"/>
  <c r="F270" i="13"/>
  <c r="F256" i="14"/>
  <c r="F252" i="14"/>
  <c r="F248" i="14"/>
  <c r="F253" i="14"/>
  <c r="F249" i="14"/>
  <c r="F245" i="14"/>
  <c r="F254" i="14"/>
  <c r="F250" i="14"/>
  <c r="F246" i="14"/>
  <c r="F247" i="14"/>
  <c r="F251" i="14"/>
  <c r="F255" i="14"/>
  <c r="F256" i="13"/>
  <c r="F245" i="12"/>
  <c r="F257" i="14"/>
  <c r="F257" i="12"/>
  <c r="F261" i="14"/>
  <c r="F258" i="14"/>
  <c r="F268" i="14"/>
  <c r="F268" i="13"/>
  <c r="F260" i="14"/>
  <c r="F262" i="14"/>
  <c r="F263" i="14"/>
  <c r="F259" i="14"/>
  <c r="F264" i="14"/>
  <c r="F265" i="14"/>
  <c r="F266" i="14"/>
  <c r="F267" i="14"/>
  <c r="D255" i="13"/>
  <c r="D244" i="12"/>
  <c r="D267" i="13"/>
  <c r="D256" i="12"/>
  <c r="D253" i="13"/>
  <c r="D242" i="12"/>
  <c r="D265" i="13"/>
  <c r="D254" i="12"/>
  <c r="F250" i="13"/>
  <c r="F239" i="12"/>
  <c r="B248" i="13"/>
  <c r="B237" i="12"/>
  <c r="C246" i="13"/>
  <c r="C235" i="12"/>
  <c r="C243" i="14"/>
  <c r="C239" i="14"/>
  <c r="C235" i="14"/>
  <c r="C244" i="14"/>
  <c r="C240" i="14"/>
  <c r="C236" i="14"/>
  <c r="C241" i="14"/>
  <c r="C237" i="14"/>
  <c r="C233" i="14"/>
  <c r="C234" i="14"/>
  <c r="C238" i="14"/>
  <c r="C242" i="14"/>
  <c r="C244" i="13"/>
  <c r="C233" i="12"/>
  <c r="C242" i="13"/>
  <c r="C231" i="12"/>
  <c r="C240" i="13"/>
  <c r="C229" i="12"/>
  <c r="C238" i="13"/>
  <c r="C227" i="12"/>
  <c r="E235" i="13"/>
  <c r="E224" i="12"/>
  <c r="C234" i="13"/>
  <c r="C223" i="12"/>
  <c r="C231" i="14"/>
  <c r="C227" i="14"/>
  <c r="C223" i="14"/>
  <c r="C232" i="14"/>
  <c r="C228" i="14"/>
  <c r="C224" i="14"/>
  <c r="C229" i="14"/>
  <c r="C225" i="14"/>
  <c r="C221" i="14"/>
  <c r="C226" i="14"/>
  <c r="C222" i="14"/>
  <c r="C230" i="14"/>
  <c r="C232" i="13"/>
  <c r="C221" i="12"/>
  <c r="C219" i="12"/>
  <c r="B226" i="13"/>
  <c r="B215" i="12"/>
  <c r="B224" i="13"/>
  <c r="B213" i="12"/>
  <c r="D210" i="12"/>
  <c r="B218" i="13"/>
  <c r="B207" i="12"/>
  <c r="H202" i="12"/>
  <c r="H199" i="12"/>
  <c r="C198" i="12"/>
  <c r="E196" i="12"/>
  <c r="G205" i="13"/>
  <c r="G194" i="12"/>
  <c r="B204" i="13"/>
  <c r="B193" i="12"/>
  <c r="D191" i="12"/>
  <c r="F200" i="13"/>
  <c r="F189" i="12"/>
  <c r="H198" i="13"/>
  <c r="H187" i="12"/>
  <c r="G197" i="13"/>
  <c r="G186" i="12"/>
  <c r="B193" i="14"/>
  <c r="B189" i="14"/>
  <c r="B185" i="14"/>
  <c r="B194" i="14"/>
  <c r="B190" i="14"/>
  <c r="B195" i="14"/>
  <c r="B191" i="14"/>
  <c r="B187" i="14"/>
  <c r="B192" i="14"/>
  <c r="B196" i="14"/>
  <c r="B186" i="14"/>
  <c r="B196" i="13"/>
  <c r="B188" i="14"/>
  <c r="B185" i="12"/>
  <c r="D194" i="13"/>
  <c r="D183" i="12"/>
  <c r="F192" i="13"/>
  <c r="F181" i="12"/>
  <c r="H190" i="13"/>
  <c r="H179" i="12"/>
  <c r="C189" i="13"/>
  <c r="C178" i="12"/>
  <c r="E187" i="13"/>
  <c r="E176" i="12"/>
  <c r="G185" i="13"/>
  <c r="G174" i="12"/>
  <c r="B181" i="14"/>
  <c r="B177" i="14"/>
  <c r="B173" i="14"/>
  <c r="B183" i="14"/>
  <c r="B179" i="14"/>
  <c r="B175" i="14"/>
  <c r="B182" i="14"/>
  <c r="B174" i="14"/>
  <c r="B184" i="14"/>
  <c r="B176" i="14"/>
  <c r="B178" i="14"/>
  <c r="B180" i="14"/>
  <c r="B184" i="13"/>
  <c r="B173" i="12"/>
  <c r="D182" i="13"/>
  <c r="D171" i="12"/>
  <c r="F180" i="13"/>
  <c r="F169" i="12"/>
  <c r="H178" i="13"/>
  <c r="H167" i="12"/>
  <c r="G177" i="13"/>
  <c r="G166" i="12"/>
  <c r="B176" i="13"/>
  <c r="B165" i="12"/>
  <c r="D174" i="13"/>
  <c r="D163" i="12"/>
  <c r="F169" i="14"/>
  <c r="F171" i="14"/>
  <c r="F167" i="14"/>
  <c r="F163" i="14"/>
  <c r="F170" i="14"/>
  <c r="F164" i="14"/>
  <c r="F161" i="14"/>
  <c r="F172" i="14"/>
  <c r="F166" i="14"/>
  <c r="F168" i="14"/>
  <c r="F165" i="14"/>
  <c r="F162" i="14"/>
  <c r="F172" i="13"/>
  <c r="F161" i="12"/>
  <c r="H170" i="13"/>
  <c r="H159" i="12"/>
  <c r="F168" i="13"/>
  <c r="F157" i="12"/>
  <c r="F164" i="13"/>
  <c r="F153" i="12"/>
  <c r="H162" i="13"/>
  <c r="H151" i="12"/>
  <c r="C161" i="13"/>
  <c r="C150" i="12"/>
  <c r="D159" i="13"/>
  <c r="D148" i="12"/>
  <c r="F157" i="13"/>
  <c r="F146" i="12"/>
  <c r="H155" i="13"/>
  <c r="H144" i="12"/>
  <c r="C154" i="13"/>
  <c r="C143" i="12"/>
  <c r="E152" i="13"/>
  <c r="E141" i="12"/>
  <c r="G150" i="13"/>
  <c r="G139" i="12"/>
  <c r="B149" i="13"/>
  <c r="B138" i="12"/>
  <c r="D147" i="13"/>
  <c r="D136" i="12"/>
  <c r="F134" i="12"/>
  <c r="F145" i="13"/>
  <c r="H143" i="13"/>
  <c r="H132" i="12"/>
  <c r="C142" i="13"/>
  <c r="C131" i="12"/>
  <c r="E140" i="13"/>
  <c r="E129" i="12"/>
  <c r="D139" i="13"/>
  <c r="D128" i="12"/>
  <c r="F137" i="13"/>
  <c r="F126" i="12"/>
  <c r="H135" i="13"/>
  <c r="H124" i="12"/>
  <c r="C134" i="13"/>
  <c r="C123" i="12"/>
  <c r="B133" i="13"/>
  <c r="B122" i="12"/>
  <c r="D131" i="13"/>
  <c r="D120" i="12"/>
  <c r="F118" i="12"/>
  <c r="F129" i="13"/>
  <c r="D116" i="12"/>
  <c r="D127" i="13"/>
  <c r="C126" i="13"/>
  <c r="C115" i="12"/>
  <c r="E124" i="14"/>
  <c r="E120" i="14"/>
  <c r="E116" i="14"/>
  <c r="E121" i="14"/>
  <c r="E117" i="14"/>
  <c r="E113" i="14"/>
  <c r="E122" i="14"/>
  <c r="E118" i="14"/>
  <c r="E114" i="14"/>
  <c r="E123" i="14"/>
  <c r="E115" i="14"/>
  <c r="E119" i="14"/>
  <c r="E124" i="13"/>
  <c r="E113" i="12"/>
  <c r="D123" i="13"/>
  <c r="D112" i="12"/>
  <c r="F121" i="13"/>
  <c r="F110" i="12"/>
  <c r="H119" i="13"/>
  <c r="H108" i="12"/>
  <c r="G118" i="13"/>
  <c r="G107" i="12"/>
  <c r="B117" i="13"/>
  <c r="B106" i="12"/>
  <c r="D115" i="13"/>
  <c r="D104" i="12"/>
  <c r="F102" i="12"/>
  <c r="F113" i="13"/>
  <c r="E112" i="14"/>
  <c r="E108" i="14"/>
  <c r="E104" i="14"/>
  <c r="E109" i="14"/>
  <c r="E105" i="14"/>
  <c r="E101" i="14"/>
  <c r="E110" i="14"/>
  <c r="E106" i="14"/>
  <c r="E102" i="14"/>
  <c r="E107" i="14"/>
  <c r="E111" i="14"/>
  <c r="E112" i="13"/>
  <c r="E101" i="12"/>
  <c r="E103" i="14"/>
  <c r="G110" i="13"/>
  <c r="G99" i="12"/>
  <c r="B98" i="12"/>
  <c r="B109" i="13"/>
  <c r="H107" i="13"/>
  <c r="H96" i="12"/>
  <c r="G106" i="13"/>
  <c r="G95" i="12"/>
  <c r="B105" i="13"/>
  <c r="B94" i="12"/>
  <c r="H103" i="13"/>
  <c r="H92" i="12"/>
  <c r="C91" i="12"/>
  <c r="C102" i="13"/>
  <c r="E100" i="14"/>
  <c r="E96" i="14"/>
  <c r="E92" i="14"/>
  <c r="E97" i="14"/>
  <c r="E93" i="14"/>
  <c r="E89" i="14"/>
  <c r="E98" i="14"/>
  <c r="E94" i="14"/>
  <c r="E90" i="14"/>
  <c r="E91" i="14"/>
  <c r="E95" i="14"/>
  <c r="E99" i="14"/>
  <c r="E100" i="13"/>
  <c r="E89" i="12"/>
  <c r="G98" i="13"/>
  <c r="G87" i="12"/>
  <c r="B97" i="13"/>
  <c r="B86" i="12"/>
  <c r="D84" i="12"/>
  <c r="D95" i="13"/>
  <c r="F93" i="13"/>
  <c r="F82" i="12"/>
  <c r="H91" i="13"/>
  <c r="H80" i="12"/>
  <c r="C90" i="13"/>
  <c r="C79" i="12"/>
  <c r="B89" i="13"/>
  <c r="B78" i="12"/>
  <c r="D87" i="13"/>
  <c r="D76" i="12"/>
  <c r="F85" i="13"/>
  <c r="F74" i="12"/>
  <c r="H72" i="12"/>
  <c r="H83" i="13"/>
  <c r="C82" i="13"/>
  <c r="C71" i="12"/>
  <c r="E80" i="13"/>
  <c r="E69" i="12"/>
  <c r="D79" i="13"/>
  <c r="D68" i="12"/>
  <c r="C78" i="13"/>
  <c r="C67" i="12"/>
  <c r="E74" i="14"/>
  <c r="E70" i="14"/>
  <c r="E66" i="14"/>
  <c r="E67" i="14"/>
  <c r="E76" i="14"/>
  <c r="E73" i="14"/>
  <c r="E75" i="14"/>
  <c r="E72" i="14"/>
  <c r="E69" i="14"/>
  <c r="E71" i="14"/>
  <c r="E68" i="14"/>
  <c r="E65" i="14"/>
  <c r="E76" i="13"/>
  <c r="E65" i="12"/>
  <c r="G63" i="12"/>
  <c r="G74" i="13"/>
  <c r="F73" i="13"/>
  <c r="F62" i="12"/>
  <c r="H71" i="13"/>
  <c r="H60" i="12"/>
  <c r="C70" i="13"/>
  <c r="C59" i="12"/>
  <c r="H56" i="12"/>
  <c r="H67" i="13"/>
  <c r="C66" i="13"/>
  <c r="C55" i="12"/>
  <c r="E62" i="14"/>
  <c r="E58" i="14"/>
  <c r="E54" i="14"/>
  <c r="E64" i="14"/>
  <c r="E61" i="14"/>
  <c r="E63" i="14"/>
  <c r="E60" i="14"/>
  <c r="E57" i="14"/>
  <c r="E59" i="14"/>
  <c r="E56" i="14"/>
  <c r="E53" i="14"/>
  <c r="E55" i="14"/>
  <c r="E64" i="13"/>
  <c r="E53" i="12"/>
  <c r="D52" i="12"/>
  <c r="D63" i="13"/>
  <c r="C62" i="13"/>
  <c r="C51" i="12"/>
  <c r="E60" i="13"/>
  <c r="E49" i="12"/>
  <c r="G47" i="12"/>
  <c r="G58" i="13"/>
  <c r="B57" i="13"/>
  <c r="B46" i="12"/>
  <c r="D55" i="13"/>
  <c r="D44" i="12"/>
  <c r="C43" i="12"/>
  <c r="C54" i="13"/>
  <c r="E50" i="14"/>
  <c r="E46" i="14"/>
  <c r="E42" i="14"/>
  <c r="E51" i="14"/>
  <c r="E48" i="14"/>
  <c r="E45" i="14"/>
  <c r="E47" i="14"/>
  <c r="E44" i="14"/>
  <c r="E41" i="14"/>
  <c r="E43" i="14"/>
  <c r="E52" i="13"/>
  <c r="E52" i="14"/>
  <c r="E49" i="14"/>
  <c r="E41" i="12"/>
  <c r="G50" i="13"/>
  <c r="G39" i="12"/>
  <c r="B49" i="13"/>
  <c r="B38" i="12"/>
  <c r="D36" i="12"/>
  <c r="D47" i="13"/>
  <c r="F45" i="13"/>
  <c r="F34" i="12"/>
  <c r="H43" i="13"/>
  <c r="H32" i="12"/>
  <c r="C42" i="13"/>
  <c r="C31" i="12"/>
  <c r="E39" i="14"/>
  <c r="E35" i="14"/>
  <c r="E31" i="14"/>
  <c r="E36" i="14"/>
  <c r="E32" i="14"/>
  <c r="E40" i="14"/>
  <c r="E37" i="14"/>
  <c r="E33" i="14"/>
  <c r="E29" i="14"/>
  <c r="E38" i="14"/>
  <c r="E30" i="14"/>
  <c r="E29" i="12"/>
  <c r="E34" i="14"/>
  <c r="E40" i="13"/>
  <c r="G38" i="13"/>
  <c r="G27" i="12"/>
  <c r="F37" i="13"/>
  <c r="F26" i="12"/>
  <c r="H24" i="12"/>
  <c r="H35" i="13"/>
  <c r="C34" i="13"/>
  <c r="C23" i="12"/>
  <c r="H31" i="13"/>
  <c r="H20" i="12"/>
  <c r="C30" i="13"/>
  <c r="C19" i="12"/>
  <c r="E17" i="14"/>
  <c r="E19" i="14"/>
  <c r="E21" i="14"/>
  <c r="E23" i="14"/>
  <c r="E25" i="14"/>
  <c r="E27" i="14"/>
  <c r="E18" i="14"/>
  <c r="E20" i="14"/>
  <c r="E22" i="14"/>
  <c r="E24" i="14"/>
  <c r="E26" i="14"/>
  <c r="E28" i="14"/>
  <c r="E28" i="13"/>
  <c r="E17" i="12"/>
  <c r="F217" i="13"/>
  <c r="F206" i="12"/>
  <c r="D262" i="13"/>
  <c r="D251" i="12"/>
  <c r="D274" i="13"/>
  <c r="D263" i="12"/>
  <c r="F261" i="13"/>
  <c r="F250" i="12"/>
  <c r="F273" i="13"/>
  <c r="F262" i="12"/>
  <c r="B261" i="13"/>
  <c r="B250" i="12"/>
  <c r="B273" i="13"/>
  <c r="B262" i="12"/>
  <c r="D260" i="13"/>
  <c r="D249" i="12"/>
  <c r="D272" i="13"/>
  <c r="D261" i="12"/>
  <c r="F248" i="12"/>
  <c r="F259" i="13"/>
  <c r="F271" i="13"/>
  <c r="F260" i="12"/>
  <c r="B259" i="13"/>
  <c r="B248" i="12"/>
  <c r="B271" i="13"/>
  <c r="B260" i="12"/>
  <c r="D258" i="13"/>
  <c r="D247" i="12"/>
  <c r="D259" i="12"/>
  <c r="D270" i="13"/>
  <c r="F257" i="13"/>
  <c r="F246" i="12"/>
  <c r="F269" i="13"/>
  <c r="F258" i="12"/>
  <c r="B257" i="13"/>
  <c r="B246" i="12"/>
  <c r="B269" i="13"/>
  <c r="B258" i="12"/>
  <c r="D254" i="14"/>
  <c r="D250" i="14"/>
  <c r="D246" i="14"/>
  <c r="D255" i="14"/>
  <c r="D251" i="14"/>
  <c r="D247" i="14"/>
  <c r="D256" i="14"/>
  <c r="D252" i="14"/>
  <c r="D248" i="14"/>
  <c r="D245" i="14"/>
  <c r="D249" i="14"/>
  <c r="D253" i="14"/>
  <c r="D256" i="13"/>
  <c r="D245" i="12"/>
  <c r="D262" i="14"/>
  <c r="D259" i="14"/>
  <c r="D257" i="14"/>
  <c r="D257" i="12"/>
  <c r="D268" i="14"/>
  <c r="D263" i="14"/>
  <c r="D258" i="14"/>
  <c r="D261" i="14"/>
  <c r="D260" i="14"/>
  <c r="D267" i="14"/>
  <c r="D264" i="14"/>
  <c r="D265" i="14"/>
  <c r="D266" i="14"/>
  <c r="D268" i="13"/>
  <c r="F255" i="13"/>
  <c r="F244" i="12"/>
  <c r="F267" i="13"/>
  <c r="F256" i="12"/>
  <c r="B255" i="13"/>
  <c r="B244" i="12"/>
  <c r="B267" i="13"/>
  <c r="B256" i="12"/>
  <c r="D254" i="13"/>
  <c r="D243" i="12"/>
  <c r="D266" i="13"/>
  <c r="D255" i="12"/>
  <c r="F253" i="13"/>
  <c r="F242" i="12"/>
  <c r="F265" i="13"/>
  <c r="F254" i="12"/>
  <c r="B253" i="13"/>
  <c r="B242" i="12"/>
  <c r="B265" i="13"/>
  <c r="B254" i="12"/>
  <c r="D252" i="13"/>
  <c r="D241" i="12"/>
  <c r="F251" i="13"/>
  <c r="F240" i="12"/>
  <c r="B251" i="13"/>
  <c r="B240" i="12"/>
  <c r="D250" i="13"/>
  <c r="D239" i="12"/>
  <c r="F249" i="13"/>
  <c r="F238" i="12"/>
  <c r="B249" i="13"/>
  <c r="B238" i="12"/>
  <c r="D248" i="13"/>
  <c r="D237" i="12"/>
  <c r="G247" i="13"/>
  <c r="G236" i="12"/>
  <c r="C247" i="13"/>
  <c r="C236" i="12"/>
  <c r="E246" i="13"/>
  <c r="E235" i="12"/>
  <c r="G245" i="13"/>
  <c r="G234" i="12"/>
  <c r="C245" i="13"/>
  <c r="C234" i="12"/>
  <c r="E241" i="14"/>
  <c r="E237" i="14"/>
  <c r="E233" i="14"/>
  <c r="E242" i="14"/>
  <c r="E238" i="14"/>
  <c r="E234" i="14"/>
  <c r="E243" i="14"/>
  <c r="E239" i="14"/>
  <c r="E235" i="14"/>
  <c r="E236" i="14"/>
  <c r="E240" i="14"/>
  <c r="E244" i="14"/>
  <c r="E244" i="13"/>
  <c r="E233" i="12"/>
  <c r="G243" i="13"/>
  <c r="G232" i="12"/>
  <c r="C243" i="13"/>
  <c r="C232" i="12"/>
  <c r="E242" i="13"/>
  <c r="E231" i="12"/>
  <c r="G241" i="13"/>
  <c r="G230" i="12"/>
  <c r="C241" i="13"/>
  <c r="C230" i="12"/>
  <c r="E240" i="13"/>
  <c r="E229" i="12"/>
  <c r="C239" i="13"/>
  <c r="C228" i="12"/>
  <c r="E238" i="13"/>
  <c r="E227" i="12"/>
  <c r="G226" i="12"/>
  <c r="C237" i="13"/>
  <c r="C226" i="12"/>
  <c r="E236" i="13"/>
  <c r="E225" i="12"/>
  <c r="G224" i="12"/>
  <c r="C235" i="13"/>
  <c r="C224" i="12"/>
  <c r="E234" i="13"/>
  <c r="E223" i="12"/>
  <c r="G222" i="12"/>
  <c r="C233" i="13"/>
  <c r="C222" i="12"/>
  <c r="E229" i="14"/>
  <c r="E225" i="14"/>
  <c r="E221" i="14"/>
  <c r="E230" i="14"/>
  <c r="E226" i="14"/>
  <c r="E231" i="14"/>
  <c r="E227" i="14"/>
  <c r="E223" i="14"/>
  <c r="E224" i="14"/>
  <c r="E222" i="14"/>
  <c r="E228" i="14"/>
  <c r="E232" i="14"/>
  <c r="E232" i="13"/>
  <c r="E221" i="12"/>
  <c r="G220" i="12"/>
  <c r="G218" i="12"/>
  <c r="F227" i="13"/>
  <c r="F216" i="12"/>
  <c r="B227" i="13"/>
  <c r="B216" i="12"/>
  <c r="F225" i="13"/>
  <c r="F214" i="12"/>
  <c r="B225" i="13"/>
  <c r="B214" i="12"/>
  <c r="F223" i="13"/>
  <c r="F212" i="12"/>
  <c r="B212" i="12"/>
  <c r="B223" i="13"/>
  <c r="D211" i="12"/>
  <c r="F221" i="13"/>
  <c r="F210" i="12"/>
  <c r="B221" i="13"/>
  <c r="B210" i="12"/>
  <c r="D212" i="14"/>
  <c r="D210" i="14"/>
  <c r="D211" i="14"/>
  <c r="D209" i="14"/>
  <c r="D209" i="12"/>
  <c r="B219" i="13"/>
  <c r="B208" i="12"/>
  <c r="B217" i="13"/>
  <c r="B206" i="12"/>
  <c r="F215" i="13"/>
  <c r="F204" i="12"/>
  <c r="F214" i="13"/>
  <c r="F203" i="12"/>
  <c r="B213" i="13"/>
  <c r="B202" i="12"/>
  <c r="G211" i="13"/>
  <c r="G200" i="12"/>
  <c r="C200" i="12"/>
  <c r="F210" i="13"/>
  <c r="F199" i="12"/>
  <c r="B210" i="13"/>
  <c r="B199" i="12"/>
  <c r="E198" i="12"/>
  <c r="H199" i="14"/>
  <c r="H200" i="14"/>
  <c r="H197" i="14"/>
  <c r="H198" i="14"/>
  <c r="H197" i="12"/>
  <c r="D199" i="14"/>
  <c r="D200" i="14"/>
  <c r="D197" i="14"/>
  <c r="D198" i="14"/>
  <c r="D197" i="12"/>
  <c r="G207" i="13"/>
  <c r="G196" i="12"/>
  <c r="C196" i="12"/>
  <c r="F206" i="13"/>
  <c r="F195" i="12"/>
  <c r="B206" i="13"/>
  <c r="B195" i="12"/>
  <c r="E194" i="12"/>
  <c r="H193" i="12"/>
  <c r="D193" i="12"/>
  <c r="G203" i="13"/>
  <c r="G192" i="12"/>
  <c r="C192" i="12"/>
  <c r="F202" i="13"/>
  <c r="F191" i="12"/>
  <c r="B202" i="13"/>
  <c r="B191" i="12"/>
  <c r="E190" i="12"/>
  <c r="H200" i="13"/>
  <c r="H189" i="12"/>
  <c r="D200" i="13"/>
  <c r="D189" i="12"/>
  <c r="G199" i="13"/>
  <c r="G188" i="12"/>
  <c r="C199" i="13"/>
  <c r="C188" i="12"/>
  <c r="F198" i="13"/>
  <c r="F187" i="12"/>
  <c r="B198" i="13"/>
  <c r="B187" i="12"/>
  <c r="E197" i="13"/>
  <c r="E186" i="12"/>
  <c r="H195" i="14"/>
  <c r="H191" i="14"/>
  <c r="H187" i="14"/>
  <c r="H196" i="14"/>
  <c r="H192" i="14"/>
  <c r="H188" i="14"/>
  <c r="H193" i="14"/>
  <c r="H189" i="14"/>
  <c r="H185" i="14"/>
  <c r="H190" i="14"/>
  <c r="H194" i="14"/>
  <c r="H186" i="14"/>
  <c r="H196" i="13"/>
  <c r="H185" i="12"/>
  <c r="D195" i="14"/>
  <c r="D191" i="14"/>
  <c r="D187" i="14"/>
  <c r="D196" i="14"/>
  <c r="D192" i="14"/>
  <c r="D188" i="14"/>
  <c r="D193" i="14"/>
  <c r="D189" i="14"/>
  <c r="D185" i="14"/>
  <c r="D194" i="14"/>
  <c r="D186" i="14"/>
  <c r="D190" i="14"/>
  <c r="D196" i="13"/>
  <c r="D185" i="12"/>
  <c r="G195" i="13"/>
  <c r="G184" i="12"/>
  <c r="C195" i="13"/>
  <c r="C184" i="12"/>
  <c r="F194" i="13"/>
  <c r="F183" i="12"/>
  <c r="B194" i="13"/>
  <c r="B183" i="12"/>
  <c r="E193" i="13"/>
  <c r="E182" i="12"/>
  <c r="H192" i="13"/>
  <c r="H181" i="12"/>
  <c r="D192" i="13"/>
  <c r="D181" i="12"/>
  <c r="G191" i="13"/>
  <c r="G180" i="12"/>
  <c r="C191" i="13"/>
  <c r="C180" i="12"/>
  <c r="F190" i="13"/>
  <c r="F179" i="12"/>
  <c r="B190" i="13"/>
  <c r="B179" i="12"/>
  <c r="E189" i="13"/>
  <c r="E178" i="12"/>
  <c r="H188" i="13"/>
  <c r="H177" i="12"/>
  <c r="D188" i="13"/>
  <c r="D177" i="12"/>
  <c r="G187" i="13"/>
  <c r="G176" i="12"/>
  <c r="C187" i="13"/>
  <c r="C176" i="12"/>
  <c r="F186" i="13"/>
  <c r="F175" i="12"/>
  <c r="B186" i="13"/>
  <c r="B175" i="12"/>
  <c r="E185" i="13"/>
  <c r="E174" i="12"/>
  <c r="H183" i="14"/>
  <c r="H179" i="14"/>
  <c r="H175" i="14"/>
  <c r="H181" i="14"/>
  <c r="H177" i="14"/>
  <c r="H173" i="14"/>
  <c r="H180" i="14"/>
  <c r="H182" i="14"/>
  <c r="H174" i="14"/>
  <c r="H184" i="14"/>
  <c r="H176" i="14"/>
  <c r="H184" i="13"/>
  <c r="H178" i="14"/>
  <c r="H173" i="12"/>
  <c r="D183" i="14"/>
  <c r="D179" i="14"/>
  <c r="D175" i="14"/>
  <c r="D181" i="14"/>
  <c r="D177" i="14"/>
  <c r="D173" i="14"/>
  <c r="D184" i="14"/>
  <c r="D176" i="14"/>
  <c r="D178" i="14"/>
  <c r="D180" i="14"/>
  <c r="D182" i="14"/>
  <c r="D184" i="13"/>
  <c r="D174" i="14"/>
  <c r="D173" i="12"/>
  <c r="G183" i="13"/>
  <c r="G172" i="12"/>
  <c r="C183" i="13"/>
  <c r="C172" i="12"/>
  <c r="F182" i="13"/>
  <c r="F171" i="12"/>
  <c r="B182" i="13"/>
  <c r="B171" i="12"/>
  <c r="E181" i="13"/>
  <c r="E170" i="12"/>
  <c r="H180" i="13"/>
  <c r="H169" i="12"/>
  <c r="D180" i="13"/>
  <c r="D169" i="12"/>
  <c r="G179" i="13"/>
  <c r="G168" i="12"/>
  <c r="C179" i="13"/>
  <c r="C168" i="12"/>
  <c r="F178" i="13"/>
  <c r="F167" i="12"/>
  <c r="B178" i="13"/>
  <c r="B167" i="12"/>
  <c r="E177" i="13"/>
  <c r="E166" i="12"/>
  <c r="H176" i="13"/>
  <c r="H165" i="12"/>
  <c r="D176" i="13"/>
  <c r="D165" i="12"/>
  <c r="G175" i="13"/>
  <c r="G164" i="12"/>
  <c r="C175" i="13"/>
  <c r="C164" i="12"/>
  <c r="F174" i="13"/>
  <c r="F163" i="12"/>
  <c r="B174" i="13"/>
  <c r="B163" i="12"/>
  <c r="E173" i="13"/>
  <c r="E162" i="12"/>
  <c r="H171" i="14"/>
  <c r="H167" i="14"/>
  <c r="H169" i="14"/>
  <c r="H165" i="14"/>
  <c r="H161" i="14"/>
  <c r="H172" i="14"/>
  <c r="H163" i="14"/>
  <c r="H166" i="14"/>
  <c r="H162" i="14"/>
  <c r="H168" i="14"/>
  <c r="H164" i="14"/>
  <c r="H170" i="14"/>
  <c r="H172" i="13"/>
  <c r="H161" i="12"/>
  <c r="D171" i="14"/>
  <c r="D167" i="14"/>
  <c r="D169" i="14"/>
  <c r="D165" i="14"/>
  <c r="D161" i="14"/>
  <c r="D168" i="14"/>
  <c r="D162" i="14"/>
  <c r="D170" i="14"/>
  <c r="D172" i="14"/>
  <c r="D164" i="14"/>
  <c r="D166" i="14"/>
  <c r="D163" i="14"/>
  <c r="D172" i="13"/>
  <c r="D161" i="12"/>
  <c r="G171" i="13"/>
  <c r="G160" i="12"/>
  <c r="C171" i="13"/>
  <c r="C160" i="12"/>
  <c r="F170" i="13"/>
  <c r="F159" i="12"/>
  <c r="B170" i="13"/>
  <c r="B159" i="12"/>
  <c r="E169" i="13"/>
  <c r="E158" i="12"/>
  <c r="H168" i="13"/>
  <c r="H157" i="12"/>
  <c r="D168" i="13"/>
  <c r="D157" i="12"/>
  <c r="G167" i="13"/>
  <c r="G156" i="12"/>
  <c r="C167" i="13"/>
  <c r="C156" i="12"/>
  <c r="F166" i="13"/>
  <c r="F155" i="12"/>
  <c r="B166" i="13"/>
  <c r="B155" i="12"/>
  <c r="E165" i="13"/>
  <c r="E154" i="12"/>
  <c r="H164" i="13"/>
  <c r="H153" i="12"/>
  <c r="D164" i="13"/>
  <c r="D153" i="12"/>
  <c r="G163" i="13"/>
  <c r="G152" i="12"/>
  <c r="C163" i="13"/>
  <c r="C152" i="12"/>
  <c r="F162" i="13"/>
  <c r="F151" i="12"/>
  <c r="B162" i="13"/>
  <c r="B151" i="12"/>
  <c r="E161" i="13"/>
  <c r="E150" i="12"/>
  <c r="G160" i="14"/>
  <c r="G156" i="14"/>
  <c r="G152" i="14"/>
  <c r="G157" i="14"/>
  <c r="G154" i="14"/>
  <c r="G151" i="14"/>
  <c r="G153" i="14"/>
  <c r="G150" i="14"/>
  <c r="G159" i="14"/>
  <c r="G149" i="14"/>
  <c r="G158" i="14"/>
  <c r="G155" i="14"/>
  <c r="G160" i="13"/>
  <c r="G149" i="12"/>
  <c r="C160" i="14"/>
  <c r="C156" i="14"/>
  <c r="C152" i="14"/>
  <c r="C153" i="14"/>
  <c r="C150" i="14"/>
  <c r="C159" i="14"/>
  <c r="C149" i="14"/>
  <c r="C158" i="14"/>
  <c r="C155" i="14"/>
  <c r="C157" i="14"/>
  <c r="C154" i="14"/>
  <c r="C151" i="14"/>
  <c r="C160" i="13"/>
  <c r="C149" i="12"/>
  <c r="F159" i="13"/>
  <c r="F148" i="12"/>
  <c r="B148" i="12"/>
  <c r="B159" i="13"/>
  <c r="E158" i="13"/>
  <c r="E147" i="12"/>
  <c r="H157" i="13"/>
  <c r="H146" i="12"/>
  <c r="D157" i="13"/>
  <c r="D146" i="12"/>
  <c r="G145" i="12"/>
  <c r="G156" i="13"/>
  <c r="C156" i="13"/>
  <c r="C145" i="12"/>
  <c r="F155" i="13"/>
  <c r="F144" i="12"/>
  <c r="B155" i="13"/>
  <c r="B144" i="12"/>
  <c r="E143" i="12"/>
  <c r="E154" i="13"/>
  <c r="H153" i="13"/>
  <c r="H142" i="12"/>
  <c r="D153" i="13"/>
  <c r="D142" i="12"/>
  <c r="G152" i="13"/>
  <c r="G141" i="12"/>
  <c r="C141" i="12"/>
  <c r="C152" i="13"/>
  <c r="F151" i="13"/>
  <c r="F140" i="12"/>
  <c r="B151" i="13"/>
  <c r="B140" i="12"/>
  <c r="E150" i="13"/>
  <c r="E139" i="12"/>
  <c r="H138" i="12"/>
  <c r="H149" i="13"/>
  <c r="D149" i="13"/>
  <c r="D138" i="12"/>
  <c r="G148" i="14"/>
  <c r="G144" i="14"/>
  <c r="G140" i="14"/>
  <c r="G141" i="14"/>
  <c r="G138" i="14"/>
  <c r="G147" i="14"/>
  <c r="G137" i="14"/>
  <c r="G146" i="14"/>
  <c r="G143" i="14"/>
  <c r="G145" i="14"/>
  <c r="G142" i="14"/>
  <c r="G139" i="14"/>
  <c r="G148" i="13"/>
  <c r="G137" i="12"/>
  <c r="C148" i="14"/>
  <c r="C144" i="14"/>
  <c r="C140" i="14"/>
  <c r="C147" i="14"/>
  <c r="C137" i="14"/>
  <c r="C146" i="14"/>
  <c r="C143" i="14"/>
  <c r="C145" i="14"/>
  <c r="C142" i="14"/>
  <c r="C139" i="14"/>
  <c r="C141" i="14"/>
  <c r="C138" i="14"/>
  <c r="C148" i="13"/>
  <c r="C137" i="12"/>
  <c r="F136" i="12"/>
  <c r="F147" i="13"/>
  <c r="B147" i="13"/>
  <c r="B136" i="12"/>
  <c r="E146" i="13"/>
  <c r="E135" i="12"/>
  <c r="H145" i="13"/>
  <c r="H134" i="12"/>
  <c r="D145" i="13"/>
  <c r="D134" i="12"/>
  <c r="G144" i="13"/>
  <c r="G133" i="12"/>
  <c r="C144" i="13"/>
  <c r="C133" i="12"/>
  <c r="F143" i="13"/>
  <c r="F132" i="12"/>
  <c r="B143" i="13"/>
  <c r="B132" i="12"/>
  <c r="E142" i="13"/>
  <c r="E131" i="12"/>
  <c r="H141" i="13"/>
  <c r="H130" i="12"/>
  <c r="D141" i="13"/>
  <c r="D130" i="12"/>
  <c r="G140" i="13"/>
  <c r="G129" i="12"/>
  <c r="C140" i="13"/>
  <c r="C129" i="12"/>
  <c r="F139" i="13"/>
  <c r="F128" i="12"/>
  <c r="B139" i="13"/>
  <c r="B128" i="12"/>
  <c r="E138" i="13"/>
  <c r="E127" i="12"/>
  <c r="H137" i="13"/>
  <c r="H126" i="12"/>
  <c r="D137" i="13"/>
  <c r="D126" i="12"/>
  <c r="G136" i="14"/>
  <c r="G132" i="14"/>
  <c r="G128" i="14"/>
  <c r="G135" i="14"/>
  <c r="G126" i="14"/>
  <c r="G134" i="14"/>
  <c r="G131" i="14"/>
  <c r="G133" i="14"/>
  <c r="G130" i="14"/>
  <c r="G127" i="14"/>
  <c r="G125" i="14"/>
  <c r="G136" i="13"/>
  <c r="G129" i="14"/>
  <c r="G125" i="12"/>
  <c r="C136" i="14"/>
  <c r="C132" i="14"/>
  <c r="C128" i="14"/>
  <c r="C134" i="14"/>
  <c r="C131" i="14"/>
  <c r="C126" i="14"/>
  <c r="C133" i="14"/>
  <c r="C130" i="14"/>
  <c r="C127" i="14"/>
  <c r="C129" i="14"/>
  <c r="C125" i="14"/>
  <c r="C136" i="13"/>
  <c r="C135" i="14"/>
  <c r="C125" i="12"/>
  <c r="F135" i="13"/>
  <c r="F124" i="12"/>
  <c r="B135" i="13"/>
  <c r="B124" i="12"/>
  <c r="E134" i="13"/>
  <c r="E123" i="12"/>
  <c r="H133" i="13"/>
  <c r="H122" i="12"/>
  <c r="D133" i="13"/>
  <c r="D122" i="12"/>
  <c r="G132" i="13"/>
  <c r="G121" i="12"/>
  <c r="C132" i="13"/>
  <c r="C121" i="12"/>
  <c r="F131" i="13"/>
  <c r="F120" i="12"/>
  <c r="B131" i="13"/>
  <c r="B120" i="12"/>
  <c r="E130" i="13"/>
  <c r="E119" i="12"/>
  <c r="H129" i="13"/>
  <c r="H118" i="12"/>
  <c r="D129" i="13"/>
  <c r="D118" i="12"/>
  <c r="G128" i="13"/>
  <c r="G117" i="12"/>
  <c r="C128" i="13"/>
  <c r="C117" i="12"/>
  <c r="F127" i="13"/>
  <c r="F116" i="12"/>
  <c r="B127" i="13"/>
  <c r="B116" i="12"/>
  <c r="E126" i="13"/>
  <c r="E115" i="12"/>
  <c r="H125" i="13"/>
  <c r="H114" i="12"/>
  <c r="D125" i="13"/>
  <c r="D114" i="12"/>
  <c r="G122" i="14"/>
  <c r="G118" i="14"/>
  <c r="G114" i="14"/>
  <c r="G123" i="14"/>
  <c r="G119" i="14"/>
  <c r="G115" i="14"/>
  <c r="G124" i="14"/>
  <c r="G120" i="14"/>
  <c r="G116" i="14"/>
  <c r="G113" i="14"/>
  <c r="G124" i="13"/>
  <c r="G117" i="14"/>
  <c r="G121" i="14"/>
  <c r="G113" i="12"/>
  <c r="C122" i="14"/>
  <c r="C118" i="14"/>
  <c r="C114" i="14"/>
  <c r="C123" i="14"/>
  <c r="C119" i="14"/>
  <c r="C115" i="14"/>
  <c r="C124" i="14"/>
  <c r="C120" i="14"/>
  <c r="C116" i="14"/>
  <c r="C121" i="14"/>
  <c r="C124" i="13"/>
  <c r="C113" i="14"/>
  <c r="C117" i="14"/>
  <c r="C113" i="12"/>
  <c r="F123" i="13"/>
  <c r="F112" i="12"/>
  <c r="B123" i="13"/>
  <c r="B112" i="12"/>
  <c r="E122" i="13"/>
  <c r="E111" i="12"/>
  <c r="H121" i="13"/>
  <c r="H110" i="12"/>
  <c r="D121" i="13"/>
  <c r="D110" i="12"/>
  <c r="G120" i="13"/>
  <c r="G109" i="12"/>
  <c r="C120" i="13"/>
  <c r="C109" i="12"/>
  <c r="F119" i="13"/>
  <c r="F108" i="12"/>
  <c r="B119" i="13"/>
  <c r="B108" i="12"/>
  <c r="E118" i="13"/>
  <c r="E107" i="12"/>
  <c r="H117" i="13"/>
  <c r="H106" i="12"/>
  <c r="D117" i="13"/>
  <c r="D106" i="12"/>
  <c r="G116" i="13"/>
  <c r="G105" i="12"/>
  <c r="C116" i="13"/>
  <c r="C105" i="12"/>
  <c r="F115" i="13"/>
  <c r="F104" i="12"/>
  <c r="B115" i="13"/>
  <c r="B104" i="12"/>
  <c r="E114" i="13"/>
  <c r="E103" i="12"/>
  <c r="H113" i="13"/>
  <c r="H102" i="12"/>
  <c r="D113" i="13"/>
  <c r="D102" i="12"/>
  <c r="G110" i="14"/>
  <c r="G106" i="14"/>
  <c r="G102" i="14"/>
  <c r="G111" i="14"/>
  <c r="G107" i="14"/>
  <c r="G103" i="14"/>
  <c r="G112" i="14"/>
  <c r="G108" i="14"/>
  <c r="G104" i="14"/>
  <c r="G109" i="14"/>
  <c r="G112" i="13"/>
  <c r="G101" i="14"/>
  <c r="G105" i="14"/>
  <c r="G101" i="12"/>
  <c r="C110" i="14"/>
  <c r="C106" i="14"/>
  <c r="C102" i="14"/>
  <c r="C111" i="14"/>
  <c r="C107" i="14"/>
  <c r="C103" i="14"/>
  <c r="C112" i="14"/>
  <c r="C108" i="14"/>
  <c r="C104" i="14"/>
  <c r="C105" i="14"/>
  <c r="C109" i="14"/>
  <c r="C112" i="13"/>
  <c r="C101" i="14"/>
  <c r="C101" i="12"/>
  <c r="F111" i="13"/>
  <c r="F100" i="12"/>
  <c r="B111" i="13"/>
  <c r="B100" i="12"/>
  <c r="E110" i="13"/>
  <c r="E99" i="12"/>
  <c r="H109" i="13"/>
  <c r="H98" i="12"/>
  <c r="D109" i="13"/>
  <c r="D98" i="12"/>
  <c r="G108" i="13"/>
  <c r="G97" i="12"/>
  <c r="C108" i="13"/>
  <c r="C97" i="12"/>
  <c r="F107" i="13"/>
  <c r="F96" i="12"/>
  <c r="B107" i="13"/>
  <c r="B96" i="12"/>
  <c r="E106" i="13"/>
  <c r="E95" i="12"/>
  <c r="H105" i="13"/>
  <c r="H94" i="12"/>
  <c r="D105" i="13"/>
  <c r="D94" i="12"/>
  <c r="G104" i="13"/>
  <c r="G93" i="12"/>
  <c r="C104" i="13"/>
  <c r="C93" i="12"/>
  <c r="F103" i="13"/>
  <c r="F92" i="12"/>
  <c r="B103" i="13"/>
  <c r="B92" i="12"/>
  <c r="E102" i="13"/>
  <c r="E91" i="12"/>
  <c r="H101" i="13"/>
  <c r="H90" i="12"/>
  <c r="D101" i="13"/>
  <c r="D90" i="12"/>
  <c r="G98" i="14"/>
  <c r="G94" i="14"/>
  <c r="G90" i="14"/>
  <c r="G99" i="14"/>
  <c r="G95" i="14"/>
  <c r="G91" i="14"/>
  <c r="G100" i="14"/>
  <c r="G96" i="14"/>
  <c r="G92" i="14"/>
  <c r="G93" i="14"/>
  <c r="G97" i="14"/>
  <c r="G100" i="13"/>
  <c r="G89" i="14"/>
  <c r="G89" i="12"/>
  <c r="C98" i="14"/>
  <c r="C94" i="14"/>
  <c r="C90" i="14"/>
  <c r="C99" i="14"/>
  <c r="C95" i="14"/>
  <c r="C91" i="14"/>
  <c r="C100" i="14"/>
  <c r="C96" i="14"/>
  <c r="C92" i="14"/>
  <c r="C89" i="14"/>
  <c r="C93" i="14"/>
  <c r="C100" i="13"/>
  <c r="C97" i="14"/>
  <c r="C89" i="12"/>
  <c r="F99" i="13"/>
  <c r="F88" i="12"/>
  <c r="B99" i="13"/>
  <c r="B88" i="12"/>
  <c r="E98" i="13"/>
  <c r="E87" i="12"/>
  <c r="H97" i="13"/>
  <c r="H86" i="12"/>
  <c r="D97" i="13"/>
  <c r="D86" i="12"/>
  <c r="G96" i="13"/>
  <c r="G85" i="12"/>
  <c r="C96" i="13"/>
  <c r="C85" i="12"/>
  <c r="F95" i="13"/>
  <c r="F84" i="12"/>
  <c r="B95" i="13"/>
  <c r="B84" i="12"/>
  <c r="E94" i="13"/>
  <c r="E83" i="12"/>
  <c r="H93" i="13"/>
  <c r="H82" i="12"/>
  <c r="D93" i="13"/>
  <c r="D82" i="12"/>
  <c r="G92" i="13"/>
  <c r="G81" i="12"/>
  <c r="C92" i="13"/>
  <c r="C81" i="12"/>
  <c r="F91" i="13"/>
  <c r="F80" i="12"/>
  <c r="B91" i="13"/>
  <c r="B80" i="12"/>
  <c r="E90" i="13"/>
  <c r="E79" i="12"/>
  <c r="H89" i="13"/>
  <c r="H78" i="12"/>
  <c r="D89" i="13"/>
  <c r="D78" i="12"/>
  <c r="G86" i="14"/>
  <c r="G82" i="14"/>
  <c r="G87" i="14"/>
  <c r="G83" i="14"/>
  <c r="G79" i="14"/>
  <c r="G88" i="14"/>
  <c r="G84" i="14"/>
  <c r="G80" i="14"/>
  <c r="G81" i="14"/>
  <c r="G78" i="14"/>
  <c r="G88" i="13"/>
  <c r="G85" i="14"/>
  <c r="G77" i="14"/>
  <c r="G77" i="12"/>
  <c r="C86" i="14"/>
  <c r="C82" i="14"/>
  <c r="C87" i="14"/>
  <c r="C83" i="14"/>
  <c r="C88" i="14"/>
  <c r="C84" i="14"/>
  <c r="C80" i="14"/>
  <c r="C78" i="14"/>
  <c r="C77" i="14"/>
  <c r="C88" i="13"/>
  <c r="C81" i="14"/>
  <c r="C79" i="14"/>
  <c r="C85" i="14"/>
  <c r="C77" i="12"/>
  <c r="F87" i="13"/>
  <c r="F76" i="12"/>
  <c r="B87" i="13"/>
  <c r="B76" i="12"/>
  <c r="E86" i="13"/>
  <c r="E75" i="12"/>
  <c r="H85" i="13"/>
  <c r="H74" i="12"/>
  <c r="D85" i="13"/>
  <c r="D74" i="12"/>
  <c r="G84" i="13"/>
  <c r="G73" i="12"/>
  <c r="C84" i="13"/>
  <c r="C73" i="12"/>
  <c r="F83" i="13"/>
  <c r="F72" i="12"/>
  <c r="B83" i="13"/>
  <c r="B72" i="12"/>
  <c r="E82" i="13"/>
  <c r="E71" i="12"/>
  <c r="H81" i="13"/>
  <c r="H70" i="12"/>
  <c r="D81" i="13"/>
  <c r="D70" i="12"/>
  <c r="G80" i="13"/>
  <c r="G69" i="12"/>
  <c r="C80" i="13"/>
  <c r="C69" i="12"/>
  <c r="F79" i="13"/>
  <c r="F68" i="12"/>
  <c r="B79" i="13"/>
  <c r="B68" i="12"/>
  <c r="E78" i="13"/>
  <c r="E67" i="12"/>
  <c r="H77" i="13"/>
  <c r="H66" i="12"/>
  <c r="D77" i="13"/>
  <c r="D66" i="12"/>
  <c r="G76" i="14"/>
  <c r="G72" i="14"/>
  <c r="G68" i="14"/>
  <c r="G69" i="14"/>
  <c r="G66" i="14"/>
  <c r="G75" i="14"/>
  <c r="G65" i="14"/>
  <c r="G76" i="13"/>
  <c r="G74" i="14"/>
  <c r="G71" i="14"/>
  <c r="G73" i="14"/>
  <c r="G70" i="14"/>
  <c r="G67" i="14"/>
  <c r="G65" i="12"/>
  <c r="C76" i="14"/>
  <c r="C72" i="14"/>
  <c r="C68" i="14"/>
  <c r="C75" i="14"/>
  <c r="C65" i="14"/>
  <c r="C74" i="14"/>
  <c r="C71" i="14"/>
  <c r="C76" i="13"/>
  <c r="C73" i="14"/>
  <c r="C70" i="14"/>
  <c r="C67" i="14"/>
  <c r="C69" i="14"/>
  <c r="C66" i="14"/>
  <c r="C65" i="12"/>
  <c r="F75" i="13"/>
  <c r="F64" i="12"/>
  <c r="B75" i="13"/>
  <c r="B64" i="12"/>
  <c r="E74" i="13"/>
  <c r="E63" i="12"/>
  <c r="H73" i="13"/>
  <c r="H62" i="12"/>
  <c r="D73" i="13"/>
  <c r="D62" i="12"/>
  <c r="G72" i="13"/>
  <c r="G61" i="12"/>
  <c r="C72" i="13"/>
  <c r="C61" i="12"/>
  <c r="F71" i="13"/>
  <c r="F60" i="12"/>
  <c r="B71" i="13"/>
  <c r="B60" i="12"/>
  <c r="E70" i="13"/>
  <c r="E59" i="12"/>
  <c r="H69" i="13"/>
  <c r="H58" i="12"/>
  <c r="D69" i="13"/>
  <c r="D58" i="12"/>
  <c r="G68" i="13"/>
  <c r="G57" i="12"/>
  <c r="C68" i="13"/>
  <c r="C57" i="12"/>
  <c r="F67" i="13"/>
  <c r="F56" i="12"/>
  <c r="B67" i="13"/>
  <c r="B56" i="12"/>
  <c r="E66" i="13"/>
  <c r="E55" i="12"/>
  <c r="H65" i="13"/>
  <c r="H54" i="12"/>
  <c r="D65" i="13"/>
  <c r="D54" i="12"/>
  <c r="G64" i="14"/>
  <c r="G60" i="14"/>
  <c r="G56" i="14"/>
  <c r="G63" i="14"/>
  <c r="G53" i="14"/>
  <c r="G62" i="14"/>
  <c r="G59" i="14"/>
  <c r="G64" i="13"/>
  <c r="G61" i="14"/>
  <c r="G58" i="14"/>
  <c r="G55" i="14"/>
  <c r="G57" i="14"/>
  <c r="G54" i="14"/>
  <c r="G53" i="12"/>
  <c r="C64" i="14"/>
  <c r="C60" i="14"/>
  <c r="C56" i="14"/>
  <c r="C62" i="14"/>
  <c r="C59" i="14"/>
  <c r="C61" i="14"/>
  <c r="C58" i="14"/>
  <c r="C55" i="14"/>
  <c r="C64" i="13"/>
  <c r="C57" i="14"/>
  <c r="C54" i="14"/>
  <c r="C53" i="14"/>
  <c r="C53" i="12"/>
  <c r="C63" i="14"/>
  <c r="F63" i="13"/>
  <c r="F52" i="12"/>
  <c r="B63" i="13"/>
  <c r="B52" i="12"/>
  <c r="E62" i="13"/>
  <c r="E51" i="12"/>
  <c r="H61" i="13"/>
  <c r="H50" i="12"/>
  <c r="D61" i="13"/>
  <c r="D50" i="12"/>
  <c r="G60" i="13"/>
  <c r="G49" i="12"/>
  <c r="C60" i="13"/>
  <c r="C49" i="12"/>
  <c r="F59" i="13"/>
  <c r="F48" i="12"/>
  <c r="B59" i="13"/>
  <c r="B48" i="12"/>
  <c r="E58" i="13"/>
  <c r="E47" i="12"/>
  <c r="H57" i="13"/>
  <c r="H46" i="12"/>
  <c r="D57" i="13"/>
  <c r="D46" i="12"/>
  <c r="G56" i="13"/>
  <c r="G45" i="12"/>
  <c r="C56" i="13"/>
  <c r="C45" i="12"/>
  <c r="F55" i="13"/>
  <c r="F44" i="12"/>
  <c r="B55" i="13"/>
  <c r="B44" i="12"/>
  <c r="E54" i="13"/>
  <c r="E43" i="12"/>
  <c r="H53" i="13"/>
  <c r="H42" i="12"/>
  <c r="D53" i="13"/>
  <c r="D42" i="12"/>
  <c r="G52" i="14"/>
  <c r="G48" i="14"/>
  <c r="G44" i="14"/>
  <c r="G50" i="14"/>
  <c r="G47" i="14"/>
  <c r="G49" i="14"/>
  <c r="G46" i="14"/>
  <c r="G43" i="14"/>
  <c r="G52" i="13"/>
  <c r="G45" i="14"/>
  <c r="G42" i="14"/>
  <c r="G51" i="14"/>
  <c r="G41" i="14"/>
  <c r="G41" i="12"/>
  <c r="C52" i="14"/>
  <c r="C48" i="14"/>
  <c r="C44" i="14"/>
  <c r="C49" i="14"/>
  <c r="C46" i="14"/>
  <c r="C43" i="14"/>
  <c r="C45" i="14"/>
  <c r="C42" i="14"/>
  <c r="C52" i="13"/>
  <c r="C51" i="14"/>
  <c r="C41" i="14"/>
  <c r="C50" i="14"/>
  <c r="C47" i="14"/>
  <c r="C41" i="12"/>
  <c r="F51" i="13"/>
  <c r="F40" i="12"/>
  <c r="B51" i="13"/>
  <c r="B40" i="12"/>
  <c r="E50" i="13"/>
  <c r="E39" i="12"/>
  <c r="H49" i="13"/>
  <c r="H38" i="12"/>
  <c r="D49" i="13"/>
  <c r="D38" i="12"/>
  <c r="G48" i="13"/>
  <c r="G37" i="12"/>
  <c r="C48" i="13"/>
  <c r="C37" i="12"/>
  <c r="F47" i="13"/>
  <c r="F36" i="12"/>
  <c r="B47" i="13"/>
  <c r="B36" i="12"/>
  <c r="E46" i="13"/>
  <c r="E35" i="12"/>
  <c r="H45" i="13"/>
  <c r="H34" i="12"/>
  <c r="D45" i="13"/>
  <c r="D34" i="12"/>
  <c r="G44" i="13"/>
  <c r="G33" i="12"/>
  <c r="C44" i="13"/>
  <c r="C33" i="12"/>
  <c r="F43" i="13"/>
  <c r="F32" i="12"/>
  <c r="B43" i="13"/>
  <c r="B32" i="12"/>
  <c r="E42" i="13"/>
  <c r="E31" i="12"/>
  <c r="H41" i="13"/>
  <c r="H30" i="12"/>
  <c r="D41" i="13"/>
  <c r="D30" i="12"/>
  <c r="G40" i="14"/>
  <c r="G37" i="14"/>
  <c r="G33" i="14"/>
  <c r="G29" i="14"/>
  <c r="G38" i="14"/>
  <c r="G34" i="14"/>
  <c r="G30" i="14"/>
  <c r="G40" i="13"/>
  <c r="G39" i="14"/>
  <c r="G35" i="14"/>
  <c r="G31" i="14"/>
  <c r="G32" i="14"/>
  <c r="G36" i="14"/>
  <c r="G29" i="12"/>
  <c r="C40" i="14"/>
  <c r="C37" i="14"/>
  <c r="C33" i="14"/>
  <c r="C29" i="14"/>
  <c r="C38" i="14"/>
  <c r="C34" i="14"/>
  <c r="C30" i="14"/>
  <c r="C40" i="13"/>
  <c r="C39" i="14"/>
  <c r="C35" i="14"/>
  <c r="C31" i="14"/>
  <c r="C36" i="14"/>
  <c r="C32" i="14"/>
  <c r="C29" i="12"/>
  <c r="F39" i="13"/>
  <c r="F28" i="12"/>
  <c r="B39" i="13"/>
  <c r="B28" i="12"/>
  <c r="E38" i="13"/>
  <c r="E27" i="12"/>
  <c r="H37" i="13"/>
  <c r="H26" i="12"/>
  <c r="D37" i="13"/>
  <c r="D26" i="12"/>
  <c r="G36" i="13"/>
  <c r="G25" i="12"/>
  <c r="C36" i="13"/>
  <c r="C25" i="12"/>
  <c r="F35" i="13"/>
  <c r="F24" i="12"/>
  <c r="B35" i="13"/>
  <c r="B24" i="12"/>
  <c r="E34" i="13"/>
  <c r="E23" i="12"/>
  <c r="H33" i="13"/>
  <c r="H22" i="12"/>
  <c r="D33" i="13"/>
  <c r="D22" i="12"/>
  <c r="G32" i="13"/>
  <c r="G21" i="12"/>
  <c r="C32" i="13"/>
  <c r="C21" i="12"/>
  <c r="F31" i="13"/>
  <c r="F20" i="12"/>
  <c r="B31" i="13"/>
  <c r="B20" i="12"/>
  <c r="E30" i="13"/>
  <c r="E19" i="12"/>
  <c r="H29" i="13"/>
  <c r="H18" i="12"/>
  <c r="D29" i="13"/>
  <c r="D18" i="12"/>
  <c r="G18" i="14"/>
  <c r="G20" i="14"/>
  <c r="G22" i="14"/>
  <c r="G24" i="14"/>
  <c r="G26" i="14"/>
  <c r="G28" i="14"/>
  <c r="G17" i="14"/>
  <c r="G19" i="14"/>
  <c r="G21" i="14"/>
  <c r="G23" i="14"/>
  <c r="G25" i="14"/>
  <c r="G27" i="14"/>
  <c r="G17" i="12"/>
  <c r="G28" i="13"/>
  <c r="C18" i="14"/>
  <c r="C20" i="14"/>
  <c r="C22" i="14"/>
  <c r="C24" i="14"/>
  <c r="C26" i="14"/>
  <c r="C28" i="14"/>
  <c r="C17" i="14"/>
  <c r="C19" i="14"/>
  <c r="C21" i="14"/>
  <c r="C23" i="14"/>
  <c r="C25" i="14"/>
  <c r="C27" i="14"/>
  <c r="C17" i="12"/>
  <c r="C28" i="13"/>
  <c r="C207" i="12"/>
  <c r="H207" i="12"/>
  <c r="F219" i="13"/>
  <c r="F208" i="12"/>
  <c r="H211" i="12"/>
  <c r="F263" i="13"/>
  <c r="F252" i="12"/>
  <c r="F275" i="13"/>
  <c r="F264" i="12"/>
  <c r="B263" i="13"/>
  <c r="B252" i="12"/>
  <c r="B275" i="13"/>
  <c r="B264" i="12"/>
  <c r="B264" i="13"/>
  <c r="B253" i="12"/>
  <c r="B276" i="13"/>
  <c r="B265" i="12"/>
  <c r="F253" i="12"/>
  <c r="B262" i="13"/>
  <c r="B251" i="12"/>
  <c r="B274" i="13"/>
  <c r="B263" i="12"/>
  <c r="B260" i="13"/>
  <c r="B249" i="12"/>
  <c r="B272" i="13"/>
  <c r="B261" i="12"/>
  <c r="B258" i="13"/>
  <c r="B247" i="12"/>
  <c r="B270" i="13"/>
  <c r="B259" i="12"/>
  <c r="B256" i="14"/>
  <c r="B252" i="14"/>
  <c r="B248" i="14"/>
  <c r="B253" i="14"/>
  <c r="B249" i="14"/>
  <c r="B254" i="14"/>
  <c r="B250" i="14"/>
  <c r="B246" i="14"/>
  <c r="B255" i="14"/>
  <c r="B247" i="14"/>
  <c r="B245" i="14"/>
  <c r="B251" i="14"/>
  <c r="B256" i="13"/>
  <c r="B245" i="12"/>
  <c r="B257" i="14"/>
  <c r="B257" i="12"/>
  <c r="B267" i="14"/>
  <c r="B261" i="14"/>
  <c r="B268" i="14"/>
  <c r="B264" i="14"/>
  <c r="B263" i="14"/>
  <c r="B258" i="14"/>
  <c r="B262" i="14"/>
  <c r="B260" i="14"/>
  <c r="B265" i="14"/>
  <c r="B266" i="14"/>
  <c r="B268" i="13"/>
  <c r="B259" i="14"/>
  <c r="B254" i="13"/>
  <c r="B243" i="12"/>
  <c r="B266" i="13"/>
  <c r="B255" i="12"/>
  <c r="B252" i="13"/>
  <c r="B241" i="12"/>
  <c r="B250" i="13"/>
  <c r="B239" i="12"/>
  <c r="F248" i="13"/>
  <c r="F237" i="12"/>
  <c r="G246" i="13"/>
  <c r="G235" i="12"/>
  <c r="G243" i="14"/>
  <c r="G239" i="14"/>
  <c r="G235" i="14"/>
  <c r="G244" i="14"/>
  <c r="G240" i="14"/>
  <c r="G236" i="14"/>
  <c r="G241" i="14"/>
  <c r="G237" i="14"/>
  <c r="G233" i="14"/>
  <c r="G238" i="14"/>
  <c r="G242" i="14"/>
  <c r="G234" i="14"/>
  <c r="G244" i="13"/>
  <c r="G233" i="12"/>
  <c r="G242" i="13"/>
  <c r="G231" i="12"/>
  <c r="G240" i="13"/>
  <c r="G229" i="12"/>
  <c r="G227" i="12"/>
  <c r="E237" i="13"/>
  <c r="E226" i="12"/>
  <c r="C236" i="13"/>
  <c r="C225" i="12"/>
  <c r="E233" i="13"/>
  <c r="E222" i="12"/>
  <c r="F226" i="13"/>
  <c r="F215" i="12"/>
  <c r="D212" i="12"/>
  <c r="B222" i="13"/>
  <c r="B211" i="12"/>
  <c r="B218" i="14"/>
  <c r="B214" i="14"/>
  <c r="B210" i="14"/>
  <c r="B220" i="14"/>
  <c r="B216" i="14"/>
  <c r="B212" i="14"/>
  <c r="B217" i="14"/>
  <c r="B209" i="14"/>
  <c r="B219" i="14"/>
  <c r="B211" i="14"/>
  <c r="B213" i="14"/>
  <c r="B215" i="14"/>
  <c r="B220" i="13"/>
  <c r="B209" i="12"/>
  <c r="H203" i="12"/>
  <c r="E200" i="12"/>
  <c r="G209" i="13"/>
  <c r="G198" i="12"/>
  <c r="B205" i="14"/>
  <c r="B201" i="14"/>
  <c r="B197" i="14"/>
  <c r="B206" i="14"/>
  <c r="B202" i="14"/>
  <c r="B198" i="14"/>
  <c r="B207" i="14"/>
  <c r="B203" i="14"/>
  <c r="B199" i="14"/>
  <c r="B208" i="14"/>
  <c r="B200" i="14"/>
  <c r="B204" i="14"/>
  <c r="B208" i="13"/>
  <c r="B197" i="12"/>
  <c r="H195" i="12"/>
  <c r="C194" i="12"/>
  <c r="E192" i="12"/>
  <c r="G201" i="13"/>
  <c r="G190" i="12"/>
  <c r="B200" i="13"/>
  <c r="B189" i="12"/>
  <c r="D198" i="13"/>
  <c r="D187" i="12"/>
  <c r="F193" i="14"/>
  <c r="F189" i="14"/>
  <c r="F185" i="14"/>
  <c r="F194" i="14"/>
  <c r="F190" i="14"/>
  <c r="F195" i="14"/>
  <c r="F191" i="14"/>
  <c r="F187" i="14"/>
  <c r="F196" i="14"/>
  <c r="F186" i="14"/>
  <c r="F188" i="14"/>
  <c r="F192" i="14"/>
  <c r="F196" i="13"/>
  <c r="F185" i="12"/>
  <c r="E195" i="13"/>
  <c r="E184" i="12"/>
  <c r="C193" i="13"/>
  <c r="C182" i="12"/>
  <c r="E191" i="13"/>
  <c r="E180" i="12"/>
  <c r="G189" i="13"/>
  <c r="G178" i="12"/>
  <c r="B188" i="13"/>
  <c r="B177" i="12"/>
  <c r="D186" i="13"/>
  <c r="D175" i="12"/>
  <c r="F181" i="14"/>
  <c r="F177" i="14"/>
  <c r="F173" i="14"/>
  <c r="F183" i="14"/>
  <c r="F179" i="14"/>
  <c r="F175" i="14"/>
  <c r="F178" i="14"/>
  <c r="F180" i="14"/>
  <c r="F182" i="14"/>
  <c r="F174" i="14"/>
  <c r="F176" i="14"/>
  <c r="F184" i="14"/>
  <c r="F184" i="13"/>
  <c r="F173" i="12"/>
  <c r="H182" i="13"/>
  <c r="H171" i="12"/>
  <c r="C181" i="13"/>
  <c r="C170" i="12"/>
  <c r="B180" i="13"/>
  <c r="B169" i="12"/>
  <c r="D178" i="13"/>
  <c r="D167" i="12"/>
  <c r="F176" i="13"/>
  <c r="F165" i="12"/>
  <c r="H174" i="13"/>
  <c r="H163" i="12"/>
  <c r="G173" i="13"/>
  <c r="G162" i="12"/>
  <c r="B169" i="14"/>
  <c r="B171" i="14"/>
  <c r="B167" i="14"/>
  <c r="B163" i="14"/>
  <c r="B168" i="14"/>
  <c r="B166" i="14"/>
  <c r="B170" i="14"/>
  <c r="B165" i="14"/>
  <c r="B162" i="14"/>
  <c r="B172" i="14"/>
  <c r="B164" i="14"/>
  <c r="B161" i="14"/>
  <c r="B172" i="13"/>
  <c r="B161" i="12"/>
  <c r="E171" i="13"/>
  <c r="E160" i="12"/>
  <c r="D170" i="13"/>
  <c r="D159" i="12"/>
  <c r="G169" i="13"/>
  <c r="G158" i="12"/>
  <c r="C169" i="13"/>
  <c r="C158" i="12"/>
  <c r="H166" i="13"/>
  <c r="H155" i="12"/>
  <c r="G165" i="13"/>
  <c r="G154" i="12"/>
  <c r="B164" i="13"/>
  <c r="B153" i="12"/>
  <c r="D162" i="13"/>
  <c r="D151" i="12"/>
  <c r="E158" i="14"/>
  <c r="E154" i="14"/>
  <c r="E150" i="14"/>
  <c r="E155" i="14"/>
  <c r="E152" i="14"/>
  <c r="E149" i="14"/>
  <c r="E151" i="14"/>
  <c r="E160" i="14"/>
  <c r="E157" i="14"/>
  <c r="E153" i="14"/>
  <c r="E160" i="13"/>
  <c r="E159" i="14"/>
  <c r="E149" i="12"/>
  <c r="E156" i="14"/>
  <c r="G158" i="13"/>
  <c r="G147" i="12"/>
  <c r="B157" i="13"/>
  <c r="B146" i="12"/>
  <c r="D155" i="13"/>
  <c r="D144" i="12"/>
  <c r="F153" i="13"/>
  <c r="F142" i="12"/>
  <c r="H151" i="13"/>
  <c r="H140" i="12"/>
  <c r="C150" i="13"/>
  <c r="C139" i="12"/>
  <c r="E146" i="14"/>
  <c r="E142" i="14"/>
  <c r="E138" i="14"/>
  <c r="E139" i="14"/>
  <c r="E148" i="14"/>
  <c r="E145" i="14"/>
  <c r="E147" i="14"/>
  <c r="E144" i="14"/>
  <c r="E141" i="14"/>
  <c r="E143" i="14"/>
  <c r="E140" i="14"/>
  <c r="E137" i="14"/>
  <c r="E148" i="13"/>
  <c r="E137" i="12"/>
  <c r="G146" i="13"/>
  <c r="G135" i="12"/>
  <c r="B145" i="13"/>
  <c r="B134" i="12"/>
  <c r="G142" i="13"/>
  <c r="G131" i="12"/>
  <c r="B130" i="12"/>
  <c r="B141" i="13"/>
  <c r="G127" i="12"/>
  <c r="G138" i="13"/>
  <c r="E134" i="14"/>
  <c r="E130" i="14"/>
  <c r="E136" i="14"/>
  <c r="E133" i="14"/>
  <c r="E135" i="14"/>
  <c r="E132" i="14"/>
  <c r="E129" i="14"/>
  <c r="E125" i="14"/>
  <c r="E131" i="14"/>
  <c r="E128" i="14"/>
  <c r="E126" i="14"/>
  <c r="E127" i="14"/>
  <c r="E125" i="12"/>
  <c r="E136" i="13"/>
  <c r="G134" i="13"/>
  <c r="G123" i="12"/>
  <c r="E132" i="13"/>
  <c r="E121" i="12"/>
  <c r="G130" i="13"/>
  <c r="G119" i="12"/>
  <c r="E128" i="13"/>
  <c r="E117" i="12"/>
  <c r="G126" i="13"/>
  <c r="G115" i="12"/>
  <c r="B125" i="13"/>
  <c r="B114" i="12"/>
  <c r="G111" i="12"/>
  <c r="G122" i="13"/>
  <c r="B121" i="13"/>
  <c r="B110" i="12"/>
  <c r="D119" i="13"/>
  <c r="D108" i="12"/>
  <c r="F117" i="13"/>
  <c r="F106" i="12"/>
  <c r="H115" i="13"/>
  <c r="H104" i="12"/>
  <c r="C114" i="13"/>
  <c r="C103" i="12"/>
  <c r="H111" i="13"/>
  <c r="H100" i="12"/>
  <c r="F109" i="13"/>
  <c r="F98" i="12"/>
  <c r="D107" i="13"/>
  <c r="D96" i="12"/>
  <c r="F105" i="13"/>
  <c r="F94" i="12"/>
  <c r="D103" i="13"/>
  <c r="D92" i="12"/>
  <c r="F101" i="13"/>
  <c r="F90" i="12"/>
  <c r="H88" i="12"/>
  <c r="H99" i="13"/>
  <c r="F97" i="13"/>
  <c r="F86" i="12"/>
  <c r="H95" i="13"/>
  <c r="H84" i="12"/>
  <c r="C94" i="13"/>
  <c r="C83" i="12"/>
  <c r="E92" i="13"/>
  <c r="E81" i="12"/>
  <c r="G79" i="12"/>
  <c r="G90" i="13"/>
  <c r="E88" i="14"/>
  <c r="E84" i="14"/>
  <c r="E80" i="14"/>
  <c r="E85" i="14"/>
  <c r="E81" i="14"/>
  <c r="E86" i="14"/>
  <c r="E82" i="14"/>
  <c r="E78" i="14"/>
  <c r="E77" i="14"/>
  <c r="E79" i="14"/>
  <c r="E83" i="14"/>
  <c r="E87" i="14"/>
  <c r="E88" i="13"/>
  <c r="E77" i="12"/>
  <c r="G86" i="13"/>
  <c r="G75" i="12"/>
  <c r="B85" i="13"/>
  <c r="B74" i="12"/>
  <c r="D83" i="13"/>
  <c r="D72" i="12"/>
  <c r="F70" i="12"/>
  <c r="F81" i="13"/>
  <c r="H79" i="13"/>
  <c r="H68" i="12"/>
  <c r="F77" i="13"/>
  <c r="F66" i="12"/>
  <c r="D75" i="13"/>
  <c r="D64" i="12"/>
  <c r="B73" i="13"/>
  <c r="B62" i="12"/>
  <c r="D71" i="13"/>
  <c r="D60" i="12"/>
  <c r="B69" i="13"/>
  <c r="B58" i="12"/>
  <c r="D67" i="13"/>
  <c r="D56" i="12"/>
  <c r="F54" i="12"/>
  <c r="F65" i="13"/>
  <c r="G62" i="13"/>
  <c r="G51" i="12"/>
  <c r="B61" i="13"/>
  <c r="B50" i="12"/>
  <c r="D59" i="13"/>
  <c r="D48" i="12"/>
  <c r="F57" i="13"/>
  <c r="F46" i="12"/>
  <c r="H55" i="13"/>
  <c r="H44" i="12"/>
  <c r="F53" i="13"/>
  <c r="F42" i="12"/>
  <c r="H51" i="13"/>
  <c r="H40" i="12"/>
  <c r="C50" i="13"/>
  <c r="C39" i="12"/>
  <c r="H47" i="13"/>
  <c r="H36" i="12"/>
  <c r="C46" i="13"/>
  <c r="C35" i="12"/>
  <c r="E44" i="13"/>
  <c r="E33" i="12"/>
  <c r="G42" i="13"/>
  <c r="G31" i="12"/>
  <c r="F41" i="13"/>
  <c r="F30" i="12"/>
  <c r="D39" i="13"/>
  <c r="D28" i="12"/>
  <c r="B37" i="13"/>
  <c r="B26" i="12"/>
  <c r="D35" i="13"/>
  <c r="D24" i="12"/>
  <c r="B33" i="13"/>
  <c r="B22" i="12"/>
  <c r="D20" i="12"/>
  <c r="D31" i="13"/>
  <c r="F29" i="13"/>
  <c r="F18" i="12"/>
  <c r="F213" i="13"/>
  <c r="F202" i="12"/>
  <c r="D263" i="13"/>
  <c r="D252" i="12"/>
  <c r="D275" i="13"/>
  <c r="D264" i="12"/>
  <c r="D264" i="13"/>
  <c r="D253" i="12"/>
  <c r="D276" i="13"/>
  <c r="D265" i="12"/>
  <c r="G262" i="13"/>
  <c r="G251" i="12"/>
  <c r="G274" i="13"/>
  <c r="G263" i="12"/>
  <c r="C262" i="13"/>
  <c r="C251" i="12"/>
  <c r="C274" i="13"/>
  <c r="C263" i="12"/>
  <c r="E261" i="13"/>
  <c r="E250" i="12"/>
  <c r="E262" i="12"/>
  <c r="E273" i="13"/>
  <c r="G260" i="13"/>
  <c r="G249" i="12"/>
  <c r="G272" i="13"/>
  <c r="G261" i="12"/>
  <c r="C260" i="13"/>
  <c r="C249" i="12"/>
  <c r="C272" i="13"/>
  <c r="C261" i="12"/>
  <c r="E259" i="13"/>
  <c r="E248" i="12"/>
  <c r="E260" i="12"/>
  <c r="E271" i="13"/>
  <c r="G258" i="13"/>
  <c r="G247" i="12"/>
  <c r="G259" i="12"/>
  <c r="G270" i="13"/>
  <c r="C258" i="13"/>
  <c r="C247" i="12"/>
  <c r="C259" i="12"/>
  <c r="C270" i="13"/>
  <c r="E257" i="13"/>
  <c r="E246" i="12"/>
  <c r="E269" i="13"/>
  <c r="E258" i="12"/>
  <c r="G253" i="14"/>
  <c r="G249" i="14"/>
  <c r="G245" i="14"/>
  <c r="G254" i="14"/>
  <c r="G250" i="14"/>
  <c r="G246" i="14"/>
  <c r="G255" i="14"/>
  <c r="G251" i="14"/>
  <c r="G247" i="14"/>
  <c r="G252" i="14"/>
  <c r="G256" i="14"/>
  <c r="G248" i="14"/>
  <c r="G256" i="13"/>
  <c r="G245" i="12"/>
  <c r="G257" i="14"/>
  <c r="G258" i="14"/>
  <c r="G268" i="14"/>
  <c r="G261" i="14"/>
  <c r="G257" i="12"/>
  <c r="G265" i="14"/>
  <c r="G262" i="14"/>
  <c r="G266" i="14"/>
  <c r="G268" i="13"/>
  <c r="G264" i="14"/>
  <c r="G260" i="14"/>
  <c r="G259" i="14"/>
  <c r="G263" i="14"/>
  <c r="G267" i="14"/>
  <c r="C253" i="14"/>
  <c r="C249" i="14"/>
  <c r="C254" i="14"/>
  <c r="C250" i="14"/>
  <c r="C246" i="14"/>
  <c r="C255" i="14"/>
  <c r="C251" i="14"/>
  <c r="C247" i="14"/>
  <c r="C248" i="14"/>
  <c r="C252" i="14"/>
  <c r="C256" i="14"/>
  <c r="C245" i="14"/>
  <c r="C256" i="13"/>
  <c r="C245" i="12"/>
  <c r="C267" i="14"/>
  <c r="C257" i="12"/>
  <c r="C257" i="14"/>
  <c r="C268" i="14"/>
  <c r="C264" i="14"/>
  <c r="C262" i="14"/>
  <c r="C266" i="14"/>
  <c r="C263" i="14"/>
  <c r="C258" i="14"/>
  <c r="C265" i="14"/>
  <c r="C259" i="14"/>
  <c r="C261" i="14"/>
  <c r="C268" i="13"/>
  <c r="C260" i="14"/>
  <c r="E255" i="13"/>
  <c r="E244" i="12"/>
  <c r="E267" i="13"/>
  <c r="E256" i="12"/>
  <c r="G254" i="13"/>
  <c r="G243" i="12"/>
  <c r="G266" i="13"/>
  <c r="G255" i="12"/>
  <c r="C254" i="13"/>
  <c r="C243" i="12"/>
  <c r="C266" i="13"/>
  <c r="C255" i="12"/>
  <c r="E253" i="13"/>
  <c r="E242" i="12"/>
  <c r="E265" i="13"/>
  <c r="E254" i="12"/>
  <c r="G241" i="12"/>
  <c r="G252" i="13"/>
  <c r="C252" i="13"/>
  <c r="C241" i="12"/>
  <c r="E251" i="13"/>
  <c r="E240" i="12"/>
  <c r="G250" i="13"/>
  <c r="G239" i="12"/>
  <c r="C250" i="13"/>
  <c r="C239" i="12"/>
  <c r="E249" i="13"/>
  <c r="E238" i="12"/>
  <c r="G248" i="13"/>
  <c r="G237" i="12"/>
  <c r="C248" i="13"/>
  <c r="C237" i="12"/>
  <c r="F247" i="13"/>
  <c r="F236" i="12"/>
  <c r="B247" i="13"/>
  <c r="B236" i="12"/>
  <c r="D246" i="13"/>
  <c r="D235" i="12"/>
  <c r="F245" i="13"/>
  <c r="F234" i="12"/>
  <c r="B245" i="13"/>
  <c r="B234" i="12"/>
  <c r="D244" i="14"/>
  <c r="D240" i="14"/>
  <c r="D236" i="14"/>
  <c r="D241" i="14"/>
  <c r="D237" i="14"/>
  <c r="D233" i="14"/>
  <c r="D242" i="14"/>
  <c r="D238" i="14"/>
  <c r="D234" i="14"/>
  <c r="D243" i="14"/>
  <c r="D235" i="14"/>
  <c r="D239" i="14"/>
  <c r="D244" i="13"/>
  <c r="D233" i="12"/>
  <c r="F232" i="12"/>
  <c r="F243" i="13"/>
  <c r="B243" i="13"/>
  <c r="B232" i="12"/>
  <c r="D242" i="13"/>
  <c r="D231" i="12"/>
  <c r="F241" i="13"/>
  <c r="F230" i="12"/>
  <c r="B241" i="13"/>
  <c r="B230" i="12"/>
  <c r="D240" i="13"/>
  <c r="D229" i="12"/>
  <c r="F239" i="13"/>
  <c r="F228" i="12"/>
  <c r="B239" i="13"/>
  <c r="B228" i="12"/>
  <c r="D238" i="13"/>
  <c r="D227" i="12"/>
  <c r="F237" i="13"/>
  <c r="F226" i="12"/>
  <c r="B237" i="13"/>
  <c r="B226" i="12"/>
  <c r="D236" i="13"/>
  <c r="D225" i="12"/>
  <c r="F235" i="13"/>
  <c r="F224" i="12"/>
  <c r="B235" i="13"/>
  <c r="B224" i="12"/>
  <c r="D234" i="13"/>
  <c r="D223" i="12"/>
  <c r="F233" i="13"/>
  <c r="F222" i="12"/>
  <c r="B233" i="13"/>
  <c r="B222" i="12"/>
  <c r="D232" i="14"/>
  <c r="D228" i="14"/>
  <c r="D224" i="14"/>
  <c r="D229" i="14"/>
  <c r="D225" i="14"/>
  <c r="D230" i="14"/>
  <c r="D226" i="14"/>
  <c r="D222" i="14"/>
  <c r="D227" i="14"/>
  <c r="D231" i="14"/>
  <c r="D221" i="14"/>
  <c r="D223" i="14"/>
  <c r="D232" i="13"/>
  <c r="D221" i="12"/>
  <c r="F231" i="13"/>
  <c r="F220" i="12"/>
  <c r="B231" i="13"/>
  <c r="B220" i="12"/>
  <c r="F229" i="13"/>
  <c r="F218" i="12"/>
  <c r="B229" i="13"/>
  <c r="B218" i="12"/>
  <c r="G215" i="12"/>
  <c r="G213" i="12"/>
  <c r="E212" i="12"/>
  <c r="G211" i="12"/>
  <c r="C211" i="12"/>
  <c r="E210" i="12"/>
  <c r="G215" i="14"/>
  <c r="G211" i="14"/>
  <c r="G213" i="14"/>
  <c r="G209" i="14"/>
  <c r="G214" i="14"/>
  <c r="G210" i="14"/>
  <c r="G212" i="14"/>
  <c r="G209" i="12"/>
  <c r="C211" i="14"/>
  <c r="C209" i="14"/>
  <c r="C210" i="14"/>
  <c r="C212" i="14"/>
  <c r="C209" i="12"/>
  <c r="G207" i="12"/>
  <c r="G205" i="12"/>
  <c r="B215" i="13"/>
  <c r="B204" i="12"/>
  <c r="B214" i="13"/>
  <c r="B203" i="12"/>
  <c r="G212" i="13"/>
  <c r="G201" i="12"/>
  <c r="F211" i="13"/>
  <c r="F200" i="12"/>
  <c r="B211" i="13"/>
  <c r="B200" i="12"/>
  <c r="E199" i="12"/>
  <c r="H198" i="12"/>
  <c r="D198" i="12"/>
  <c r="G206" i="14"/>
  <c r="G202" i="14"/>
  <c r="G198" i="14"/>
  <c r="G207" i="14"/>
  <c r="G203" i="14"/>
  <c r="G199" i="14"/>
  <c r="G208" i="14"/>
  <c r="G204" i="14"/>
  <c r="G200" i="14"/>
  <c r="G205" i="14"/>
  <c r="G197" i="14"/>
  <c r="G201" i="14"/>
  <c r="G208" i="13"/>
  <c r="G197" i="12"/>
  <c r="C198" i="14"/>
  <c r="C199" i="14"/>
  <c r="C200" i="14"/>
  <c r="C197" i="14"/>
  <c r="C197" i="12"/>
  <c r="F207" i="13"/>
  <c r="F196" i="12"/>
  <c r="B207" i="13"/>
  <c r="B196" i="12"/>
  <c r="E195" i="12"/>
  <c r="H194" i="12"/>
  <c r="D194" i="12"/>
  <c r="G193" i="12"/>
  <c r="G204" i="13"/>
  <c r="C193" i="12"/>
  <c r="F203" i="13"/>
  <c r="F192" i="12"/>
  <c r="B203" i="13"/>
  <c r="B192" i="12"/>
  <c r="E191" i="12"/>
  <c r="H190" i="12"/>
  <c r="D190" i="12"/>
  <c r="G200" i="13"/>
  <c r="G189" i="12"/>
  <c r="C189" i="12"/>
  <c r="C200" i="13"/>
  <c r="F199" i="13"/>
  <c r="F188" i="12"/>
  <c r="B199" i="13"/>
  <c r="B188" i="12"/>
  <c r="E198" i="13"/>
  <c r="E187" i="12"/>
  <c r="H197" i="13"/>
  <c r="H186" i="12"/>
  <c r="D197" i="13"/>
  <c r="D186" i="12"/>
  <c r="G194" i="14"/>
  <c r="G190" i="14"/>
  <c r="G186" i="14"/>
  <c r="G195" i="14"/>
  <c r="G191" i="14"/>
  <c r="G196" i="14"/>
  <c r="G192" i="14"/>
  <c r="G188" i="14"/>
  <c r="G189" i="14"/>
  <c r="G187" i="14"/>
  <c r="G193" i="14"/>
  <c r="G185" i="14"/>
  <c r="G196" i="13"/>
  <c r="G185" i="12"/>
  <c r="C194" i="14"/>
  <c r="C190" i="14"/>
  <c r="C186" i="14"/>
  <c r="C195" i="14"/>
  <c r="C191" i="14"/>
  <c r="C196" i="14"/>
  <c r="C192" i="14"/>
  <c r="C188" i="14"/>
  <c r="C189" i="14"/>
  <c r="C185" i="14"/>
  <c r="C193" i="14"/>
  <c r="C187" i="14"/>
  <c r="C196" i="13"/>
  <c r="C185" i="12"/>
  <c r="F195" i="13"/>
  <c r="F184" i="12"/>
  <c r="B195" i="13"/>
  <c r="B184" i="12"/>
  <c r="E194" i="13"/>
  <c r="E183" i="12"/>
  <c r="H193" i="13"/>
  <c r="H182" i="12"/>
  <c r="D182" i="12"/>
  <c r="D193" i="13"/>
  <c r="G192" i="13"/>
  <c r="G181" i="12"/>
  <c r="C192" i="13"/>
  <c r="C181" i="12"/>
  <c r="F191" i="13"/>
  <c r="F180" i="12"/>
  <c r="B191" i="13"/>
  <c r="B180" i="12"/>
  <c r="E190" i="13"/>
  <c r="E179" i="12"/>
  <c r="H189" i="13"/>
  <c r="H178" i="12"/>
  <c r="D189" i="13"/>
  <c r="D178" i="12"/>
  <c r="G177" i="12"/>
  <c r="G188" i="13"/>
  <c r="C188" i="13"/>
  <c r="C177" i="12"/>
  <c r="F187" i="13"/>
  <c r="F176" i="12"/>
  <c r="B187" i="13"/>
  <c r="B176" i="12"/>
  <c r="E186" i="13"/>
  <c r="E175" i="12"/>
  <c r="H185" i="13"/>
  <c r="H174" i="12"/>
  <c r="D185" i="13"/>
  <c r="D174" i="12"/>
  <c r="G182" i="14"/>
  <c r="G178" i="14"/>
  <c r="G174" i="14"/>
  <c r="G184" i="14"/>
  <c r="G180" i="14"/>
  <c r="G176" i="14"/>
  <c r="G179" i="14"/>
  <c r="G181" i="14"/>
  <c r="G173" i="14"/>
  <c r="G183" i="14"/>
  <c r="G175" i="14"/>
  <c r="G177" i="14"/>
  <c r="G184" i="13"/>
  <c r="G173" i="12"/>
  <c r="C182" i="14"/>
  <c r="C178" i="14"/>
  <c r="C174" i="14"/>
  <c r="C184" i="14"/>
  <c r="C180" i="14"/>
  <c r="C176" i="14"/>
  <c r="C183" i="14"/>
  <c r="C175" i="14"/>
  <c r="C177" i="14"/>
  <c r="C179" i="14"/>
  <c r="C173" i="14"/>
  <c r="C181" i="14"/>
  <c r="C173" i="12"/>
  <c r="C184" i="13"/>
  <c r="F183" i="13"/>
  <c r="F172" i="12"/>
  <c r="B183" i="13"/>
  <c r="B172" i="12"/>
  <c r="E182" i="13"/>
  <c r="E171" i="12"/>
  <c r="H181" i="13"/>
  <c r="H170" i="12"/>
  <c r="D181" i="13"/>
  <c r="D170" i="12"/>
  <c r="G180" i="13"/>
  <c r="G169" i="12"/>
  <c r="C180" i="13"/>
  <c r="C169" i="12"/>
  <c r="F168" i="12"/>
  <c r="F179" i="13"/>
  <c r="B179" i="13"/>
  <c r="B168" i="12"/>
  <c r="E178" i="13"/>
  <c r="E167" i="12"/>
  <c r="H177" i="13"/>
  <c r="H166" i="12"/>
  <c r="D166" i="12"/>
  <c r="D177" i="13"/>
  <c r="G176" i="13"/>
  <c r="G165" i="12"/>
  <c r="C176" i="13"/>
  <c r="C165" i="12"/>
  <c r="F175" i="13"/>
  <c r="F164" i="12"/>
  <c r="B164" i="12"/>
  <c r="B175" i="13"/>
  <c r="E174" i="13"/>
  <c r="E163" i="12"/>
  <c r="H173" i="13"/>
  <c r="H162" i="12"/>
  <c r="D173" i="13"/>
  <c r="D162" i="12"/>
  <c r="G170" i="14"/>
  <c r="G166" i="14"/>
  <c r="G172" i="14"/>
  <c r="G168" i="14"/>
  <c r="G164" i="14"/>
  <c r="G171" i="14"/>
  <c r="G163" i="14"/>
  <c r="G167" i="14"/>
  <c r="G165" i="14"/>
  <c r="G162" i="14"/>
  <c r="G161" i="14"/>
  <c r="G169" i="14"/>
  <c r="G172" i="13"/>
  <c r="G161" i="12"/>
  <c r="C170" i="14"/>
  <c r="C172" i="14"/>
  <c r="C168" i="14"/>
  <c r="C164" i="14"/>
  <c r="C167" i="14"/>
  <c r="C166" i="14"/>
  <c r="C163" i="14"/>
  <c r="C169" i="14"/>
  <c r="C165" i="14"/>
  <c r="C162" i="14"/>
  <c r="C171" i="14"/>
  <c r="C161" i="14"/>
  <c r="C172" i="13"/>
  <c r="C161" i="12"/>
  <c r="F171" i="13"/>
  <c r="F160" i="12"/>
  <c r="B171" i="13"/>
  <c r="B160" i="12"/>
  <c r="E159" i="12"/>
  <c r="E170" i="13"/>
  <c r="H169" i="13"/>
  <c r="H158" i="12"/>
  <c r="D169" i="13"/>
  <c r="D158" i="12"/>
  <c r="G168" i="13"/>
  <c r="G157" i="12"/>
  <c r="C157" i="12"/>
  <c r="C168" i="13"/>
  <c r="F167" i="13"/>
  <c r="F156" i="12"/>
  <c r="B167" i="13"/>
  <c r="B156" i="12"/>
  <c r="E166" i="13"/>
  <c r="E155" i="12"/>
  <c r="H154" i="12"/>
  <c r="H165" i="13"/>
  <c r="D165" i="13"/>
  <c r="D154" i="12"/>
  <c r="G164" i="13"/>
  <c r="G153" i="12"/>
  <c r="C164" i="13"/>
  <c r="C153" i="12"/>
  <c r="F152" i="12"/>
  <c r="F163" i="13"/>
  <c r="B163" i="13"/>
  <c r="B152" i="12"/>
  <c r="E162" i="13"/>
  <c r="E151" i="12"/>
  <c r="H161" i="13"/>
  <c r="H150" i="12"/>
  <c r="H156" i="14"/>
  <c r="H154" i="14"/>
  <c r="H153" i="14"/>
  <c r="H160" i="14"/>
  <c r="H158" i="14"/>
  <c r="H151" i="14"/>
  <c r="H157" i="14"/>
  <c r="H150" i="14"/>
  <c r="H155" i="14"/>
  <c r="H160" i="13"/>
  <c r="H159" i="14"/>
  <c r="H152" i="14"/>
  <c r="D150" i="12"/>
  <c r="D161" i="13"/>
  <c r="F159" i="14"/>
  <c r="F155" i="14"/>
  <c r="F151" i="14"/>
  <c r="F158" i="14"/>
  <c r="F160" i="14"/>
  <c r="F157" i="14"/>
  <c r="F154" i="14"/>
  <c r="F156" i="14"/>
  <c r="F153" i="14"/>
  <c r="F150" i="14"/>
  <c r="F152" i="14"/>
  <c r="F149" i="14"/>
  <c r="F160" i="13"/>
  <c r="F149" i="12"/>
  <c r="B159" i="14"/>
  <c r="B155" i="14"/>
  <c r="B151" i="14"/>
  <c r="B160" i="14"/>
  <c r="B157" i="14"/>
  <c r="B154" i="14"/>
  <c r="B156" i="14"/>
  <c r="B153" i="14"/>
  <c r="B150" i="14"/>
  <c r="B152" i="14"/>
  <c r="B149" i="14"/>
  <c r="B158" i="14"/>
  <c r="B160" i="13"/>
  <c r="B149" i="12"/>
  <c r="E159" i="13"/>
  <c r="E148" i="12"/>
  <c r="H158" i="13"/>
  <c r="H147" i="12"/>
  <c r="D158" i="13"/>
  <c r="D147" i="12"/>
  <c r="G157" i="13"/>
  <c r="G146" i="12"/>
  <c r="C157" i="13"/>
  <c r="C146" i="12"/>
  <c r="F156" i="13"/>
  <c r="F145" i="12"/>
  <c r="B156" i="13"/>
  <c r="B145" i="12"/>
  <c r="E155" i="13"/>
  <c r="E144" i="12"/>
  <c r="H154" i="13"/>
  <c r="H143" i="12"/>
  <c r="D154" i="13"/>
  <c r="D143" i="12"/>
  <c r="G153" i="13"/>
  <c r="G142" i="12"/>
  <c r="C153" i="13"/>
  <c r="C142" i="12"/>
  <c r="F152" i="13"/>
  <c r="F141" i="12"/>
  <c r="B152" i="13"/>
  <c r="B141" i="12"/>
  <c r="E151" i="13"/>
  <c r="E140" i="12"/>
  <c r="H150" i="13"/>
  <c r="H139" i="12"/>
  <c r="D150" i="13"/>
  <c r="D139" i="12"/>
  <c r="G149" i="13"/>
  <c r="G138" i="12"/>
  <c r="C149" i="13"/>
  <c r="C138" i="12"/>
  <c r="F147" i="14"/>
  <c r="F143" i="14"/>
  <c r="F139" i="14"/>
  <c r="F148" i="14"/>
  <c r="F145" i="14"/>
  <c r="F142" i="14"/>
  <c r="F144" i="14"/>
  <c r="F141" i="14"/>
  <c r="F138" i="14"/>
  <c r="F140" i="14"/>
  <c r="F137" i="14"/>
  <c r="F146" i="14"/>
  <c r="F148" i="13"/>
  <c r="F137" i="12"/>
  <c r="B147" i="14"/>
  <c r="B143" i="14"/>
  <c r="B139" i="14"/>
  <c r="B144" i="14"/>
  <c r="B141" i="14"/>
  <c r="B138" i="14"/>
  <c r="B140" i="14"/>
  <c r="B137" i="14"/>
  <c r="B146" i="14"/>
  <c r="B148" i="14"/>
  <c r="B145" i="14"/>
  <c r="B142" i="14"/>
  <c r="B148" i="13"/>
  <c r="B137" i="12"/>
  <c r="E147" i="13"/>
  <c r="E136" i="12"/>
  <c r="H146" i="13"/>
  <c r="H135" i="12"/>
  <c r="D146" i="13"/>
  <c r="D135" i="12"/>
  <c r="G145" i="13"/>
  <c r="G134" i="12"/>
  <c r="C145" i="13"/>
  <c r="C134" i="12"/>
  <c r="F144" i="13"/>
  <c r="F133" i="12"/>
  <c r="B144" i="13"/>
  <c r="B133" i="12"/>
  <c r="E143" i="13"/>
  <c r="E132" i="12"/>
  <c r="H142" i="13"/>
  <c r="H131" i="12"/>
  <c r="D142" i="13"/>
  <c r="D131" i="12"/>
  <c r="G141" i="13"/>
  <c r="G130" i="12"/>
  <c r="C141" i="13"/>
  <c r="C130" i="12"/>
  <c r="F140" i="13"/>
  <c r="F129" i="12"/>
  <c r="B140" i="13"/>
  <c r="B129" i="12"/>
  <c r="E139" i="13"/>
  <c r="E128" i="12"/>
  <c r="H138" i="13"/>
  <c r="H127" i="12"/>
  <c r="D138" i="13"/>
  <c r="D127" i="12"/>
  <c r="G137" i="13"/>
  <c r="G126" i="12"/>
  <c r="C137" i="13"/>
  <c r="C126" i="12"/>
  <c r="F135" i="14"/>
  <c r="F131" i="14"/>
  <c r="F127" i="14"/>
  <c r="F132" i="14"/>
  <c r="F129" i="14"/>
  <c r="F125" i="14"/>
  <c r="F128" i="14"/>
  <c r="F126" i="14"/>
  <c r="F134" i="14"/>
  <c r="F136" i="13"/>
  <c r="F136" i="14"/>
  <c r="F133" i="14"/>
  <c r="F130" i="14"/>
  <c r="F125" i="12"/>
  <c r="B135" i="14"/>
  <c r="B131" i="14"/>
  <c r="B128" i="14"/>
  <c r="B125" i="14"/>
  <c r="B134" i="14"/>
  <c r="B126" i="14"/>
  <c r="B136" i="14"/>
  <c r="B133" i="14"/>
  <c r="B130" i="14"/>
  <c r="B127" i="14"/>
  <c r="B136" i="13"/>
  <c r="B129" i="14"/>
  <c r="B132" i="14"/>
  <c r="B125" i="12"/>
  <c r="E135" i="13"/>
  <c r="E124" i="12"/>
  <c r="H134" i="13"/>
  <c r="H123" i="12"/>
  <c r="D134" i="13"/>
  <c r="D123" i="12"/>
  <c r="G133" i="13"/>
  <c r="G122" i="12"/>
  <c r="C133" i="13"/>
  <c r="C122" i="12"/>
  <c r="F132" i="13"/>
  <c r="F121" i="12"/>
  <c r="B132" i="13"/>
  <c r="B121" i="12"/>
  <c r="E131" i="13"/>
  <c r="E120" i="12"/>
  <c r="H130" i="13"/>
  <c r="H119" i="12"/>
  <c r="D130" i="13"/>
  <c r="D119" i="12"/>
  <c r="G129" i="13"/>
  <c r="G118" i="12"/>
  <c r="C129" i="13"/>
  <c r="C118" i="12"/>
  <c r="F128" i="13"/>
  <c r="F117" i="12"/>
  <c r="B128" i="13"/>
  <c r="B117" i="12"/>
  <c r="E127" i="13"/>
  <c r="E116" i="12"/>
  <c r="H126" i="13"/>
  <c r="H115" i="12"/>
  <c r="D126" i="13"/>
  <c r="D115" i="12"/>
  <c r="G125" i="13"/>
  <c r="G114" i="12"/>
  <c r="C125" i="13"/>
  <c r="C114" i="12"/>
  <c r="F121" i="14"/>
  <c r="F117" i="14"/>
  <c r="F113" i="14"/>
  <c r="F122" i="14"/>
  <c r="F118" i="14"/>
  <c r="F114" i="14"/>
  <c r="F123" i="14"/>
  <c r="F119" i="14"/>
  <c r="F115" i="14"/>
  <c r="F116" i="14"/>
  <c r="F124" i="13"/>
  <c r="F120" i="14"/>
  <c r="F124" i="14"/>
  <c r="F113" i="12"/>
  <c r="B121" i="14"/>
  <c r="B117" i="14"/>
  <c r="B113" i="14"/>
  <c r="B122" i="14"/>
  <c r="B118" i="14"/>
  <c r="B114" i="14"/>
  <c r="B123" i="14"/>
  <c r="B119" i="14"/>
  <c r="B115" i="14"/>
  <c r="B124" i="13"/>
  <c r="B116" i="14"/>
  <c r="B120" i="14"/>
  <c r="B124" i="14"/>
  <c r="B113" i="12"/>
  <c r="E123" i="13"/>
  <c r="E112" i="12"/>
  <c r="H122" i="13"/>
  <c r="H111" i="12"/>
  <c r="D122" i="13"/>
  <c r="D111" i="12"/>
  <c r="G121" i="13"/>
  <c r="G110" i="12"/>
  <c r="C121" i="13"/>
  <c r="C110" i="12"/>
  <c r="F120" i="13"/>
  <c r="F109" i="12"/>
  <c r="B120" i="13"/>
  <c r="B109" i="12"/>
  <c r="E119" i="13"/>
  <c r="E108" i="12"/>
  <c r="H118" i="13"/>
  <c r="H107" i="12"/>
  <c r="D118" i="13"/>
  <c r="D107" i="12"/>
  <c r="G117" i="13"/>
  <c r="G106" i="12"/>
  <c r="C117" i="13"/>
  <c r="C106" i="12"/>
  <c r="F116" i="13"/>
  <c r="F105" i="12"/>
  <c r="B116" i="13"/>
  <c r="B105" i="12"/>
  <c r="E115" i="13"/>
  <c r="E104" i="12"/>
  <c r="H114" i="13"/>
  <c r="H103" i="12"/>
  <c r="D114" i="13"/>
  <c r="D103" i="12"/>
  <c r="G113" i="13"/>
  <c r="G102" i="12"/>
  <c r="C113" i="13"/>
  <c r="C102" i="12"/>
  <c r="F109" i="14"/>
  <c r="F105" i="14"/>
  <c r="F101" i="14"/>
  <c r="F110" i="14"/>
  <c r="F106" i="14"/>
  <c r="F102" i="14"/>
  <c r="F111" i="14"/>
  <c r="F107" i="14"/>
  <c r="F103" i="14"/>
  <c r="F112" i="13"/>
  <c r="F104" i="14"/>
  <c r="F108" i="14"/>
  <c r="F101" i="12"/>
  <c r="F112" i="14"/>
  <c r="B109" i="14"/>
  <c r="B105" i="14"/>
  <c r="B101" i="14"/>
  <c r="B110" i="14"/>
  <c r="B106" i="14"/>
  <c r="B102" i="14"/>
  <c r="B111" i="14"/>
  <c r="B107" i="14"/>
  <c r="B103" i="14"/>
  <c r="B112" i="14"/>
  <c r="B112" i="13"/>
  <c r="B104" i="14"/>
  <c r="B108" i="14"/>
  <c r="B101" i="12"/>
  <c r="E111" i="13"/>
  <c r="E100" i="12"/>
  <c r="H110" i="13"/>
  <c r="H99" i="12"/>
  <c r="D110" i="13"/>
  <c r="D99" i="12"/>
  <c r="G109" i="13"/>
  <c r="G98" i="12"/>
  <c r="C109" i="13"/>
  <c r="C98" i="12"/>
  <c r="F108" i="13"/>
  <c r="F97" i="12"/>
  <c r="B108" i="13"/>
  <c r="B97" i="12"/>
  <c r="E107" i="13"/>
  <c r="E96" i="12"/>
  <c r="H106" i="13"/>
  <c r="H95" i="12"/>
  <c r="D106" i="13"/>
  <c r="D95" i="12"/>
  <c r="G105" i="13"/>
  <c r="G94" i="12"/>
  <c r="C105" i="13"/>
  <c r="C94" i="12"/>
  <c r="F104" i="13"/>
  <c r="F93" i="12"/>
  <c r="B104" i="13"/>
  <c r="B93" i="12"/>
  <c r="E103" i="13"/>
  <c r="E92" i="12"/>
  <c r="H102" i="13"/>
  <c r="H91" i="12"/>
  <c r="D102" i="13"/>
  <c r="D91" i="12"/>
  <c r="G101" i="13"/>
  <c r="G90" i="12"/>
  <c r="C101" i="13"/>
  <c r="C90" i="12"/>
  <c r="F97" i="14"/>
  <c r="F93" i="14"/>
  <c r="F89" i="14"/>
  <c r="F98" i="14"/>
  <c r="F94" i="14"/>
  <c r="F90" i="14"/>
  <c r="F99" i="14"/>
  <c r="F95" i="14"/>
  <c r="F91" i="14"/>
  <c r="F100" i="14"/>
  <c r="F100" i="13"/>
  <c r="F92" i="14"/>
  <c r="F96" i="14"/>
  <c r="F89" i="12"/>
  <c r="B97" i="14"/>
  <c r="B93" i="14"/>
  <c r="B89" i="14"/>
  <c r="B98" i="14"/>
  <c r="B94" i="14"/>
  <c r="B90" i="14"/>
  <c r="B99" i="14"/>
  <c r="B95" i="14"/>
  <c r="B91" i="14"/>
  <c r="B96" i="14"/>
  <c r="B100" i="13"/>
  <c r="B100" i="14"/>
  <c r="B92" i="14"/>
  <c r="B89" i="12"/>
  <c r="E99" i="13"/>
  <c r="E88" i="12"/>
  <c r="H98" i="13"/>
  <c r="H87" i="12"/>
  <c r="D98" i="13"/>
  <c r="D87" i="12"/>
  <c r="G97" i="13"/>
  <c r="G86" i="12"/>
  <c r="C97" i="13"/>
  <c r="C86" i="12"/>
  <c r="F96" i="13"/>
  <c r="F85" i="12"/>
  <c r="B96" i="13"/>
  <c r="B85" i="12"/>
  <c r="E95" i="13"/>
  <c r="E84" i="12"/>
  <c r="H94" i="13"/>
  <c r="H83" i="12"/>
  <c r="D94" i="13"/>
  <c r="D83" i="12"/>
  <c r="G93" i="13"/>
  <c r="G82" i="12"/>
  <c r="C93" i="13"/>
  <c r="C82" i="12"/>
  <c r="F92" i="13"/>
  <c r="F81" i="12"/>
  <c r="B92" i="13"/>
  <c r="B81" i="12"/>
  <c r="E91" i="13"/>
  <c r="E80" i="12"/>
  <c r="H90" i="13"/>
  <c r="H79" i="12"/>
  <c r="D90" i="13"/>
  <c r="D79" i="12"/>
  <c r="G89" i="13"/>
  <c r="G78" i="12"/>
  <c r="C89" i="13"/>
  <c r="C78" i="12"/>
  <c r="F85" i="14"/>
  <c r="F81" i="14"/>
  <c r="F86" i="14"/>
  <c r="F82" i="14"/>
  <c r="F87" i="14"/>
  <c r="F83" i="14"/>
  <c r="F79" i="14"/>
  <c r="F84" i="14"/>
  <c r="F88" i="13"/>
  <c r="F88" i="14"/>
  <c r="F78" i="14"/>
  <c r="F77" i="14"/>
  <c r="F80" i="14"/>
  <c r="F77" i="12"/>
  <c r="B85" i="14"/>
  <c r="B81" i="14"/>
  <c r="B86" i="14"/>
  <c r="B82" i="14"/>
  <c r="B87" i="14"/>
  <c r="B83" i="14"/>
  <c r="B79" i="14"/>
  <c r="B80" i="14"/>
  <c r="B88" i="13"/>
  <c r="B84" i="14"/>
  <c r="B78" i="14"/>
  <c r="B88" i="14"/>
  <c r="B77" i="14"/>
  <c r="B77" i="12"/>
  <c r="E87" i="13"/>
  <c r="E76" i="12"/>
  <c r="H86" i="13"/>
  <c r="H75" i="12"/>
  <c r="D86" i="13"/>
  <c r="D75" i="12"/>
  <c r="G85" i="13"/>
  <c r="G74" i="12"/>
  <c r="C85" i="13"/>
  <c r="C74" i="12"/>
  <c r="F84" i="13"/>
  <c r="F73" i="12"/>
  <c r="B84" i="13"/>
  <c r="B73" i="12"/>
  <c r="E83" i="13"/>
  <c r="E72" i="12"/>
  <c r="H82" i="13"/>
  <c r="H71" i="12"/>
  <c r="D82" i="13"/>
  <c r="D71" i="12"/>
  <c r="G81" i="13"/>
  <c r="G70" i="12"/>
  <c r="C81" i="13"/>
  <c r="C70" i="12"/>
  <c r="F80" i="13"/>
  <c r="F69" i="12"/>
  <c r="B80" i="13"/>
  <c r="B69" i="12"/>
  <c r="E79" i="13"/>
  <c r="E68" i="12"/>
  <c r="H78" i="13"/>
  <c r="H67" i="12"/>
  <c r="D78" i="13"/>
  <c r="D67" i="12"/>
  <c r="G77" i="13"/>
  <c r="G66" i="12"/>
  <c r="C77" i="13"/>
  <c r="C66" i="12"/>
  <c r="F75" i="14"/>
  <c r="F71" i="14"/>
  <c r="F67" i="14"/>
  <c r="F76" i="14"/>
  <c r="F73" i="14"/>
  <c r="F70" i="14"/>
  <c r="F76" i="13"/>
  <c r="F72" i="14"/>
  <c r="F69" i="14"/>
  <c r="F66" i="14"/>
  <c r="F68" i="14"/>
  <c r="F65" i="14"/>
  <c r="F74" i="14"/>
  <c r="F65" i="12"/>
  <c r="B75" i="14"/>
  <c r="B71" i="14"/>
  <c r="B67" i="14"/>
  <c r="B72" i="14"/>
  <c r="B69" i="14"/>
  <c r="B66" i="14"/>
  <c r="B76" i="13"/>
  <c r="B68" i="14"/>
  <c r="B65" i="14"/>
  <c r="B74" i="14"/>
  <c r="B76" i="14"/>
  <c r="B73" i="14"/>
  <c r="B70" i="14"/>
  <c r="B65" i="12"/>
  <c r="E75" i="13"/>
  <c r="E64" i="12"/>
  <c r="H74" i="13"/>
  <c r="H63" i="12"/>
  <c r="D74" i="13"/>
  <c r="D63" i="12"/>
  <c r="G73" i="13"/>
  <c r="G62" i="12"/>
  <c r="C73" i="13"/>
  <c r="C62" i="12"/>
  <c r="F72" i="13"/>
  <c r="F61" i="12"/>
  <c r="B72" i="13"/>
  <c r="B61" i="12"/>
  <c r="E71" i="13"/>
  <c r="E60" i="12"/>
  <c r="H70" i="13"/>
  <c r="H59" i="12"/>
  <c r="D70" i="13"/>
  <c r="D59" i="12"/>
  <c r="G69" i="13"/>
  <c r="G58" i="12"/>
  <c r="C69" i="13"/>
  <c r="C58" i="12"/>
  <c r="F68" i="13"/>
  <c r="F57" i="12"/>
  <c r="B68" i="13"/>
  <c r="B57" i="12"/>
  <c r="E67" i="13"/>
  <c r="E56" i="12"/>
  <c r="H66" i="13"/>
  <c r="H55" i="12"/>
  <c r="D66" i="13"/>
  <c r="D55" i="12"/>
  <c r="G65" i="13"/>
  <c r="G54" i="12"/>
  <c r="C65" i="13"/>
  <c r="C54" i="12"/>
  <c r="F63" i="14"/>
  <c r="F59" i="14"/>
  <c r="F55" i="14"/>
  <c r="F60" i="14"/>
  <c r="F57" i="14"/>
  <c r="F54" i="14"/>
  <c r="F64" i="13"/>
  <c r="F56" i="14"/>
  <c r="F53" i="14"/>
  <c r="F62" i="14"/>
  <c r="F64" i="14"/>
  <c r="F61" i="14"/>
  <c r="F58" i="14"/>
  <c r="F53" i="12"/>
  <c r="B63" i="14"/>
  <c r="B59" i="14"/>
  <c r="B55" i="14"/>
  <c r="B56" i="14"/>
  <c r="B53" i="14"/>
  <c r="B64" i="13"/>
  <c r="B62" i="14"/>
  <c r="B64" i="14"/>
  <c r="B61" i="14"/>
  <c r="B58" i="14"/>
  <c r="B60" i="14"/>
  <c r="B57" i="14"/>
  <c r="B53" i="12"/>
  <c r="B54" i="14"/>
  <c r="E63" i="13"/>
  <c r="E52" i="12"/>
  <c r="H62" i="13"/>
  <c r="H51" i="12"/>
  <c r="D62" i="13"/>
  <c r="D51" i="12"/>
  <c r="G61" i="13"/>
  <c r="G50" i="12"/>
  <c r="C61" i="13"/>
  <c r="C50" i="12"/>
  <c r="F60" i="13"/>
  <c r="F49" i="12"/>
  <c r="B60" i="13"/>
  <c r="B49" i="12"/>
  <c r="E59" i="13"/>
  <c r="E48" i="12"/>
  <c r="H58" i="13"/>
  <c r="H47" i="12"/>
  <c r="D58" i="13"/>
  <c r="D47" i="12"/>
  <c r="G57" i="13"/>
  <c r="G46" i="12"/>
  <c r="C57" i="13"/>
  <c r="C46" i="12"/>
  <c r="F56" i="13"/>
  <c r="F45" i="12"/>
  <c r="B56" i="13"/>
  <c r="B45" i="12"/>
  <c r="E55" i="13"/>
  <c r="E44" i="12"/>
  <c r="H54" i="13"/>
  <c r="H43" i="12"/>
  <c r="D54" i="13"/>
  <c r="D43" i="12"/>
  <c r="G53" i="13"/>
  <c r="G42" i="12"/>
  <c r="C53" i="13"/>
  <c r="C42" i="12"/>
  <c r="F51" i="14"/>
  <c r="F47" i="14"/>
  <c r="F43" i="14"/>
  <c r="F44" i="14"/>
  <c r="F41" i="14"/>
  <c r="F52" i="13"/>
  <c r="F50" i="14"/>
  <c r="F52" i="14"/>
  <c r="F49" i="14"/>
  <c r="F46" i="14"/>
  <c r="F48" i="14"/>
  <c r="F45" i="14"/>
  <c r="F42" i="14"/>
  <c r="F41" i="12"/>
  <c r="B51" i="14"/>
  <c r="B47" i="14"/>
  <c r="B43" i="14"/>
  <c r="B50" i="14"/>
  <c r="B52" i="13"/>
  <c r="B52" i="14"/>
  <c r="B49" i="14"/>
  <c r="B46" i="14"/>
  <c r="B48" i="14"/>
  <c r="B45" i="14"/>
  <c r="B42" i="14"/>
  <c r="B44" i="14"/>
  <c r="B41" i="14"/>
  <c r="B41" i="12"/>
  <c r="E51" i="13"/>
  <c r="E40" i="12"/>
  <c r="H50" i="13"/>
  <c r="H39" i="12"/>
  <c r="D50" i="13"/>
  <c r="D39" i="12"/>
  <c r="G49" i="13"/>
  <c r="G38" i="12"/>
  <c r="C49" i="13"/>
  <c r="C38" i="12"/>
  <c r="F48" i="13"/>
  <c r="F37" i="12"/>
  <c r="B48" i="13"/>
  <c r="B37" i="12"/>
  <c r="E47" i="13"/>
  <c r="E36" i="12"/>
  <c r="H46" i="13"/>
  <c r="H35" i="12"/>
  <c r="D46" i="13"/>
  <c r="D35" i="12"/>
  <c r="G45" i="13"/>
  <c r="G34" i="12"/>
  <c r="C45" i="13"/>
  <c r="C34" i="12"/>
  <c r="F44" i="13"/>
  <c r="F33" i="12"/>
  <c r="B44" i="13"/>
  <c r="B33" i="12"/>
  <c r="E43" i="13"/>
  <c r="E32" i="12"/>
  <c r="H42" i="13"/>
  <c r="H31" i="12"/>
  <c r="D42" i="13"/>
  <c r="D31" i="12"/>
  <c r="G41" i="13"/>
  <c r="G30" i="12"/>
  <c r="C41" i="13"/>
  <c r="C30" i="12"/>
  <c r="F36" i="14"/>
  <c r="F32" i="14"/>
  <c r="F40" i="13"/>
  <c r="F40" i="14"/>
  <c r="F37" i="14"/>
  <c r="F33" i="14"/>
  <c r="F29" i="14"/>
  <c r="F38" i="14"/>
  <c r="F34" i="14"/>
  <c r="F30" i="14"/>
  <c r="F31" i="14"/>
  <c r="F35" i="14"/>
  <c r="F39" i="14"/>
  <c r="F29" i="12"/>
  <c r="B40" i="14"/>
  <c r="B36" i="14"/>
  <c r="B32" i="14"/>
  <c r="B40" i="13"/>
  <c r="B37" i="14"/>
  <c r="B33" i="14"/>
  <c r="B29" i="14"/>
  <c r="B38" i="14"/>
  <c r="B34" i="14"/>
  <c r="B30" i="14"/>
  <c r="B31" i="14"/>
  <c r="B35" i="14"/>
  <c r="B29" i="12"/>
  <c r="B39" i="14"/>
  <c r="E39" i="13"/>
  <c r="E28" i="12"/>
  <c r="H38" i="13"/>
  <c r="H27" i="12"/>
  <c r="D38" i="13"/>
  <c r="D27" i="12"/>
  <c r="G37" i="13"/>
  <c r="G26" i="12"/>
  <c r="C37" i="13"/>
  <c r="C26" i="12"/>
  <c r="F36" i="13"/>
  <c r="F25" i="12"/>
  <c r="B36" i="13"/>
  <c r="B25" i="12"/>
  <c r="E35" i="13"/>
  <c r="E24" i="12"/>
  <c r="H34" i="13"/>
  <c r="H23" i="12"/>
  <c r="D34" i="13"/>
  <c r="D23" i="12"/>
  <c r="G33" i="13"/>
  <c r="G22" i="12"/>
  <c r="C33" i="13"/>
  <c r="C22" i="12"/>
  <c r="F32" i="13"/>
  <c r="F21" i="12"/>
  <c r="B32" i="13"/>
  <c r="B21" i="12"/>
  <c r="E31" i="13"/>
  <c r="E20" i="12"/>
  <c r="H30" i="13"/>
  <c r="H19" i="12"/>
  <c r="D30" i="13"/>
  <c r="D19" i="12"/>
  <c r="G29" i="13"/>
  <c r="G18" i="12"/>
  <c r="C29" i="13"/>
  <c r="C18" i="12"/>
  <c r="F17" i="14"/>
  <c r="F19" i="14"/>
  <c r="F21" i="14"/>
  <c r="F23" i="14"/>
  <c r="F25" i="14"/>
  <c r="F27" i="14"/>
  <c r="F24" i="14"/>
  <c r="F22" i="14"/>
  <c r="F20" i="14"/>
  <c r="F28" i="14"/>
  <c r="F18" i="14"/>
  <c r="F28" i="13"/>
  <c r="F26" i="14"/>
  <c r="F17" i="12"/>
  <c r="B26" i="14"/>
  <c r="B22" i="14"/>
  <c r="B18" i="14"/>
  <c r="B25" i="14"/>
  <c r="B21" i="14"/>
  <c r="B17" i="14"/>
  <c r="B28" i="14"/>
  <c r="B24" i="14"/>
  <c r="B20" i="14"/>
  <c r="B23" i="14"/>
  <c r="B19" i="14"/>
  <c r="B27" i="14"/>
  <c r="B17" i="12"/>
  <c r="B28" i="13"/>
  <c r="F212" i="13"/>
  <c r="F201" i="12"/>
  <c r="F216" i="13"/>
  <c r="F205" i="12"/>
  <c r="E263" i="13"/>
  <c r="E252" i="12"/>
  <c r="E275" i="13"/>
  <c r="E264" i="12"/>
  <c r="G264" i="13"/>
  <c r="G253" i="12"/>
  <c r="G276" i="13"/>
  <c r="G265" i="12"/>
  <c r="E264" i="13"/>
  <c r="E253" i="12"/>
  <c r="E265" i="12"/>
  <c r="E276" i="13"/>
  <c r="C264" i="13"/>
  <c r="F264" i="13"/>
  <c r="E203" i="15"/>
  <c r="D205" i="15"/>
  <c r="D207" i="15"/>
  <c r="H217" i="15"/>
  <c r="H221" i="15"/>
  <c r="H231" i="15"/>
  <c r="H204" i="15"/>
  <c r="C206" i="15"/>
  <c r="E207" i="15"/>
  <c r="H210" i="15"/>
  <c r="D202" i="15"/>
  <c r="C203" i="15"/>
  <c r="C204" i="15"/>
  <c r="D206" i="15"/>
  <c r="H216" i="15"/>
  <c r="H218" i="15"/>
  <c r="H220" i="15"/>
  <c r="H222" i="15"/>
  <c r="H226" i="15"/>
  <c r="H228" i="15"/>
  <c r="H230" i="15"/>
  <c r="H232" i="15"/>
  <c r="H234" i="15"/>
  <c r="H238" i="15"/>
  <c r="H240" i="15"/>
  <c r="H242" i="15"/>
  <c r="H244" i="15"/>
  <c r="H246" i="15"/>
  <c r="H248" i="15"/>
  <c r="H250" i="15"/>
  <c r="H252" i="15"/>
  <c r="D201" i="15"/>
  <c r="E204" i="15"/>
  <c r="H219" i="15"/>
  <c r="H223" i="15"/>
  <c r="H225" i="15"/>
  <c r="H227" i="15"/>
  <c r="H229" i="15"/>
  <c r="H233" i="15"/>
  <c r="H235" i="15"/>
  <c r="H237" i="15"/>
  <c r="H239" i="15"/>
  <c r="H241" i="15"/>
  <c r="H243" i="15"/>
  <c r="H245" i="15"/>
  <c r="H247" i="15"/>
  <c r="H249" i="15"/>
  <c r="H251" i="15"/>
  <c r="C202" i="15"/>
  <c r="E205" i="15"/>
  <c r="H206" i="15"/>
  <c r="H208" i="15"/>
  <c r="H212" i="15"/>
  <c r="H214" i="15"/>
  <c r="H201" i="15"/>
  <c r="E202" i="15"/>
  <c r="D204" i="15"/>
  <c r="C205" i="15"/>
  <c r="H205" i="15"/>
  <c r="H213" i="15"/>
  <c r="H215" i="15"/>
  <c r="E79" i="10"/>
  <c r="E78" i="10"/>
  <c r="E77" i="10"/>
  <c r="H209" i="14" l="1"/>
  <c r="H209" i="12"/>
  <c r="H236" i="12"/>
  <c r="H224" i="15"/>
  <c r="E231" i="13"/>
  <c r="E208" i="15"/>
  <c r="E218" i="12"/>
  <c r="E206" i="15"/>
  <c r="G231" i="14"/>
  <c r="G216" i="15"/>
  <c r="C214" i="14"/>
  <c r="C201" i="15"/>
  <c r="D231" i="13"/>
  <c r="D208" i="15"/>
  <c r="D215" i="12"/>
  <c r="D203" i="15"/>
  <c r="C230" i="13"/>
  <c r="C208" i="15"/>
  <c r="E213" i="14"/>
  <c r="E201" i="15"/>
  <c r="D230" i="13"/>
  <c r="G236" i="13"/>
  <c r="D218" i="14"/>
  <c r="G228" i="12"/>
  <c r="H212" i="14"/>
  <c r="E225" i="13"/>
  <c r="H264" i="13"/>
  <c r="C227" i="13"/>
  <c r="E230" i="13"/>
  <c r="D228" i="13"/>
  <c r="H217" i="14"/>
  <c r="C204" i="13"/>
  <c r="D205" i="13"/>
  <c r="G218" i="14"/>
  <c r="G224" i="13"/>
  <c r="G238" i="13"/>
  <c r="C216" i="12"/>
  <c r="E211" i="13"/>
  <c r="H218" i="13"/>
  <c r="H213" i="13"/>
  <c r="G218" i="13"/>
  <c r="G220" i="13"/>
  <c r="D223" i="13"/>
  <c r="D201" i="14"/>
  <c r="D217" i="14"/>
  <c r="H253" i="12"/>
  <c r="D220" i="12"/>
  <c r="D208" i="14"/>
  <c r="D226" i="13"/>
  <c r="D207" i="13"/>
  <c r="E224" i="13"/>
  <c r="G219" i="14"/>
  <c r="D208" i="13"/>
  <c r="E219" i="12"/>
  <c r="E213" i="12"/>
  <c r="H212" i="13"/>
  <c r="H201" i="12"/>
  <c r="H258" i="13"/>
  <c r="H247" i="12"/>
  <c r="H270" i="13"/>
  <c r="H259" i="12"/>
  <c r="H230" i="13"/>
  <c r="H219" i="12"/>
  <c r="H243" i="13"/>
  <c r="H232" i="12"/>
  <c r="C217" i="13"/>
  <c r="C206" i="12"/>
  <c r="E206" i="13"/>
  <c r="H203" i="14"/>
  <c r="H213" i="14"/>
  <c r="H218" i="14"/>
  <c r="E219" i="13"/>
  <c r="E208" i="12"/>
  <c r="C212" i="13"/>
  <c r="C201" i="12"/>
  <c r="C213" i="13"/>
  <c r="C202" i="12"/>
  <c r="H238" i="13"/>
  <c r="H227" i="12"/>
  <c r="H251" i="13"/>
  <c r="H240" i="12"/>
  <c r="D213" i="13"/>
  <c r="D202" i="12"/>
  <c r="C201" i="14"/>
  <c r="C202" i="14"/>
  <c r="D209" i="13"/>
  <c r="C215" i="14"/>
  <c r="G216" i="14"/>
  <c r="G217" i="14"/>
  <c r="C213" i="12"/>
  <c r="E214" i="12"/>
  <c r="D217" i="12"/>
  <c r="D214" i="12"/>
  <c r="H222" i="13"/>
  <c r="C203" i="13"/>
  <c r="D204" i="13"/>
  <c r="E205" i="13"/>
  <c r="D202" i="14"/>
  <c r="D205" i="14"/>
  <c r="H208" i="13"/>
  <c r="H204" i="14"/>
  <c r="H207" i="14"/>
  <c r="C211" i="13"/>
  <c r="D219" i="14"/>
  <c r="D222" i="13"/>
  <c r="C229" i="13"/>
  <c r="G231" i="13"/>
  <c r="G235" i="13"/>
  <c r="G239" i="13"/>
  <c r="D202" i="13"/>
  <c r="C209" i="13"/>
  <c r="D221" i="13"/>
  <c r="H203" i="13"/>
  <c r="C206" i="13"/>
  <c r="E208" i="13"/>
  <c r="E201" i="14"/>
  <c r="E208" i="14"/>
  <c r="H211" i="13"/>
  <c r="G217" i="13"/>
  <c r="E220" i="13"/>
  <c r="E214" i="14"/>
  <c r="E215" i="14"/>
  <c r="E217" i="14"/>
  <c r="G221" i="13"/>
  <c r="C223" i="13"/>
  <c r="G225" i="13"/>
  <c r="H211" i="14"/>
  <c r="H215" i="14"/>
  <c r="C201" i="13"/>
  <c r="G228" i="13"/>
  <c r="G232" i="13"/>
  <c r="G228" i="14"/>
  <c r="C205" i="12"/>
  <c r="C216" i="13"/>
  <c r="E216" i="13"/>
  <c r="E205" i="12"/>
  <c r="H240" i="13"/>
  <c r="H229" i="12"/>
  <c r="H253" i="13"/>
  <c r="H242" i="12"/>
  <c r="H265" i="13"/>
  <c r="H254" i="12"/>
  <c r="H227" i="13"/>
  <c r="H216" i="12"/>
  <c r="C214" i="13"/>
  <c r="C203" i="12"/>
  <c r="E214" i="13"/>
  <c r="E203" i="12"/>
  <c r="E223" i="13"/>
  <c r="E227" i="13"/>
  <c r="C205" i="13"/>
  <c r="C218" i="12"/>
  <c r="E204" i="14"/>
  <c r="E216" i="14"/>
  <c r="D215" i="13"/>
  <c r="D204" i="12"/>
  <c r="H219" i="13"/>
  <c r="H208" i="12"/>
  <c r="H254" i="14"/>
  <c r="H250" i="14"/>
  <c r="H246" i="14"/>
  <c r="H255" i="14"/>
  <c r="H251" i="14"/>
  <c r="H247" i="14"/>
  <c r="H256" i="14"/>
  <c r="H252" i="14"/>
  <c r="H248" i="14"/>
  <c r="H245" i="14"/>
  <c r="H249" i="14"/>
  <c r="H253" i="14"/>
  <c r="H256" i="13"/>
  <c r="H245" i="12"/>
  <c r="H262" i="14"/>
  <c r="H259" i="14"/>
  <c r="H261" i="14"/>
  <c r="H257" i="12"/>
  <c r="H263" i="14"/>
  <c r="H268" i="13"/>
  <c r="H258" i="14"/>
  <c r="H268" i="14"/>
  <c r="H265" i="14"/>
  <c r="H266" i="14"/>
  <c r="H267" i="14"/>
  <c r="H264" i="14"/>
  <c r="H257" i="14"/>
  <c r="H260" i="14"/>
  <c r="H248" i="13"/>
  <c r="H237" i="12"/>
  <c r="E215" i="13"/>
  <c r="E204" i="12"/>
  <c r="H259" i="13"/>
  <c r="H248" i="12"/>
  <c r="H260" i="12"/>
  <c r="H271" i="13"/>
  <c r="H241" i="13"/>
  <c r="H230" i="12"/>
  <c r="H233" i="13"/>
  <c r="H222" i="12"/>
  <c r="D219" i="13"/>
  <c r="D208" i="12"/>
  <c r="H215" i="13"/>
  <c r="H204" i="12"/>
  <c r="H228" i="13"/>
  <c r="H217" i="12"/>
  <c r="E217" i="13"/>
  <c r="E206" i="12"/>
  <c r="D214" i="13"/>
  <c r="D203" i="12"/>
  <c r="G227" i="13"/>
  <c r="G216" i="12"/>
  <c r="C219" i="13"/>
  <c r="C208" i="12"/>
  <c r="H262" i="13"/>
  <c r="H251" i="12"/>
  <c r="H274" i="13"/>
  <c r="H263" i="12"/>
  <c r="H254" i="13"/>
  <c r="H243" i="12"/>
  <c r="H266" i="13"/>
  <c r="H255" i="12"/>
  <c r="H246" i="13"/>
  <c r="H235" i="12"/>
  <c r="H236" i="13"/>
  <c r="H225" i="12"/>
  <c r="D212" i="13"/>
  <c r="D201" i="12"/>
  <c r="H257" i="13"/>
  <c r="H246" i="12"/>
  <c r="H269" i="13"/>
  <c r="H258" i="12"/>
  <c r="H249" i="13"/>
  <c r="H238" i="12"/>
  <c r="H239" i="13"/>
  <c r="H228" i="12"/>
  <c r="H231" i="13"/>
  <c r="H220" i="12"/>
  <c r="D217" i="13"/>
  <c r="D206" i="12"/>
  <c r="H221" i="13"/>
  <c r="H210" i="12"/>
  <c r="E212" i="13"/>
  <c r="E201" i="12"/>
  <c r="D218" i="13"/>
  <c r="D207" i="12"/>
  <c r="D201" i="13"/>
  <c r="E202" i="13"/>
  <c r="H205" i="13"/>
  <c r="C208" i="13"/>
  <c r="C203" i="14"/>
  <c r="C206" i="14"/>
  <c r="E210" i="13"/>
  <c r="G216" i="13"/>
  <c r="C220" i="13"/>
  <c r="C220" i="14"/>
  <c r="C213" i="14"/>
  <c r="C219" i="14"/>
  <c r="G220" i="14"/>
  <c r="E221" i="13"/>
  <c r="G222" i="13"/>
  <c r="C224" i="13"/>
  <c r="G226" i="13"/>
  <c r="E203" i="13"/>
  <c r="H206" i="13"/>
  <c r="H214" i="13"/>
  <c r="D225" i="13"/>
  <c r="E229" i="13"/>
  <c r="D203" i="14"/>
  <c r="H206" i="14"/>
  <c r="H201" i="14"/>
  <c r="H208" i="14"/>
  <c r="D215" i="14"/>
  <c r="D216" i="14"/>
  <c r="D213" i="12"/>
  <c r="E217" i="12"/>
  <c r="C220" i="12"/>
  <c r="C217" i="12"/>
  <c r="E202" i="14"/>
  <c r="E205" i="14"/>
  <c r="E218" i="14"/>
  <c r="E219" i="14"/>
  <c r="C214" i="12"/>
  <c r="E215" i="12"/>
  <c r="D218" i="12"/>
  <c r="H219" i="14"/>
  <c r="H210" i="14"/>
  <c r="H216" i="14"/>
  <c r="D216" i="12"/>
  <c r="G230" i="14"/>
  <c r="G232" i="14"/>
  <c r="H224" i="13"/>
  <c r="H213" i="12"/>
  <c r="H223" i="13"/>
  <c r="H212" i="12"/>
  <c r="H250" i="13"/>
  <c r="H239" i="12"/>
  <c r="H261" i="13"/>
  <c r="H250" i="12"/>
  <c r="H273" i="13"/>
  <c r="H262" i="12"/>
  <c r="H235" i="13"/>
  <c r="H224" i="12"/>
  <c r="H232" i="14"/>
  <c r="H228" i="14"/>
  <c r="H224" i="14"/>
  <c r="H229" i="14"/>
  <c r="H225" i="14"/>
  <c r="H230" i="14"/>
  <c r="H226" i="14"/>
  <c r="H222" i="14"/>
  <c r="H231" i="14"/>
  <c r="H223" i="14"/>
  <c r="H227" i="14"/>
  <c r="H221" i="14"/>
  <c r="H232" i="13"/>
  <c r="H221" i="12"/>
  <c r="H201" i="13"/>
  <c r="C205" i="14"/>
  <c r="C208" i="14"/>
  <c r="H209" i="13"/>
  <c r="C218" i="14"/>
  <c r="C222" i="13"/>
  <c r="C226" i="13"/>
  <c r="E203" i="14"/>
  <c r="H226" i="13"/>
  <c r="H215" i="12"/>
  <c r="H216" i="13"/>
  <c r="H205" i="12"/>
  <c r="E213" i="13"/>
  <c r="E202" i="12"/>
  <c r="H225" i="13"/>
  <c r="H214" i="12"/>
  <c r="H217" i="13"/>
  <c r="H206" i="12"/>
  <c r="H260" i="13"/>
  <c r="H249" i="12"/>
  <c r="H261" i="12"/>
  <c r="H272" i="13"/>
  <c r="H252" i="13"/>
  <c r="H241" i="12"/>
  <c r="H244" i="14"/>
  <c r="H240" i="14"/>
  <c r="H236" i="14"/>
  <c r="H241" i="14"/>
  <c r="H237" i="14"/>
  <c r="H233" i="14"/>
  <c r="H242" i="14"/>
  <c r="H238" i="14"/>
  <c r="H234" i="14"/>
  <c r="H235" i="14"/>
  <c r="H239" i="14"/>
  <c r="H243" i="14"/>
  <c r="H244" i="13"/>
  <c r="H233" i="12"/>
  <c r="H234" i="13"/>
  <c r="H223" i="12"/>
  <c r="H263" i="13"/>
  <c r="H252" i="12"/>
  <c r="H275" i="13"/>
  <c r="H264" i="12"/>
  <c r="H255" i="13"/>
  <c r="H244" i="12"/>
  <c r="H267" i="13"/>
  <c r="H256" i="12"/>
  <c r="H245" i="13"/>
  <c r="H234" i="12"/>
  <c r="H237" i="13"/>
  <c r="H226" i="12"/>
  <c r="H218" i="12"/>
  <c r="H229" i="13"/>
  <c r="C215" i="13"/>
  <c r="C204" i="12"/>
  <c r="E218" i="13"/>
  <c r="E207" i="12"/>
  <c r="H242" i="13"/>
  <c r="H231" i="12"/>
  <c r="D216" i="13"/>
  <c r="D205" i="12"/>
  <c r="C204" i="14"/>
  <c r="C207" i="14"/>
  <c r="C216" i="14"/>
  <c r="C217" i="14"/>
  <c r="C215" i="12"/>
  <c r="E216" i="12"/>
  <c r="D219" i="12"/>
  <c r="E220" i="12"/>
  <c r="C218" i="13"/>
  <c r="E201" i="13"/>
  <c r="H204" i="13"/>
  <c r="C207" i="13"/>
  <c r="D206" i="14"/>
  <c r="D204" i="14"/>
  <c r="D207" i="14"/>
  <c r="H202" i="14"/>
  <c r="H205" i="14"/>
  <c r="E209" i="13"/>
  <c r="D220" i="13"/>
  <c r="D213" i="14"/>
  <c r="D214" i="14"/>
  <c r="D220" i="14"/>
  <c r="D224" i="13"/>
  <c r="E228" i="13"/>
  <c r="G229" i="13"/>
  <c r="C231" i="13"/>
  <c r="G233" i="13"/>
  <c r="G237" i="13"/>
  <c r="E207" i="13"/>
  <c r="H210" i="13"/>
  <c r="C228" i="13"/>
  <c r="C202" i="13"/>
  <c r="D203" i="13"/>
  <c r="E204" i="13"/>
  <c r="H207" i="13"/>
  <c r="E207" i="14"/>
  <c r="E206" i="14"/>
  <c r="C210" i="13"/>
  <c r="D211" i="13"/>
  <c r="G219" i="13"/>
  <c r="E220" i="14"/>
  <c r="C221" i="13"/>
  <c r="E222" i="13"/>
  <c r="G223" i="13"/>
  <c r="C225" i="13"/>
  <c r="E226" i="13"/>
  <c r="D229" i="13"/>
  <c r="H247" i="13"/>
  <c r="H220" i="13"/>
  <c r="H214" i="14"/>
  <c r="H220" i="14"/>
  <c r="H202" i="13"/>
  <c r="D206" i="13"/>
  <c r="D210" i="13"/>
  <c r="D227" i="13"/>
  <c r="G230" i="13"/>
  <c r="G229" i="14"/>
  <c r="G234" i="13"/>
  <c r="B49" i="10"/>
  <c r="B46" i="10" l="1"/>
  <c r="B43" i="10" l="1"/>
  <c r="B40" i="10" l="1"/>
  <c r="B37" i="10" l="1"/>
  <c r="B34" i="10" l="1"/>
  <c r="B31" i="10" l="1"/>
  <c r="B28" i="10" l="1"/>
  <c r="B25" i="10" l="1"/>
  <c r="B22" i="10" l="1"/>
  <c r="B19" i="10" l="1"/>
  <c r="B16" i="10" l="1"/>
  <c r="B13" i="10" l="1"/>
  <c r="B10" i="10" l="1"/>
  <c r="B7" i="10" l="1"/>
</calcChain>
</file>

<file path=xl/sharedStrings.xml><?xml version="1.0" encoding="utf-8"?>
<sst xmlns="http://schemas.openxmlformats.org/spreadsheetml/2006/main" count="241" uniqueCount="70">
  <si>
    <t>Arrecadação tributária e principais transferências recebidas pelo Estado do Espírito Santo mensal</t>
  </si>
  <si>
    <t>Mês / Ano</t>
  </si>
  <si>
    <t>TRIBUTOS</t>
  </si>
  <si>
    <t>PRINCIPAIS TRANSFERENCIAS</t>
  </si>
  <si>
    <t>ICMS</t>
  </si>
  <si>
    <t>IPVA</t>
  </si>
  <si>
    <t>IRRF¹</t>
  </si>
  <si>
    <t>ITCD</t>
  </si>
  <si>
    <t>Taxas</t>
  </si>
  <si>
    <t>FPE</t>
  </si>
  <si>
    <t>Royalties + PE</t>
  </si>
  <si>
    <t>Fonte: SEFAZ-ES (Balancete Geral do Estado), SECONT-ES (Portal da Transparência) e ANP.</t>
  </si>
  <si>
    <t>Plan1</t>
  </si>
  <si>
    <t>Arrecadação tributária e principais transferências recebidas pelo Estado do Espírito Santo por mês - em valores correntes</t>
  </si>
  <si>
    <t>Plan2</t>
  </si>
  <si>
    <t>Plan3</t>
  </si>
  <si>
    <t>Ano</t>
  </si>
  <si>
    <t>Mês</t>
  </si>
  <si>
    <t>IPCA</t>
  </si>
  <si>
    <t>Multiplicador</t>
  </si>
  <si>
    <t xml:space="preserve">O arquivo apresenta a evolução mensal das principais receitas do estado do Espírito Santo de janeiro de 1999 até o dado mais recente disponível. Os dados possuem defasagem de aproximadamente 15 dias após o encerramento do mês.
</t>
  </si>
  <si>
    <t>I</t>
  </si>
  <si>
    <t>II</t>
  </si>
  <si>
    <t>III</t>
  </si>
  <si>
    <t>IV</t>
  </si>
  <si>
    <t>Acumulado por trimestre - corrigido pelo IPCA</t>
  </si>
  <si>
    <t>ADICIONAL ICMS - FUNDO ESTADUAL DE COMBATE À POBREZA - PRINCIPAL</t>
  </si>
  <si>
    <t>IMPOSTO S/ OPERAÇÕES RELATIVAS À CIRC. DE MERCADORIAS E S/ PREST. DE SERVIÇOS DE TRANSPORTE INTERESTADUAL E INTERMUNICIPAL E DE COMUNICAÇÃO - DÍVIDA ATIVA</t>
  </si>
  <si>
    <t>IMPOSTO S/ OPERAÇÕES RELATIVAS À CIRC. DE MERCADORIAS E S/ PREST. DE SERVIÇOS DE TRANSPORTE INTERESTADUAL E INTERMUNICIPAL E DE COMUNICAÇÃO - DÍVIDA ATIVA - MULTAS E JUROS DE MORA DA DÍVIDA ATIVA</t>
  </si>
  <si>
    <t>IMPOSTO S/ OPERAÇÕES RELATIVAS À CIRC. DE MERCADORIAS E S/ PREST. DE SERVIÇOS DE TRANSPORTE INTERESTADUAL E INTERMUNICIPAL E DE COMUNICAÇÃO - JUROS DE MORA</t>
  </si>
  <si>
    <t>IMPOSTO S/ OPERAÇÕES RELATIVAS À CIRC. DE MERCADORIAS E S/ PREST. DE SERVIÇOS DE TRANSPORTE INTERESTADUAL E INTERMUNICIPAL E DE COMUNICAÇÃO - MULTAS</t>
  </si>
  <si>
    <t>IMPOSTO S/ OPERAÇÕES RELATIVAS À CIRC. DE MERCADORIAS E S/ PREST. DE SERVIÇOS DE TRANSPORTE INTERESTADUAL E INTERMUNICIPAL E DE COMUNICAÇÃO - PRINCIPAL</t>
  </si>
  <si>
    <t>Prevista</t>
  </si>
  <si>
    <t>Arrecadada</t>
  </si>
  <si>
    <t>Natureza</t>
  </si>
  <si>
    <t>Mês/Ano</t>
  </si>
  <si>
    <t>COTA-PARTE DA COMPENSAÇÃO FINANCEIRA PELA PRODUÇÃO DE PETRÓLEO ? LEI Nº 7.990/89 - PRINCIPAL</t>
  </si>
  <si>
    <t>COTA-PARTE DO FUNDO DE PARTICIPAÇÃO DOS ESTADOS E DO DISTRITO FEDERAL - FPE - PRINCIPAL</t>
  </si>
  <si>
    <t>COTA-PARTE PELA PARTICIPAÇÃO ESPECIAL ? LEI Nº 9.478/97, ARTIGO 50 - PRINCIPAL</t>
  </si>
  <si>
    <t>COTA-PARTE PELO EXCEDENTE DA PRODUÇÃO DO PETRÓLEO ? LEI Nº 9.478/97, ARTIGO 49, I E II - PRINCIPAL</t>
  </si>
  <si>
    <t>CONTA</t>
  </si>
  <si>
    <t>Receitas Totais</t>
  </si>
  <si>
    <t>Receitas Totais Deduzidas</t>
  </si>
  <si>
    <t>Plan4</t>
  </si>
  <si>
    <t>Plan5</t>
  </si>
  <si>
    <t>Plan6</t>
  </si>
  <si>
    <t>Plan7</t>
  </si>
  <si>
    <t>Participação (%) na Receita Total</t>
  </si>
  <si>
    <t>Em valores correntes</t>
  </si>
  <si>
    <t>Arrecadação tributária e principais transferências recebidas pelo Estado do Espírito Santo por mês - variação (%) real em relação ao mesmo mês do ano anterior</t>
  </si>
  <si>
    <t>Arrecadação tributária e principais transferências recebidas pelo Estado do Espírito Santo por mês - variação (%) real acumulada em 12 meses em relação a igual período anterior</t>
  </si>
  <si>
    <t>Arrecadação tributária e principais transferências recebidas pelo Estado do Espírito Santo por mês - variação (%) real acumulada no ano em relação ao mesmo período do  ano anterior</t>
  </si>
  <si>
    <t>Arrecadação tributária e principais transferências recebidas pelo Estado do Espírito Santo por mês - participação(%) na Receita Total</t>
  </si>
  <si>
    <r>
      <t>Arrecadação tributária e principais transferências recebidas pelo Estado do Espírito Santo mensal</t>
    </r>
    <r>
      <rPr>
        <b/>
        <vertAlign val="superscript"/>
        <sz val="14"/>
        <color theme="1"/>
        <rFont val="Calibri"/>
        <family val="2"/>
        <scheme val="minor"/>
      </rPr>
      <t>1</t>
    </r>
  </si>
  <si>
    <r>
      <t>TRIBUTOS</t>
    </r>
    <r>
      <rPr>
        <b/>
        <vertAlign val="superscript"/>
        <sz val="11"/>
        <color theme="0"/>
        <rFont val="Calibri"/>
        <family val="2"/>
        <scheme val="minor"/>
      </rPr>
      <t>2</t>
    </r>
  </si>
  <si>
    <r>
      <t>IRRF</t>
    </r>
    <r>
      <rPr>
        <b/>
        <vertAlign val="superscript"/>
        <sz val="11"/>
        <color theme="0"/>
        <rFont val="Calibri"/>
        <family val="2"/>
        <scheme val="minor"/>
      </rPr>
      <t>3</t>
    </r>
  </si>
  <si>
    <r>
      <t>Receitas Totais Deduzidas</t>
    </r>
    <r>
      <rPr>
        <b/>
        <vertAlign val="superscript"/>
        <sz val="11"/>
        <color theme="0"/>
        <rFont val="Calibri"/>
        <family val="2"/>
        <scheme val="minor"/>
      </rPr>
      <t>4</t>
    </r>
  </si>
  <si>
    <r>
      <t>Receitas Totais</t>
    </r>
    <r>
      <rPr>
        <b/>
        <vertAlign val="superscript"/>
        <sz val="11"/>
        <color theme="0"/>
        <rFont val="Calibri"/>
        <family val="2"/>
        <scheme val="minor"/>
      </rPr>
      <t>5</t>
    </r>
  </si>
  <si>
    <r>
      <t xml:space="preserve">Notas: </t>
    </r>
    <r>
      <rPr>
        <vertAlign val="superscript"/>
        <sz val="10"/>
        <color theme="1"/>
        <rFont val="Calibri"/>
        <family val="2"/>
        <scheme val="minor"/>
      </rPr>
      <t xml:space="preserve">1 </t>
    </r>
    <r>
      <rPr>
        <sz val="10"/>
        <color theme="1"/>
        <rFont val="Calibri"/>
        <family val="2"/>
        <scheme val="minor"/>
      </rPr>
      <t xml:space="preserve">Com exceção das Receitas Totais Deduzidas, os demais itens foram tabulados com base nos valores brutos. </t>
    </r>
    <r>
      <rPr>
        <vertAlign val="superscript"/>
        <sz val="10"/>
        <color theme="1"/>
        <rFont val="Calibri"/>
        <family val="2"/>
        <scheme val="minor"/>
      </rPr>
      <t xml:space="preserve">2 </t>
    </r>
    <r>
      <rPr>
        <sz val="10"/>
        <color theme="1"/>
        <rFont val="Calibri"/>
        <family val="2"/>
        <scheme val="minor"/>
      </rPr>
      <t xml:space="preserve">A partir do ano de 2022, em função de um novo plano de contas, os valores dos tributos incluem multas, juros de mora e dívida ativa. </t>
    </r>
    <r>
      <rPr>
        <vertAlign val="superscript"/>
        <sz val="10"/>
        <color theme="1"/>
        <rFont val="Calibri"/>
        <family val="2"/>
        <scheme val="minor"/>
      </rPr>
      <t xml:space="preserve">3 </t>
    </r>
    <r>
      <rPr>
        <sz val="10"/>
        <color theme="1"/>
        <rFont val="Calibri"/>
        <family val="2"/>
        <scheme val="minor"/>
      </rPr>
      <t xml:space="preserve">Os dados de IRRF até 2003, referem-se aos valores computados para este item quando ainda era contabilizado como transferência da União. </t>
    </r>
    <r>
      <rPr>
        <vertAlign val="superscript"/>
        <sz val="10"/>
        <color theme="1"/>
        <rFont val="Calibri"/>
        <family val="2"/>
        <scheme val="minor"/>
      </rPr>
      <t>4</t>
    </r>
    <r>
      <rPr>
        <sz val="10"/>
        <color theme="1"/>
        <rFont val="Calibri"/>
        <family val="2"/>
        <scheme val="minor"/>
      </rPr>
      <t xml:space="preserve"> Para o cálculo das Receitas Totais Deduzidas, foram retiradas as receitas correntes intraorçamentárias, deduções de FUNDEB, deduções por restituição de receitas, deduções por transferência aos municípios e outras deduções. </t>
    </r>
    <r>
      <rPr>
        <vertAlign val="superscript"/>
        <sz val="10"/>
        <color theme="1"/>
        <rFont val="Calibri"/>
        <family val="2"/>
        <scheme val="minor"/>
      </rPr>
      <t>5</t>
    </r>
    <r>
      <rPr>
        <sz val="10"/>
        <color theme="1"/>
        <rFont val="Calibri"/>
        <family val="2"/>
        <scheme val="minor"/>
      </rPr>
      <t xml:space="preserve"> Para o cálculo das Receitas Totais é retirado as Receitas Correntes Intraorçamentárias, para evitar dupla contagem.</t>
    </r>
  </si>
  <si>
    <r>
      <t xml:space="preserve">Notas: </t>
    </r>
    <r>
      <rPr>
        <vertAlign val="superscript"/>
        <sz val="10"/>
        <color theme="1"/>
        <rFont val="Calibri"/>
        <family val="2"/>
        <scheme val="minor"/>
      </rPr>
      <t xml:space="preserve">1 </t>
    </r>
    <r>
      <rPr>
        <sz val="10"/>
        <color theme="1"/>
        <rFont val="Calibri"/>
        <family val="2"/>
        <scheme val="minor"/>
      </rPr>
      <t>Variação calculada com base nos valores corrigidos pelo IPCA do último mês disponível.</t>
    </r>
  </si>
  <si>
    <t>IRRF</t>
  </si>
  <si>
    <r>
      <t>Variação (%) real</t>
    </r>
    <r>
      <rPr>
        <i/>
        <vertAlign val="superscript"/>
        <sz val="14"/>
        <color theme="1"/>
        <rFont val="Calibri"/>
        <family val="2"/>
        <scheme val="minor"/>
      </rPr>
      <t>1</t>
    </r>
    <r>
      <rPr>
        <i/>
        <sz val="14"/>
        <color theme="1"/>
        <rFont val="Calibri"/>
        <family val="2"/>
        <scheme val="minor"/>
      </rPr>
      <t xml:space="preserve"> em relação ao mesmo mês do ano anterior</t>
    </r>
  </si>
  <si>
    <r>
      <t>Variação (%) real</t>
    </r>
    <r>
      <rPr>
        <i/>
        <vertAlign val="superscript"/>
        <sz val="14"/>
        <color theme="1"/>
        <rFont val="Calibri"/>
        <family val="2"/>
        <scheme val="minor"/>
      </rPr>
      <t>1</t>
    </r>
    <r>
      <rPr>
        <i/>
        <sz val="14"/>
        <color theme="1"/>
        <rFont val="Calibri"/>
        <family val="2"/>
        <scheme val="minor"/>
      </rPr>
      <t xml:space="preserve"> acumulada em 12 meses em relação a igual período anterior</t>
    </r>
  </si>
  <si>
    <r>
      <t>Variação (%) real</t>
    </r>
    <r>
      <rPr>
        <i/>
        <vertAlign val="superscript"/>
        <sz val="14"/>
        <color theme="1"/>
        <rFont val="Calibri"/>
        <family val="2"/>
        <scheme val="minor"/>
      </rPr>
      <t>1</t>
    </r>
    <r>
      <rPr>
        <i/>
        <sz val="14"/>
        <color theme="1"/>
        <rFont val="Calibri"/>
        <family val="2"/>
        <scheme val="minor"/>
      </rPr>
      <t xml:space="preserve"> acumulada no ano em relação ao mesmo período do  ano anterior</t>
    </r>
  </si>
  <si>
    <t>Número-índice, variação mensal e multiplicador do IPCA Brasil</t>
  </si>
  <si>
    <t>Índice 
(dez. 1993=100)</t>
  </si>
  <si>
    <t>Inflação 
(% a.m)</t>
  </si>
  <si>
    <t>...</t>
  </si>
  <si>
    <t>Arrecadação tributária e principais transferências recebidas pelo Estado do Espírito Santo por mês - corrigidos pelo IPCA de março de 2026</t>
  </si>
  <si>
    <t>Corrigido pelo IPCA Mar-2026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</si>
</sst>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0.000"/>
    <numFmt numFmtId="166" formatCode="0.0%"/>
    <numFmt numFmtId="167" formatCode="0.0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rgb="FF333333"/>
      <name val="Arial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9"/>
      <color rgb="FF000000"/>
      <name val="Tahoma"/>
      <family val="2"/>
    </font>
    <font>
      <sz val="9"/>
      <name val="Tahoma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rgb="FF212529"/>
      <name val="Segoe UI"/>
      <family val="2"/>
    </font>
    <font>
      <sz val="8"/>
      <name val="Courier New"/>
      <family val="3"/>
    </font>
    <font>
      <b/>
      <sz val="10"/>
      <name val="Courier New"/>
      <family val="3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b/>
      <vertAlign val="superscript"/>
      <sz val="14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i/>
      <vertAlign val="superscript"/>
      <sz val="14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5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rgb="FFDEE2E6"/>
      </left>
      <right style="medium">
        <color rgb="FFDEE2E6"/>
      </right>
      <top style="medium">
        <color rgb="FFDEE2E6"/>
      </top>
      <bottom style="medium">
        <color rgb="FFDEE2E6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thin">
        <color theme="0" tint="-4.9989318521683403E-2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4.9989318521683403E-2"/>
      </right>
      <top style="thin">
        <color theme="0" tint="-0.14999847407452621"/>
      </top>
      <bottom/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1"/>
      </top>
      <bottom/>
      <diagonal/>
    </border>
    <border>
      <left style="thin">
        <color theme="0" tint="-0.1499984740745262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0" tint="-0.14999847407452621"/>
      </left>
      <right style="thin">
        <color theme="0" tint="-4.9989318521683403E-2"/>
      </right>
      <top/>
      <bottom style="thin">
        <color theme="1"/>
      </bottom>
      <diagonal/>
    </border>
    <border>
      <left style="thin">
        <color theme="0" tint="-4.9989318521683403E-2"/>
      </left>
      <right style="thin">
        <color theme="0" tint="-0.14999847407452621"/>
      </right>
      <top/>
      <bottom style="thin">
        <color theme="1"/>
      </bottom>
      <diagonal/>
    </border>
    <border>
      <left style="thin">
        <color theme="0" tint="-4.9989318521683403E-2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/>
      <bottom style="thin">
        <color theme="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 style="thin">
        <color indexed="64"/>
      </bottom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indexed="64"/>
      </bottom>
      <diagonal/>
    </border>
    <border>
      <left style="thin">
        <color theme="0" tint="-0.14999847407452621"/>
      </left>
      <right style="thin">
        <color theme="0" tint="-4.9989318521683403E-2"/>
      </right>
      <top/>
      <bottom style="thin">
        <color indexed="64"/>
      </bottom>
      <diagonal/>
    </border>
    <border>
      <left style="thin">
        <color theme="0" tint="-4.9989318521683403E-2"/>
      </left>
      <right style="thin">
        <color theme="0" tint="-0.14999847407452621"/>
      </right>
      <top/>
      <bottom style="thin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/>
      </right>
      <top/>
      <bottom/>
      <diagonal/>
    </border>
  </borders>
  <cellStyleXfs count="94">
    <xf numFmtId="0" fontId="0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7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7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2" borderId="0" applyNumberFormat="0" applyBorder="0" applyAlignment="0" applyProtection="0"/>
    <xf numFmtId="0" fontId="27" fillId="5" borderId="0" applyNumberFormat="0" applyBorder="0" applyAlignment="0" applyProtection="0"/>
    <xf numFmtId="0" fontId="23" fillId="6" borderId="0" applyNumberFormat="0" applyBorder="0" applyAlignment="0" applyProtection="0"/>
    <xf numFmtId="0" fontId="24" fillId="10" borderId="11" applyNumberFormat="0" applyAlignment="0" applyProtection="0"/>
    <xf numFmtId="0" fontId="24" fillId="10" borderId="11" applyNumberFormat="0" applyAlignment="0" applyProtection="0"/>
    <xf numFmtId="0" fontId="25" fillId="23" borderId="12" applyNumberFormat="0" applyAlignment="0" applyProtection="0"/>
    <xf numFmtId="0" fontId="17" fillId="0" borderId="13" applyNumberFormat="0" applyFill="0" applyAlignment="0" applyProtection="0"/>
    <xf numFmtId="0" fontId="25" fillId="23" borderId="12" applyNumberFormat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2" borderId="0" applyNumberFormat="0" applyBorder="0" applyAlignment="0" applyProtection="0"/>
    <xf numFmtId="0" fontId="26" fillId="10" borderId="11" applyNumberFormat="0" applyAlignment="0" applyProtection="0"/>
    <xf numFmtId="0" fontId="31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0" fontId="26" fillId="9" borderId="11" applyNumberFormat="0" applyAlignment="0" applyProtection="0"/>
    <xf numFmtId="0" fontId="17" fillId="0" borderId="13" applyNumberFormat="0" applyFill="0" applyAlignment="0" applyProtection="0"/>
    <xf numFmtId="0" fontId="28" fillId="24" borderId="0" applyNumberFormat="0" applyBorder="0" applyAlignment="0" applyProtection="0"/>
    <xf numFmtId="0" fontId="3" fillId="25" borderId="17" applyNumberFormat="0" applyFont="0" applyAlignment="0" applyProtection="0"/>
    <xf numFmtId="0" fontId="16" fillId="25" borderId="17" applyNumberFormat="0" applyFont="0" applyAlignment="0" applyProtection="0"/>
    <xf numFmtId="0" fontId="29" fillId="10" borderId="18" applyNumberFormat="0" applyAlignment="0" applyProtection="0"/>
    <xf numFmtId="0" fontId="29" fillId="10" borderId="18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0" fillId="0" borderId="0" applyNumberFormat="0" applyFill="0" applyBorder="0" applyAlignment="0" applyProtection="0"/>
    <xf numFmtId="9" fontId="3" fillId="0" borderId="0" applyFont="0" applyFill="0" applyBorder="0" applyAlignment="0" applyProtection="0"/>
    <xf numFmtId="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3" fillId="0" borderId="0"/>
  </cellStyleXfs>
  <cellXfs count="107">
    <xf numFmtId="0" fontId="0" fillId="0" borderId="0" xfId="0"/>
    <xf numFmtId="4" fontId="0" fillId="0" borderId="0" xfId="0" applyNumberFormat="1"/>
    <xf numFmtId="0" fontId="0" fillId="0" borderId="0" xfId="0" applyAlignment="1">
      <alignment horizontal="center" vertical="center" wrapText="1"/>
    </xf>
    <xf numFmtId="17" fontId="0" fillId="0" borderId="0" xfId="0" applyNumberFormat="1"/>
    <xf numFmtId="0" fontId="4" fillId="0" borderId="0" xfId="0" applyFont="1"/>
    <xf numFmtId="4" fontId="7" fillId="0" borderId="0" xfId="0" applyNumberFormat="1" applyFont="1"/>
    <xf numFmtId="0" fontId="5" fillId="0" borderId="0" xfId="0" applyFont="1"/>
    <xf numFmtId="17" fontId="0" fillId="0" borderId="2" xfId="0" applyNumberFormat="1" applyBorder="1"/>
    <xf numFmtId="0" fontId="6" fillId="0" borderId="0" xfId="0" applyFont="1"/>
    <xf numFmtId="0" fontId="9" fillId="0" borderId="0" xfId="8"/>
    <xf numFmtId="0" fontId="11" fillId="0" borderId="0" xfId="0" applyFont="1"/>
    <xf numFmtId="165" fontId="0" fillId="0" borderId="0" xfId="0" applyNumberFormat="1"/>
    <xf numFmtId="4" fontId="0" fillId="0" borderId="2" xfId="0" applyNumberFormat="1" applyBorder="1"/>
    <xf numFmtId="0" fontId="6" fillId="0" borderId="0" xfId="0" applyFont="1" applyAlignment="1">
      <alignment horizontal="right"/>
    </xf>
    <xf numFmtId="0" fontId="14" fillId="0" borderId="0" xfId="0" applyFont="1"/>
    <xf numFmtId="2" fontId="0" fillId="0" borderId="0" xfId="0" applyNumberFormat="1"/>
    <xf numFmtId="166" fontId="0" fillId="0" borderId="0" xfId="0" applyNumberFormat="1"/>
    <xf numFmtId="166" fontId="0" fillId="0" borderId="0" xfId="10" applyNumberFormat="1" applyFont="1"/>
    <xf numFmtId="167" fontId="0" fillId="0" borderId="0" xfId="0" applyNumberFormat="1"/>
    <xf numFmtId="0" fontId="2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 wrapText="1"/>
    </xf>
    <xf numFmtId="4" fontId="10" fillId="0" borderId="0" xfId="0" applyNumberFormat="1" applyFont="1" applyAlignment="1">
      <alignment horizontal="right" wrapText="1"/>
    </xf>
    <xf numFmtId="0" fontId="12" fillId="3" borderId="0" xfId="0" applyFont="1" applyFill="1" applyAlignment="1">
      <alignment horizontal="left" wrapText="1"/>
    </xf>
    <xf numFmtId="0" fontId="12" fillId="3" borderId="0" xfId="0" applyFont="1" applyFill="1" applyAlignment="1">
      <alignment horizontal="right" wrapText="1"/>
    </xf>
    <xf numFmtId="166" fontId="10" fillId="0" borderId="0" xfId="10" applyNumberFormat="1" applyFont="1" applyAlignment="1">
      <alignment horizontal="right" wrapText="1"/>
    </xf>
    <xf numFmtId="43" fontId="0" fillId="0" borderId="0" xfId="0" applyNumberFormat="1"/>
    <xf numFmtId="0" fontId="0" fillId="0" borderId="0" xfId="0" applyAlignment="1">
      <alignment vertical="center"/>
    </xf>
    <xf numFmtId="0" fontId="33" fillId="3" borderId="22" xfId="0" applyFont="1" applyFill="1" applyBorder="1" applyAlignment="1">
      <alignment vertical="top" wrapText="1"/>
    </xf>
    <xf numFmtId="43" fontId="0" fillId="0" borderId="0" xfId="9" applyFont="1" applyFill="1"/>
    <xf numFmtId="4" fontId="0" fillId="0" borderId="0" xfId="0" applyNumberFormat="1" applyAlignment="1">
      <alignment horizontal="left" indent="4"/>
    </xf>
    <xf numFmtId="4" fontId="34" fillId="0" borderId="0" xfId="93" applyNumberFormat="1" applyFont="1" applyAlignment="1">
      <alignment horizontal="right"/>
    </xf>
    <xf numFmtId="2" fontId="34" fillId="0" borderId="0" xfId="93" applyNumberFormat="1" applyFont="1" applyAlignment="1">
      <alignment horizontal="right"/>
    </xf>
    <xf numFmtId="2" fontId="35" fillId="0" borderId="0" xfId="93" applyNumberFormat="1" applyFont="1" applyAlignment="1">
      <alignment horizontal="center"/>
    </xf>
    <xf numFmtId="0" fontId="35" fillId="0" borderId="0" xfId="93" applyFont="1" applyAlignment="1">
      <alignment horizontal="center"/>
    </xf>
    <xf numFmtId="49" fontId="35" fillId="0" borderId="0" xfId="93" applyNumberFormat="1" applyFont="1" applyAlignment="1">
      <alignment horizontal="center"/>
    </xf>
    <xf numFmtId="4" fontId="35" fillId="0" borderId="0" xfId="93" applyNumberFormat="1" applyFont="1" applyAlignment="1">
      <alignment horizontal="center"/>
    </xf>
    <xf numFmtId="0" fontId="34" fillId="0" borderId="0" xfId="93" applyFont="1" applyAlignment="1">
      <alignment horizontal="center"/>
    </xf>
    <xf numFmtId="4" fontId="34" fillId="0" borderId="0" xfId="93" applyNumberFormat="1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4" fontId="36" fillId="0" borderId="0" xfId="0" applyNumberFormat="1" applyFont="1"/>
    <xf numFmtId="0" fontId="15" fillId="0" borderId="25" xfId="0" applyFont="1" applyBorder="1" applyAlignment="1">
      <alignment horizontal="right"/>
    </xf>
    <xf numFmtId="0" fontId="15" fillId="0" borderId="25" xfId="0" applyFont="1" applyBorder="1"/>
    <xf numFmtId="0" fontId="4" fillId="0" borderId="0" xfId="0" applyFont="1" applyAlignment="1">
      <alignment vertical="center"/>
    </xf>
    <xf numFmtId="0" fontId="41" fillId="0" borderId="0" xfId="0" applyFont="1"/>
    <xf numFmtId="10" fontId="0" fillId="0" borderId="0" xfId="10" applyNumberFormat="1" applyFont="1"/>
    <xf numFmtId="10" fontId="34" fillId="0" borderId="0" xfId="10" applyNumberFormat="1" applyFont="1" applyAlignment="1">
      <alignment horizontal="right"/>
    </xf>
    <xf numFmtId="4" fontId="11" fillId="0" borderId="0" xfId="0" applyNumberFormat="1" applyFont="1"/>
    <xf numFmtId="4" fontId="3" fillId="0" borderId="0" xfId="0" applyNumberFormat="1" applyFont="1" applyAlignment="1">
      <alignment horizontal="right"/>
    </xf>
    <xf numFmtId="4" fontId="11" fillId="0" borderId="0" xfId="9" applyNumberFormat="1" applyFont="1"/>
    <xf numFmtId="4" fontId="13" fillId="0" borderId="0" xfId="0" applyNumberFormat="1" applyFont="1"/>
    <xf numFmtId="2" fontId="0" fillId="0" borderId="0" xfId="10" applyNumberFormat="1" applyFont="1"/>
    <xf numFmtId="1" fontId="11" fillId="0" borderId="0" xfId="0" applyNumberFormat="1" applyFont="1"/>
    <xf numFmtId="4" fontId="0" fillId="0" borderId="27" xfId="0" applyNumberFormat="1" applyBorder="1"/>
    <xf numFmtId="4" fontId="0" fillId="0" borderId="26" xfId="0" applyNumberFormat="1" applyBorder="1"/>
    <xf numFmtId="17" fontId="0" fillId="0" borderId="28" xfId="0" applyNumberFormat="1" applyBorder="1"/>
    <xf numFmtId="4" fontId="0" fillId="0" borderId="29" xfId="0" applyNumberFormat="1" applyBorder="1"/>
    <xf numFmtId="4" fontId="0" fillId="0" borderId="30" xfId="0" applyNumberFormat="1" applyBorder="1"/>
    <xf numFmtId="4" fontId="0" fillId="0" borderId="31" xfId="0" applyNumberFormat="1" applyBorder="1"/>
    <xf numFmtId="4" fontId="0" fillId="0" borderId="32" xfId="0" applyNumberFormat="1" applyBorder="1"/>
    <xf numFmtId="17" fontId="0" fillId="0" borderId="33" xfId="0" applyNumberFormat="1" applyBorder="1"/>
    <xf numFmtId="4" fontId="0" fillId="0" borderId="35" xfId="0" applyNumberFormat="1" applyBorder="1"/>
    <xf numFmtId="4" fontId="0" fillId="0" borderId="34" xfId="0" applyNumberFormat="1" applyBorder="1"/>
    <xf numFmtId="4" fontId="0" fillId="0" borderId="36" xfId="0" applyNumberFormat="1" applyBorder="1"/>
    <xf numFmtId="17" fontId="0" fillId="0" borderId="37" xfId="0" applyNumberFormat="1" applyBorder="1"/>
    <xf numFmtId="17" fontId="0" fillId="0" borderId="31" xfId="0" applyNumberFormat="1" applyBorder="1"/>
    <xf numFmtId="4" fontId="0" fillId="0" borderId="39" xfId="0" applyNumberFormat="1" applyBorder="1"/>
    <xf numFmtId="4" fontId="0" fillId="0" borderId="38" xfId="0" applyNumberFormat="1" applyBorder="1"/>
    <xf numFmtId="4" fontId="0" fillId="0" borderId="40" xfId="0" applyNumberFormat="1" applyBorder="1"/>
    <xf numFmtId="4" fontId="0" fillId="0" borderId="41" xfId="0" applyNumberFormat="1" applyBorder="1"/>
    <xf numFmtId="17" fontId="0" fillId="0" borderId="43" xfId="0" applyNumberFormat="1" applyBorder="1"/>
    <xf numFmtId="4" fontId="0" fillId="0" borderId="44" xfId="0" applyNumberFormat="1" applyBorder="1"/>
    <xf numFmtId="4" fontId="0" fillId="0" borderId="42" xfId="0" applyNumberFormat="1" applyBorder="1"/>
    <xf numFmtId="17" fontId="0" fillId="0" borderId="46" xfId="0" applyNumberFormat="1" applyBorder="1"/>
    <xf numFmtId="4" fontId="0" fillId="0" borderId="47" xfId="0" applyNumberFormat="1" applyBorder="1"/>
    <xf numFmtId="4" fontId="0" fillId="0" borderId="45" xfId="0" applyNumberFormat="1" applyBorder="1"/>
    <xf numFmtId="17" fontId="0" fillId="0" borderId="36" xfId="0" applyNumberFormat="1" applyBorder="1"/>
    <xf numFmtId="4" fontId="0" fillId="0" borderId="48" xfId="0" applyNumberFormat="1" applyBorder="1"/>
    <xf numFmtId="2" fontId="11" fillId="0" borderId="0" xfId="0" applyNumberFormat="1" applyFont="1"/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0" fontId="2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49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" fontId="0" fillId="0" borderId="0" xfId="0" applyNumberFormat="1" applyBorder="1"/>
  </cellXfs>
  <cellStyles count="94">
    <cellStyle name="20% - Accent1" xfId="11" xr:uid="{00000000-0005-0000-0000-000000000000}"/>
    <cellStyle name="20% - Accent2" xfId="12" xr:uid="{00000000-0005-0000-0000-000001000000}"/>
    <cellStyle name="20% - Accent3" xfId="13" xr:uid="{00000000-0005-0000-0000-000002000000}"/>
    <cellStyle name="20% - Accent4" xfId="14" xr:uid="{00000000-0005-0000-0000-000003000000}"/>
    <cellStyle name="20% - Accent5" xfId="15" xr:uid="{00000000-0005-0000-0000-000004000000}"/>
    <cellStyle name="20% - Accent6" xfId="16" xr:uid="{00000000-0005-0000-0000-000005000000}"/>
    <cellStyle name="20% - Ênfase1 2" xfId="17" xr:uid="{00000000-0005-0000-0000-000006000000}"/>
    <cellStyle name="20% - Ênfase2 2" xfId="18" xr:uid="{00000000-0005-0000-0000-000007000000}"/>
    <cellStyle name="20% - Ênfase3 2" xfId="19" xr:uid="{00000000-0005-0000-0000-000008000000}"/>
    <cellStyle name="20% - Ênfase4 2" xfId="20" xr:uid="{00000000-0005-0000-0000-000009000000}"/>
    <cellStyle name="20% - Ênfase5 2" xfId="21" xr:uid="{00000000-0005-0000-0000-00000A000000}"/>
    <cellStyle name="20% - Ênfase6 2" xfId="22" xr:uid="{00000000-0005-0000-0000-00000B000000}"/>
    <cellStyle name="40% - Accent1" xfId="23" xr:uid="{00000000-0005-0000-0000-00000C000000}"/>
    <cellStyle name="40% - Accent2" xfId="24" xr:uid="{00000000-0005-0000-0000-00000D000000}"/>
    <cellStyle name="40% - Accent3" xfId="25" xr:uid="{00000000-0005-0000-0000-00000E000000}"/>
    <cellStyle name="40% - Accent4" xfId="26" xr:uid="{00000000-0005-0000-0000-00000F000000}"/>
    <cellStyle name="40% - Accent5" xfId="27" xr:uid="{00000000-0005-0000-0000-000010000000}"/>
    <cellStyle name="40% - Accent6" xfId="28" xr:uid="{00000000-0005-0000-0000-000011000000}"/>
    <cellStyle name="40% - Ênfase1 2" xfId="29" xr:uid="{00000000-0005-0000-0000-000012000000}"/>
    <cellStyle name="40% - Ênfase2 2" xfId="30" xr:uid="{00000000-0005-0000-0000-000013000000}"/>
    <cellStyle name="40% - Ênfase3 2" xfId="31" xr:uid="{00000000-0005-0000-0000-000014000000}"/>
    <cellStyle name="40% - Ênfase4 2" xfId="32" xr:uid="{00000000-0005-0000-0000-000015000000}"/>
    <cellStyle name="40% - Ênfase5 2" xfId="33" xr:uid="{00000000-0005-0000-0000-000016000000}"/>
    <cellStyle name="40% - Ênfase6 2" xfId="34" xr:uid="{00000000-0005-0000-0000-000017000000}"/>
    <cellStyle name="60% - Accent1" xfId="35" xr:uid="{00000000-0005-0000-0000-000018000000}"/>
    <cellStyle name="60% - Accent2" xfId="36" xr:uid="{00000000-0005-0000-0000-000019000000}"/>
    <cellStyle name="60% - Accent3" xfId="37" xr:uid="{00000000-0005-0000-0000-00001A000000}"/>
    <cellStyle name="60% - Accent4" xfId="38" xr:uid="{00000000-0005-0000-0000-00001B000000}"/>
    <cellStyle name="60% - Accent5" xfId="39" xr:uid="{00000000-0005-0000-0000-00001C000000}"/>
    <cellStyle name="60% - Accent6" xfId="40" xr:uid="{00000000-0005-0000-0000-00001D000000}"/>
    <cellStyle name="60% - Ênfase1 2" xfId="41" xr:uid="{00000000-0005-0000-0000-00001E000000}"/>
    <cellStyle name="60% - Ênfase2 2" xfId="42" xr:uid="{00000000-0005-0000-0000-00001F000000}"/>
    <cellStyle name="60% - Ênfase3 2" xfId="43" xr:uid="{00000000-0005-0000-0000-000020000000}"/>
    <cellStyle name="60% - Ênfase4 2" xfId="44" xr:uid="{00000000-0005-0000-0000-000021000000}"/>
    <cellStyle name="60% - Ênfase5 2" xfId="45" xr:uid="{00000000-0005-0000-0000-000022000000}"/>
    <cellStyle name="60% - Ênfase6 2" xfId="46" xr:uid="{00000000-0005-0000-0000-000023000000}"/>
    <cellStyle name="Accent1" xfId="47" xr:uid="{00000000-0005-0000-0000-000024000000}"/>
    <cellStyle name="Accent2" xfId="48" xr:uid="{00000000-0005-0000-0000-000025000000}"/>
    <cellStyle name="Accent3" xfId="49" xr:uid="{00000000-0005-0000-0000-000026000000}"/>
    <cellStyle name="Accent4" xfId="50" xr:uid="{00000000-0005-0000-0000-000027000000}"/>
    <cellStyle name="Accent5" xfId="51" xr:uid="{00000000-0005-0000-0000-000028000000}"/>
    <cellStyle name="Accent6" xfId="52" xr:uid="{00000000-0005-0000-0000-000029000000}"/>
    <cellStyle name="Bad" xfId="53" xr:uid="{00000000-0005-0000-0000-00002A000000}"/>
    <cellStyle name="Bom 2" xfId="54" xr:uid="{00000000-0005-0000-0000-00002B000000}"/>
    <cellStyle name="Calculation" xfId="55" xr:uid="{00000000-0005-0000-0000-00002C000000}"/>
    <cellStyle name="Cálculo 2" xfId="56" xr:uid="{00000000-0005-0000-0000-00002D000000}"/>
    <cellStyle name="Célula de Verificação 2" xfId="57" xr:uid="{00000000-0005-0000-0000-00002E000000}"/>
    <cellStyle name="Célula Vinculada 2" xfId="58" xr:uid="{00000000-0005-0000-0000-00002F000000}"/>
    <cellStyle name="Check Cell" xfId="59" xr:uid="{00000000-0005-0000-0000-000030000000}"/>
    <cellStyle name="Ênfase1 2" xfId="60" xr:uid="{00000000-0005-0000-0000-000031000000}"/>
    <cellStyle name="Ênfase2 2" xfId="61" xr:uid="{00000000-0005-0000-0000-000032000000}"/>
    <cellStyle name="Ênfase3 2" xfId="62" xr:uid="{00000000-0005-0000-0000-000033000000}"/>
    <cellStyle name="Ênfase4 2" xfId="63" xr:uid="{00000000-0005-0000-0000-000034000000}"/>
    <cellStyle name="Ênfase5 2" xfId="64" xr:uid="{00000000-0005-0000-0000-000035000000}"/>
    <cellStyle name="Ênfase6 2" xfId="65" xr:uid="{00000000-0005-0000-0000-000036000000}"/>
    <cellStyle name="Entrada 2" xfId="66" xr:uid="{00000000-0005-0000-0000-000037000000}"/>
    <cellStyle name="Explanatory Text" xfId="67" xr:uid="{00000000-0005-0000-0000-000038000000}"/>
    <cellStyle name="Good" xfId="68" xr:uid="{00000000-0005-0000-0000-000039000000}"/>
    <cellStyle name="Heading 1" xfId="69" xr:uid="{00000000-0005-0000-0000-00003A000000}"/>
    <cellStyle name="Heading 2" xfId="70" xr:uid="{00000000-0005-0000-0000-00003B000000}"/>
    <cellStyle name="Heading 3" xfId="71" xr:uid="{00000000-0005-0000-0000-00003C000000}"/>
    <cellStyle name="Heading 4" xfId="72" xr:uid="{00000000-0005-0000-0000-00003D000000}"/>
    <cellStyle name="Hiperlink" xfId="8" builtinId="8"/>
    <cellStyle name="Hyperlink 2" xfId="6" xr:uid="{00000000-0005-0000-0000-00003F000000}"/>
    <cellStyle name="Input" xfId="73" xr:uid="{00000000-0005-0000-0000-000040000000}"/>
    <cellStyle name="Linked Cell" xfId="74" xr:uid="{00000000-0005-0000-0000-000041000000}"/>
    <cellStyle name="Neutral" xfId="75" xr:uid="{00000000-0005-0000-0000-000042000000}"/>
    <cellStyle name="Normal" xfId="0" builtinId="0"/>
    <cellStyle name="Normal 2" xfId="1" xr:uid="{00000000-0005-0000-0000-000044000000}"/>
    <cellStyle name="Normal 2 2" xfId="2" xr:uid="{00000000-0005-0000-0000-000045000000}"/>
    <cellStyle name="Normal_ipca_201707SerieHist" xfId="93" xr:uid="{00000000-0005-0000-0000-000046000000}"/>
    <cellStyle name="Nota 2" xfId="76" xr:uid="{00000000-0005-0000-0000-000047000000}"/>
    <cellStyle name="Note" xfId="77" xr:uid="{00000000-0005-0000-0000-000048000000}"/>
    <cellStyle name="Output" xfId="78" xr:uid="{00000000-0005-0000-0000-000049000000}"/>
    <cellStyle name="Porcentagem" xfId="10" builtinId="5"/>
    <cellStyle name="Porcentagem 2" xfId="90" xr:uid="{00000000-0005-0000-0000-00004B000000}"/>
    <cellStyle name="Saída 2" xfId="79" xr:uid="{00000000-0005-0000-0000-00004C000000}"/>
    <cellStyle name="Separador de milhares 2" xfId="3" xr:uid="{00000000-0005-0000-0000-00004D000000}"/>
    <cellStyle name="Separador de milhares 2 2" xfId="4" xr:uid="{00000000-0005-0000-0000-00004E000000}"/>
    <cellStyle name="Separador de milhares 2 3" xfId="7" xr:uid="{00000000-0005-0000-0000-00004F000000}"/>
    <cellStyle name="Separador de milhares 3" xfId="5" xr:uid="{00000000-0005-0000-0000-000050000000}"/>
    <cellStyle name="Texto de Aviso 2" xfId="80" xr:uid="{00000000-0005-0000-0000-000051000000}"/>
    <cellStyle name="Texto Explicativo 2" xfId="81" xr:uid="{00000000-0005-0000-0000-000052000000}"/>
    <cellStyle name="Title" xfId="82" xr:uid="{00000000-0005-0000-0000-000053000000}"/>
    <cellStyle name="Título 1 2" xfId="84" xr:uid="{00000000-0005-0000-0000-000054000000}"/>
    <cellStyle name="Título 2 2" xfId="85" xr:uid="{00000000-0005-0000-0000-000055000000}"/>
    <cellStyle name="Título 3 2" xfId="86" xr:uid="{00000000-0005-0000-0000-000056000000}"/>
    <cellStyle name="Título 4 2" xfId="87" xr:uid="{00000000-0005-0000-0000-000057000000}"/>
    <cellStyle name="Título 5" xfId="83" xr:uid="{00000000-0005-0000-0000-000058000000}"/>
    <cellStyle name="Total 2" xfId="88" xr:uid="{00000000-0005-0000-0000-000059000000}"/>
    <cellStyle name="Vírgula" xfId="9" builtinId="3"/>
    <cellStyle name="Vírgula 2" xfId="91" xr:uid="{00000000-0005-0000-0000-00005B000000}"/>
    <cellStyle name="Vírgula0" xfId="92" xr:uid="{00000000-0005-0000-0000-00005C000000}"/>
    <cellStyle name="Warning Text" xfId="89" xr:uid="{00000000-0005-0000-0000-00005D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cat>
            <c:multiLvlStrRef>
              <c:f>Planilha1!$C$61:$D$75</c:f>
              <c:multiLvlStrCache>
                <c:ptCount val="1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</c:lvl>
                <c:lvl>
                  <c:pt idx="0">
                    <c:v>2015</c:v>
                  </c:pt>
                  <c:pt idx="4">
                    <c:v>2016</c:v>
                  </c:pt>
                  <c:pt idx="8">
                    <c:v>2017</c:v>
                  </c:pt>
                  <c:pt idx="12">
                    <c:v>2018</c:v>
                  </c:pt>
                </c:lvl>
              </c:multiLvlStrCache>
            </c:multiLvlStrRef>
          </c:cat>
          <c:val>
            <c:numRef>
              <c:f>Planilha1!$E$61:$E$75</c:f>
              <c:numCache>
                <c:formatCode>#,##0.00</c:formatCode>
                <c:ptCount val="15"/>
                <c:pt idx="0">
                  <c:v>2665666469.899374</c:v>
                </c:pt>
                <c:pt idx="1">
                  <c:v>2679849656.0762053</c:v>
                </c:pt>
                <c:pt idx="2">
                  <c:v>2731065466.3796272</c:v>
                </c:pt>
                <c:pt idx="3">
                  <c:v>2574200644.8501062</c:v>
                </c:pt>
                <c:pt idx="4">
                  <c:v>2515893725.5548329</c:v>
                </c:pt>
                <c:pt idx="5">
                  <c:v>2262431630.3920627</c:v>
                </c:pt>
                <c:pt idx="6">
                  <c:v>2337566235.9137216</c:v>
                </c:pt>
                <c:pt idx="7">
                  <c:v>2241394870.2303104</c:v>
                </c:pt>
                <c:pt idx="8">
                  <c:v>2297969932.6666646</c:v>
                </c:pt>
                <c:pt idx="9">
                  <c:v>2341718574.4244432</c:v>
                </c:pt>
                <c:pt idx="10">
                  <c:v>2365775963.4139056</c:v>
                </c:pt>
                <c:pt idx="11">
                  <c:v>2494740654.7217183</c:v>
                </c:pt>
                <c:pt idx="12">
                  <c:v>2540493599.5940289</c:v>
                </c:pt>
                <c:pt idx="13">
                  <c:v>2418862564.4574137</c:v>
                </c:pt>
                <c:pt idx="14">
                  <c:v>2576126523.2630262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1A-453A-80B0-9BF3D7E4A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89100880"/>
        <c:axId val="-989099792"/>
      </c:areaChart>
      <c:catAx>
        <c:axId val="-989100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989099792"/>
        <c:crosses val="autoZero"/>
        <c:auto val="1"/>
        <c:lblAlgn val="ctr"/>
        <c:lblOffset val="100"/>
        <c:noMultiLvlLbl val="0"/>
      </c:catAx>
      <c:valAx>
        <c:axId val="-98909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989100880"/>
        <c:crosses val="autoZero"/>
        <c:crossBetween val="midCat"/>
        <c:dispUnits>
          <c:builtInUnit val="b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523875</xdr:colOff>
      <xdr:row>58</xdr:row>
      <xdr:rowOff>171450</xdr:rowOff>
    </xdr:from>
    <xdr:to>
      <xdr:col>13</xdr:col>
      <xdr:colOff>219075</xdr:colOff>
      <xdr:row>73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A04C8AA-404F-4E49-8A03-07BBC62250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O11"/>
  <sheetViews>
    <sheetView tabSelected="1" workbookViewId="0"/>
  </sheetViews>
  <sheetFormatPr defaultRowHeight="15" x14ac:dyDescent="0.25"/>
  <cols>
    <col min="1" max="1" width="8.42578125" customWidth="1"/>
  </cols>
  <sheetData>
    <row r="1" spans="1:15" ht="15" customHeight="1" x14ac:dyDescent="0.25"/>
    <row r="2" spans="1:15" ht="25.5" customHeight="1" x14ac:dyDescent="0.25">
      <c r="A2" s="80" t="s">
        <v>20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2"/>
    </row>
    <row r="3" spans="1:15" ht="25.5" customHeight="1" x14ac:dyDescent="0.25">
      <c r="A3" s="83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5"/>
    </row>
    <row r="4" spans="1:15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x14ac:dyDescent="0.25">
      <c r="A5" s="9" t="s">
        <v>12</v>
      </c>
      <c r="B5" t="s">
        <v>13</v>
      </c>
    </row>
    <row r="6" spans="1:15" x14ac:dyDescent="0.25">
      <c r="A6" s="9" t="s">
        <v>14</v>
      </c>
      <c r="B6" s="14" t="s">
        <v>68</v>
      </c>
    </row>
    <row r="7" spans="1:15" x14ac:dyDescent="0.25">
      <c r="A7" s="9" t="s">
        <v>15</v>
      </c>
      <c r="B7" t="s">
        <v>64</v>
      </c>
    </row>
    <row r="8" spans="1:15" x14ac:dyDescent="0.25">
      <c r="A8" s="9" t="s">
        <v>43</v>
      </c>
      <c r="B8" t="s">
        <v>49</v>
      </c>
    </row>
    <row r="9" spans="1:15" x14ac:dyDescent="0.25">
      <c r="A9" s="9" t="s">
        <v>44</v>
      </c>
      <c r="B9" t="s">
        <v>50</v>
      </c>
    </row>
    <row r="10" spans="1:15" x14ac:dyDescent="0.25">
      <c r="A10" s="9" t="s">
        <v>45</v>
      </c>
      <c r="B10" t="s">
        <v>51</v>
      </c>
    </row>
    <row r="11" spans="1:15" x14ac:dyDescent="0.25">
      <c r="A11" s="9" t="s">
        <v>46</v>
      </c>
      <c r="B11" t="s">
        <v>52</v>
      </c>
    </row>
  </sheetData>
  <mergeCells count="1">
    <mergeCell ref="A2:O3"/>
  </mergeCells>
  <phoneticPr fontId="37" type="noConversion"/>
  <hyperlinks>
    <hyperlink ref="A5" location="Plan1!A1" display="Plan1" xr:uid="{00000000-0004-0000-0000-000000000000}"/>
    <hyperlink ref="A6" location="Plan2!A1" display="Plan2" xr:uid="{00000000-0004-0000-0000-000001000000}"/>
    <hyperlink ref="A7" location="Plan3!A1" display="Plan3" xr:uid="{00000000-0004-0000-0000-000002000000}"/>
    <hyperlink ref="A8:A11" location="Plan3!A1" display="Plan3" xr:uid="{00000000-0004-0000-0000-000003000000}"/>
    <hyperlink ref="A8" location="Plan4!A1" display="Plan4" xr:uid="{00000000-0004-0000-0000-000004000000}"/>
    <hyperlink ref="A9" location="Plan5!A1" display="Plan5" xr:uid="{00000000-0004-0000-0000-000005000000}"/>
    <hyperlink ref="A10" location="Plan6!A1" display="Plan6" xr:uid="{00000000-0004-0000-0000-000006000000}"/>
    <hyperlink ref="A11" location="Plan7!A1" display="Plan7" xr:uid="{00000000-0004-0000-0000-000007000000}"/>
  </hyperlink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filterMode="1"/>
  <dimension ref="A1:E251"/>
  <sheetViews>
    <sheetView topLeftCell="A58" workbookViewId="0">
      <selection activeCell="E77" sqref="E77:E79"/>
    </sheetView>
  </sheetViews>
  <sheetFormatPr defaultRowHeight="15" x14ac:dyDescent="0.25"/>
  <cols>
    <col min="2" max="2" width="15.42578125" bestFit="1" customWidth="1"/>
    <col min="5" max="5" width="15.42578125" bestFit="1" customWidth="1"/>
  </cols>
  <sheetData>
    <row r="1" spans="1:2" ht="18.75" x14ac:dyDescent="0.3">
      <c r="A1" s="6" t="s">
        <v>0</v>
      </c>
    </row>
    <row r="3" spans="1:2" ht="30" customHeight="1" x14ac:dyDescent="0.25">
      <c r="A3" s="98" t="s">
        <v>1</v>
      </c>
      <c r="B3" s="97" t="s">
        <v>25</v>
      </c>
    </row>
    <row r="4" spans="1:2" ht="30" hidden="1" customHeight="1" x14ac:dyDescent="0.25">
      <c r="A4" s="98"/>
      <c r="B4" s="97"/>
    </row>
    <row r="5" spans="1:2" hidden="1" x14ac:dyDescent="0.25">
      <c r="A5" s="3">
        <v>42005</v>
      </c>
    </row>
    <row r="6" spans="1:2" hidden="1" x14ac:dyDescent="0.25">
      <c r="A6" s="3">
        <v>42036</v>
      </c>
    </row>
    <row r="7" spans="1:2" x14ac:dyDescent="0.25">
      <c r="A7" s="3">
        <v>42064</v>
      </c>
      <c r="B7" s="1">
        <f>SUM(Plan2!B197:B199)</f>
        <v>3949339249.7147675</v>
      </c>
    </row>
    <row r="8" spans="1:2" hidden="1" x14ac:dyDescent="0.25">
      <c r="A8" s="3">
        <v>42095</v>
      </c>
    </row>
    <row r="9" spans="1:2" hidden="1" x14ac:dyDescent="0.25">
      <c r="A9" s="3">
        <v>42125</v>
      </c>
    </row>
    <row r="10" spans="1:2" x14ac:dyDescent="0.25">
      <c r="A10" s="3">
        <v>42156</v>
      </c>
      <c r="B10" s="1">
        <f>SUM(Plan2!B200:B202)</f>
        <v>3970352461.4149866</v>
      </c>
    </row>
    <row r="11" spans="1:2" hidden="1" x14ac:dyDescent="0.25">
      <c r="A11" s="3">
        <v>42186</v>
      </c>
    </row>
    <row r="12" spans="1:2" hidden="1" x14ac:dyDescent="0.25">
      <c r="A12" s="3">
        <v>42217</v>
      </c>
    </row>
    <row r="13" spans="1:2" x14ac:dyDescent="0.25">
      <c r="A13" s="3">
        <v>42248</v>
      </c>
      <c r="B13" s="1">
        <f>SUM(Plan2!B203:B205)</f>
        <v>4046231650.3987794</v>
      </c>
    </row>
    <row r="14" spans="1:2" hidden="1" x14ac:dyDescent="0.25">
      <c r="A14" s="3">
        <v>42278</v>
      </c>
    </row>
    <row r="15" spans="1:2" hidden="1" x14ac:dyDescent="0.25">
      <c r="A15" s="3">
        <v>42309</v>
      </c>
    </row>
    <row r="16" spans="1:2" x14ac:dyDescent="0.25">
      <c r="A16" s="3">
        <v>42339</v>
      </c>
      <c r="B16" s="1">
        <f>SUM(Plan2!B206:B208)</f>
        <v>3813827332.9188704</v>
      </c>
    </row>
    <row r="17" spans="1:2" hidden="1" x14ac:dyDescent="0.25">
      <c r="A17" s="3">
        <v>42370</v>
      </c>
    </row>
    <row r="18" spans="1:2" hidden="1" x14ac:dyDescent="0.25">
      <c r="A18" s="3">
        <v>42401</v>
      </c>
    </row>
    <row r="19" spans="1:2" x14ac:dyDescent="0.25">
      <c r="A19" s="3">
        <v>42430</v>
      </c>
      <c r="B19" s="1">
        <f>SUM(Plan2!B209:B211)</f>
        <v>3727442255.3020649</v>
      </c>
    </row>
    <row r="20" spans="1:2" hidden="1" x14ac:dyDescent="0.25">
      <c r="A20" s="3">
        <v>42461</v>
      </c>
    </row>
    <row r="21" spans="1:2" hidden="1" x14ac:dyDescent="0.25">
      <c r="A21" s="3">
        <v>42491</v>
      </c>
    </row>
    <row r="22" spans="1:2" x14ac:dyDescent="0.25">
      <c r="A22" s="3">
        <v>42522</v>
      </c>
      <c r="B22" s="1">
        <f>SUM(Plan2!B212:B214)</f>
        <v>3351923482.775712</v>
      </c>
    </row>
    <row r="23" spans="1:2" hidden="1" x14ac:dyDescent="0.25">
      <c r="A23" s="3">
        <v>42552</v>
      </c>
    </row>
    <row r="24" spans="1:2" hidden="1" x14ac:dyDescent="0.25">
      <c r="A24" s="3">
        <v>42583</v>
      </c>
    </row>
    <row r="25" spans="1:2" x14ac:dyDescent="0.25">
      <c r="A25" s="3">
        <v>42614</v>
      </c>
      <c r="B25" s="1">
        <f>SUM(Plan2!B215:B217)</f>
        <v>3463239752.0649176</v>
      </c>
    </row>
    <row r="26" spans="1:2" hidden="1" x14ac:dyDescent="0.25">
      <c r="A26" s="3">
        <v>42644</v>
      </c>
    </row>
    <row r="27" spans="1:2" hidden="1" x14ac:dyDescent="0.25">
      <c r="A27" s="3">
        <v>42675</v>
      </c>
    </row>
    <row r="28" spans="1:2" x14ac:dyDescent="0.25">
      <c r="A28" s="3">
        <v>42705</v>
      </c>
      <c r="B28" s="1">
        <f>SUM(Plan2!B218:B220)</f>
        <v>3320756304.3114161</v>
      </c>
    </row>
    <row r="29" spans="1:2" hidden="1" x14ac:dyDescent="0.25">
      <c r="A29" s="3">
        <v>42736</v>
      </c>
    </row>
    <row r="30" spans="1:2" hidden="1" x14ac:dyDescent="0.25">
      <c r="A30" s="3">
        <v>42767</v>
      </c>
    </row>
    <row r="31" spans="1:2" x14ac:dyDescent="0.25">
      <c r="A31" s="3">
        <v>42795</v>
      </c>
      <c r="B31" s="1">
        <f>SUM(Plan2!B221:B223)</f>
        <v>3404575535.696126</v>
      </c>
    </row>
    <row r="32" spans="1:2" hidden="1" x14ac:dyDescent="0.25">
      <c r="A32" s="3">
        <v>42826</v>
      </c>
    </row>
    <row r="33" spans="1:2" hidden="1" x14ac:dyDescent="0.25">
      <c r="A33" s="3">
        <v>42856</v>
      </c>
    </row>
    <row r="34" spans="1:2" x14ac:dyDescent="0.25">
      <c r="A34" s="3">
        <v>42887</v>
      </c>
      <c r="B34" s="1">
        <f>SUM(Plan2!B224:B226)</f>
        <v>3469391682.0395308</v>
      </c>
    </row>
    <row r="35" spans="1:2" hidden="1" x14ac:dyDescent="0.25">
      <c r="A35" s="3">
        <v>42917</v>
      </c>
    </row>
    <row r="36" spans="1:2" hidden="1" x14ac:dyDescent="0.25">
      <c r="A36" s="3">
        <v>42948</v>
      </c>
    </row>
    <row r="37" spans="1:2" x14ac:dyDescent="0.25">
      <c r="A37" s="3">
        <v>42979</v>
      </c>
      <c r="B37" s="1">
        <f>SUM(Plan2!B227:B229)</f>
        <v>3505034097.0432825</v>
      </c>
    </row>
    <row r="38" spans="1:2" hidden="1" x14ac:dyDescent="0.25">
      <c r="A38" s="3">
        <v>43009</v>
      </c>
    </row>
    <row r="39" spans="1:2" hidden="1" x14ac:dyDescent="0.25">
      <c r="A39" s="3">
        <v>43040</v>
      </c>
    </row>
    <row r="40" spans="1:2" x14ac:dyDescent="0.25">
      <c r="A40" s="3">
        <v>43070</v>
      </c>
      <c r="B40" s="1">
        <f>SUM(Plan2!B230:B232)</f>
        <v>3696102755.8423405</v>
      </c>
    </row>
    <row r="41" spans="1:2" hidden="1" x14ac:dyDescent="0.25">
      <c r="A41" s="3">
        <v>43101</v>
      </c>
    </row>
    <row r="42" spans="1:2" hidden="1" x14ac:dyDescent="0.25">
      <c r="A42" s="3">
        <v>43132</v>
      </c>
    </row>
    <row r="43" spans="1:2" x14ac:dyDescent="0.25">
      <c r="A43" s="3">
        <v>43160</v>
      </c>
      <c r="B43" s="1">
        <f>SUM(Plan2!B233:B235)</f>
        <v>3763888393.3234892</v>
      </c>
    </row>
    <row r="44" spans="1:2" hidden="1" x14ac:dyDescent="0.25">
      <c r="A44" s="3">
        <v>43191</v>
      </c>
    </row>
    <row r="45" spans="1:2" hidden="1" x14ac:dyDescent="0.25">
      <c r="A45" s="3">
        <v>43221</v>
      </c>
    </row>
    <row r="46" spans="1:2" x14ac:dyDescent="0.25">
      <c r="A46" s="3">
        <v>43252</v>
      </c>
      <c r="B46" s="1">
        <f>SUM(Plan2!B236:B238)</f>
        <v>3583684970.8500834</v>
      </c>
    </row>
    <row r="47" spans="1:2" hidden="1" x14ac:dyDescent="0.25">
      <c r="A47" s="3">
        <v>43282</v>
      </c>
    </row>
    <row r="48" spans="1:2" hidden="1" x14ac:dyDescent="0.25">
      <c r="A48" s="3">
        <v>43313</v>
      </c>
    </row>
    <row r="49" spans="1:5" x14ac:dyDescent="0.25">
      <c r="A49" s="3">
        <v>43344</v>
      </c>
      <c r="B49" s="1">
        <f>SUM(Plan2!B239:B241)</f>
        <v>3816680633.3194304</v>
      </c>
    </row>
    <row r="50" spans="1:5" hidden="1" x14ac:dyDescent="0.25"/>
    <row r="51" spans="1:5" hidden="1" x14ac:dyDescent="0.25"/>
    <row r="52" spans="1:5" hidden="1" x14ac:dyDescent="0.25">
      <c r="B52" s="1"/>
    </row>
    <row r="53" spans="1:5" hidden="1" x14ac:dyDescent="0.25"/>
    <row r="54" spans="1:5" hidden="1" x14ac:dyDescent="0.25"/>
    <row r="55" spans="1:5" x14ac:dyDescent="0.25">
      <c r="B55" s="1"/>
    </row>
    <row r="58" spans="1:5" x14ac:dyDescent="0.25">
      <c r="B58" s="1"/>
    </row>
    <row r="61" spans="1:5" x14ac:dyDescent="0.25">
      <c r="B61" s="1"/>
      <c r="C61" s="105">
        <v>2015</v>
      </c>
      <c r="D61" t="s">
        <v>21</v>
      </c>
      <c r="E61" s="1">
        <v>2665666469.899374</v>
      </c>
    </row>
    <row r="62" spans="1:5" x14ac:dyDescent="0.25">
      <c r="C62" s="105"/>
      <c r="D62" t="s">
        <v>22</v>
      </c>
      <c r="E62" s="1">
        <v>2679849656.0762053</v>
      </c>
    </row>
    <row r="63" spans="1:5" x14ac:dyDescent="0.25">
      <c r="C63" s="105"/>
      <c r="D63" t="s">
        <v>23</v>
      </c>
      <c r="E63" s="1">
        <v>2731065466.3796272</v>
      </c>
    </row>
    <row r="64" spans="1:5" x14ac:dyDescent="0.25">
      <c r="B64" s="1"/>
      <c r="C64" s="105"/>
      <c r="D64" t="s">
        <v>24</v>
      </c>
      <c r="E64" s="1">
        <v>2574200644.8501062</v>
      </c>
    </row>
    <row r="65" spans="2:5" x14ac:dyDescent="0.25">
      <c r="C65" s="105">
        <v>2016</v>
      </c>
      <c r="D65" t="s">
        <v>21</v>
      </c>
      <c r="E65" s="1">
        <v>2515893725.5548329</v>
      </c>
    </row>
    <row r="66" spans="2:5" x14ac:dyDescent="0.25">
      <c r="C66" s="105"/>
      <c r="D66" t="s">
        <v>22</v>
      </c>
      <c r="E66" s="1">
        <v>2262431630.3920627</v>
      </c>
    </row>
    <row r="67" spans="2:5" x14ac:dyDescent="0.25">
      <c r="B67" s="1"/>
      <c r="C67" s="105"/>
      <c r="D67" t="s">
        <v>23</v>
      </c>
      <c r="E67" s="1">
        <v>2337566235.9137216</v>
      </c>
    </row>
    <row r="68" spans="2:5" x14ac:dyDescent="0.25">
      <c r="C68" s="105"/>
      <c r="D68" t="s">
        <v>24</v>
      </c>
      <c r="E68" s="1">
        <v>2241394870.2303104</v>
      </c>
    </row>
    <row r="69" spans="2:5" x14ac:dyDescent="0.25">
      <c r="C69" s="105">
        <v>2017</v>
      </c>
      <c r="D69" t="s">
        <v>21</v>
      </c>
      <c r="E69" s="1">
        <v>2297969932.6666646</v>
      </c>
    </row>
    <row r="70" spans="2:5" x14ac:dyDescent="0.25">
      <c r="B70" s="1"/>
      <c r="C70" s="105"/>
      <c r="D70" t="s">
        <v>22</v>
      </c>
      <c r="E70" s="1">
        <v>2341718574.4244432</v>
      </c>
    </row>
    <row r="71" spans="2:5" x14ac:dyDescent="0.25">
      <c r="C71" s="105"/>
      <c r="D71" t="s">
        <v>23</v>
      </c>
      <c r="E71" s="1">
        <v>2365775963.4139056</v>
      </c>
    </row>
    <row r="72" spans="2:5" x14ac:dyDescent="0.25">
      <c r="C72" s="105"/>
      <c r="D72" t="s">
        <v>24</v>
      </c>
      <c r="E72" s="1">
        <v>2494740654.7217183</v>
      </c>
    </row>
    <row r="73" spans="2:5" x14ac:dyDescent="0.25">
      <c r="B73" s="1"/>
      <c r="C73" s="104">
        <v>2018</v>
      </c>
      <c r="D73" t="s">
        <v>21</v>
      </c>
      <c r="E73" s="1">
        <v>2540493599.5940289</v>
      </c>
    </row>
    <row r="74" spans="2:5" x14ac:dyDescent="0.25">
      <c r="C74" s="104"/>
      <c r="D74" t="s">
        <v>22</v>
      </c>
      <c r="E74" s="1">
        <v>2418862564.4574137</v>
      </c>
    </row>
    <row r="75" spans="2:5" x14ac:dyDescent="0.25">
      <c r="C75" s="104"/>
      <c r="D75" t="s">
        <v>23</v>
      </c>
      <c r="E75" s="1">
        <v>2576126523.2630262</v>
      </c>
    </row>
    <row r="76" spans="2:5" x14ac:dyDescent="0.25">
      <c r="B76" s="1"/>
    </row>
    <row r="77" spans="2:5" x14ac:dyDescent="0.25">
      <c r="E77" s="18">
        <f>(E75/E71-1)*100</f>
        <v>8.891398133303241</v>
      </c>
    </row>
    <row r="78" spans="2:5" x14ac:dyDescent="0.25">
      <c r="E78" s="18">
        <f>(SUM(E73:E75)/SUM(E69:E71)-1)*100</f>
        <v>7.5657826692431485</v>
      </c>
    </row>
    <row r="79" spans="2:5" x14ac:dyDescent="0.25">
      <c r="B79" s="1"/>
      <c r="E79" s="18">
        <f>(SUM(E72:E75)/SUM(E68:E71)-1)*100</f>
        <v>8.4716764085498664</v>
      </c>
    </row>
    <row r="82" spans="2:2" x14ac:dyDescent="0.25">
      <c r="B82" s="1"/>
    </row>
    <row r="85" spans="2:2" x14ac:dyDescent="0.25">
      <c r="B85" s="1"/>
    </row>
    <row r="88" spans="2:2" x14ac:dyDescent="0.25">
      <c r="B88" s="1"/>
    </row>
    <row r="91" spans="2:2" x14ac:dyDescent="0.25">
      <c r="B91" s="1"/>
    </row>
    <row r="94" spans="2:2" x14ac:dyDescent="0.25">
      <c r="B94" s="1"/>
    </row>
    <row r="97" spans="2:2" x14ac:dyDescent="0.25">
      <c r="B97" s="1"/>
    </row>
    <row r="100" spans="2:2" x14ac:dyDescent="0.25">
      <c r="B100" s="1"/>
    </row>
    <row r="103" spans="2:2" x14ac:dyDescent="0.25">
      <c r="B103" s="1"/>
    </row>
    <row r="106" spans="2:2" x14ac:dyDescent="0.25">
      <c r="B106" s="1"/>
    </row>
    <row r="109" spans="2:2" x14ac:dyDescent="0.25">
      <c r="B109" s="1"/>
    </row>
    <row r="112" spans="2:2" x14ac:dyDescent="0.25">
      <c r="B112" s="1"/>
    </row>
    <row r="115" spans="2:2" x14ac:dyDescent="0.25">
      <c r="B115" s="1"/>
    </row>
    <row r="118" spans="2:2" x14ac:dyDescent="0.25">
      <c r="B118" s="1"/>
    </row>
    <row r="121" spans="2:2" x14ac:dyDescent="0.25">
      <c r="B121" s="1"/>
    </row>
    <row r="124" spans="2:2" x14ac:dyDescent="0.25">
      <c r="B124" s="1"/>
    </row>
    <row r="127" spans="2:2" x14ac:dyDescent="0.25">
      <c r="B127" s="1"/>
    </row>
    <row r="130" spans="2:2" x14ac:dyDescent="0.25">
      <c r="B130" s="1"/>
    </row>
    <row r="133" spans="2:2" x14ac:dyDescent="0.25">
      <c r="B133" s="1"/>
    </row>
    <row r="136" spans="2:2" x14ac:dyDescent="0.25">
      <c r="B136" s="1"/>
    </row>
    <row r="139" spans="2:2" x14ac:dyDescent="0.25">
      <c r="B139" s="1"/>
    </row>
    <row r="142" spans="2:2" x14ac:dyDescent="0.25">
      <c r="B142" s="1"/>
    </row>
    <row r="145" spans="2:2" x14ac:dyDescent="0.25">
      <c r="B145" s="1"/>
    </row>
    <row r="148" spans="2:2" x14ac:dyDescent="0.25">
      <c r="B148" s="1"/>
    </row>
    <row r="151" spans="2:2" x14ac:dyDescent="0.25">
      <c r="B151" s="1"/>
    </row>
    <row r="154" spans="2:2" x14ac:dyDescent="0.25">
      <c r="B154" s="1"/>
    </row>
    <row r="157" spans="2:2" x14ac:dyDescent="0.25">
      <c r="B157" s="1"/>
    </row>
    <row r="160" spans="2:2" x14ac:dyDescent="0.25">
      <c r="B160" s="1"/>
    </row>
    <row r="163" spans="2:2" x14ac:dyDescent="0.25">
      <c r="B163" s="1"/>
    </row>
    <row r="166" spans="2:2" x14ac:dyDescent="0.25">
      <c r="B166" s="1"/>
    </row>
    <row r="169" spans="2:2" x14ac:dyDescent="0.25">
      <c r="B169" s="1"/>
    </row>
    <row r="172" spans="2:2" x14ac:dyDescent="0.25">
      <c r="B172" s="1"/>
    </row>
    <row r="175" spans="2:2" x14ac:dyDescent="0.25">
      <c r="B175" s="1"/>
    </row>
    <row r="178" spans="2:2" x14ac:dyDescent="0.25">
      <c r="B178" s="1"/>
    </row>
    <row r="181" spans="2:2" x14ac:dyDescent="0.25">
      <c r="B181" s="1"/>
    </row>
    <row r="184" spans="2:2" x14ac:dyDescent="0.25">
      <c r="B184" s="1"/>
    </row>
    <row r="187" spans="2:2" x14ac:dyDescent="0.25">
      <c r="B187" s="1"/>
    </row>
    <row r="190" spans="2:2" x14ac:dyDescent="0.25">
      <c r="B190" s="1"/>
    </row>
    <row r="193" spans="2:2" x14ac:dyDescent="0.25">
      <c r="B193" s="1"/>
    </row>
    <row r="196" spans="2:2" x14ac:dyDescent="0.25">
      <c r="B196" s="1"/>
    </row>
    <row r="199" spans="2:2" x14ac:dyDescent="0.25">
      <c r="B199" s="1"/>
    </row>
    <row r="202" spans="2:2" x14ac:dyDescent="0.25">
      <c r="B202" s="1"/>
    </row>
    <row r="205" spans="2:2" x14ac:dyDescent="0.25">
      <c r="B205" s="1"/>
    </row>
    <row r="208" spans="2:2" x14ac:dyDescent="0.25">
      <c r="B208" s="1"/>
    </row>
    <row r="211" spans="2:2" x14ac:dyDescent="0.25">
      <c r="B211" s="1"/>
    </row>
    <row r="214" spans="2:2" x14ac:dyDescent="0.25">
      <c r="B214" s="1"/>
    </row>
    <row r="217" spans="2:2" x14ac:dyDescent="0.25">
      <c r="B217" s="1"/>
    </row>
    <row r="220" spans="2:2" x14ac:dyDescent="0.25">
      <c r="B220" s="1"/>
    </row>
    <row r="223" spans="2:2" x14ac:dyDescent="0.25">
      <c r="B223" s="1"/>
    </row>
    <row r="226" spans="2:2" x14ac:dyDescent="0.25">
      <c r="B226" s="1"/>
    </row>
    <row r="229" spans="2:2" x14ac:dyDescent="0.25">
      <c r="B229" s="1"/>
    </row>
    <row r="232" spans="2:2" x14ac:dyDescent="0.25">
      <c r="B232" s="1"/>
    </row>
    <row r="251" spans="5:5" x14ac:dyDescent="0.25">
      <c r="E251" s="17"/>
    </row>
  </sheetData>
  <autoFilter ref="A3:B54" xr:uid="{00000000-0009-0000-0000-000009000000}">
    <filterColumn colId="1">
      <customFilters>
        <customFilter operator="notEqual" val=" "/>
      </customFilters>
    </filterColumn>
  </autoFilter>
  <mergeCells count="6">
    <mergeCell ref="C73:C75"/>
    <mergeCell ref="A3:A4"/>
    <mergeCell ref="C61:C64"/>
    <mergeCell ref="C65:C68"/>
    <mergeCell ref="C69:C72"/>
    <mergeCell ref="B3:B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XFA521"/>
  <sheetViews>
    <sheetView workbookViewId="0">
      <pane xSplit="1" ySplit="4" topLeftCell="B305" activePane="bottomRight" state="frozen"/>
      <selection activeCell="B5" sqref="B5:J313"/>
      <selection pane="topRight" activeCell="B5" sqref="B5:J313"/>
      <selection pane="bottomLeft" activeCell="B5" sqref="B5:J313"/>
      <selection pane="bottomRight"/>
    </sheetView>
  </sheetViews>
  <sheetFormatPr defaultColWidth="14" defaultRowHeight="15" x14ac:dyDescent="0.25"/>
  <cols>
    <col min="1" max="1" width="9.7109375" customWidth="1"/>
    <col min="2" max="2" width="16.42578125" bestFit="1" customWidth="1"/>
    <col min="3" max="5" width="15.42578125" customWidth="1"/>
    <col min="6" max="6" width="18.140625" bestFit="1" customWidth="1"/>
    <col min="7" max="8" width="15.42578125" customWidth="1"/>
    <col min="9" max="9" width="20.7109375" bestFit="1" customWidth="1"/>
    <col min="10" max="10" width="17.28515625" bestFit="1" customWidth="1"/>
    <col min="11" max="11" width="16.140625" bestFit="1" customWidth="1"/>
    <col min="12" max="12" width="17.28515625" bestFit="1" customWidth="1"/>
  </cols>
  <sheetData>
    <row r="1" spans="1:16359" ht="21" x14ac:dyDescent="0.3">
      <c r="A1" s="6" t="s">
        <v>53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</row>
    <row r="2" spans="1:16359" x14ac:dyDescent="0.25">
      <c r="F2" s="8"/>
      <c r="G2" s="8"/>
      <c r="J2" s="13" t="s">
        <v>48</v>
      </c>
      <c r="M2" s="88"/>
      <c r="N2" s="88"/>
      <c r="O2" s="88"/>
      <c r="P2" s="88"/>
      <c r="Q2" s="88"/>
    </row>
    <row r="3" spans="1:16359" ht="17.25" customHeight="1" x14ac:dyDescent="0.25">
      <c r="A3" s="96" t="s">
        <v>1</v>
      </c>
      <c r="B3" s="89" t="s">
        <v>54</v>
      </c>
      <c r="C3" s="90"/>
      <c r="D3" s="90"/>
      <c r="E3" s="90"/>
      <c r="F3" s="91"/>
      <c r="G3" s="87" t="s">
        <v>3</v>
      </c>
      <c r="H3" s="87"/>
      <c r="I3" s="92" t="s">
        <v>56</v>
      </c>
      <c r="J3" s="94" t="s">
        <v>57</v>
      </c>
      <c r="L3" s="32"/>
      <c r="M3" s="33"/>
      <c r="N3" s="33"/>
      <c r="O3" s="33"/>
      <c r="P3" s="33"/>
      <c r="Q3" s="34"/>
    </row>
    <row r="4" spans="1:16359" ht="30" customHeight="1" x14ac:dyDescent="0.25">
      <c r="A4" s="96"/>
      <c r="B4" s="19" t="s">
        <v>4</v>
      </c>
      <c r="C4" s="19" t="s">
        <v>5</v>
      </c>
      <c r="D4" s="19" t="s">
        <v>55</v>
      </c>
      <c r="E4" s="19" t="s">
        <v>7</v>
      </c>
      <c r="F4" s="19" t="s">
        <v>8</v>
      </c>
      <c r="G4" s="19" t="s">
        <v>9</v>
      </c>
      <c r="H4" s="19" t="s">
        <v>10</v>
      </c>
      <c r="I4" s="93"/>
      <c r="J4" s="95"/>
      <c r="K4" s="33"/>
      <c r="L4" s="32"/>
      <c r="M4" s="33"/>
      <c r="N4" s="33"/>
      <c r="O4" s="33"/>
      <c r="P4" s="33"/>
      <c r="Q4" s="35"/>
    </row>
    <row r="5" spans="1:16359" x14ac:dyDescent="0.25">
      <c r="A5" s="3">
        <v>36161</v>
      </c>
      <c r="B5" s="1">
        <v>98713662.379999995</v>
      </c>
      <c r="C5" s="1">
        <v>1519815.44</v>
      </c>
      <c r="D5" s="1">
        <v>61871.4</v>
      </c>
      <c r="E5" s="1">
        <v>168625.4</v>
      </c>
      <c r="F5" s="1">
        <v>2017966.84</v>
      </c>
      <c r="G5" s="1">
        <v>14268927.310000001</v>
      </c>
      <c r="H5" s="1">
        <v>377026.86</v>
      </c>
    </row>
    <row r="6" spans="1:16359" x14ac:dyDescent="0.25">
      <c r="A6" s="3">
        <v>36192</v>
      </c>
      <c r="B6" s="1">
        <v>106417932.98</v>
      </c>
      <c r="C6" s="1">
        <v>1783897.42</v>
      </c>
      <c r="D6" s="1">
        <v>3549066.54</v>
      </c>
      <c r="E6" s="1">
        <v>127799.73</v>
      </c>
      <c r="F6" s="1">
        <v>2015459.8</v>
      </c>
      <c r="G6" s="1">
        <v>12449332.27</v>
      </c>
      <c r="H6" s="1">
        <v>359972.2</v>
      </c>
    </row>
    <row r="7" spans="1:16359" x14ac:dyDescent="0.25">
      <c r="A7" s="3">
        <v>36220</v>
      </c>
      <c r="B7" s="1">
        <v>152710455.47</v>
      </c>
      <c r="C7" s="1">
        <v>2150073.88</v>
      </c>
      <c r="D7" s="1">
        <v>1837278.65</v>
      </c>
      <c r="E7" s="1">
        <v>221143.59</v>
      </c>
      <c r="F7" s="1">
        <v>2523538.1</v>
      </c>
      <c r="G7" s="1">
        <v>17304047.66</v>
      </c>
      <c r="H7" s="1">
        <v>448881.26</v>
      </c>
    </row>
    <row r="8" spans="1:16359" x14ac:dyDescent="0.25">
      <c r="A8" s="3">
        <v>36251</v>
      </c>
      <c r="B8" s="1">
        <v>116013058.94</v>
      </c>
      <c r="C8" s="1">
        <v>4214045.03</v>
      </c>
      <c r="D8" s="1">
        <v>1699457.27</v>
      </c>
      <c r="E8" s="1">
        <v>158030.35</v>
      </c>
      <c r="F8" s="1">
        <v>2439480.4500000002</v>
      </c>
      <c r="G8" s="1">
        <v>12990681.870000001</v>
      </c>
      <c r="H8" s="1">
        <v>439088.44</v>
      </c>
    </row>
    <row r="9" spans="1:16359" x14ac:dyDescent="0.25">
      <c r="A9" s="3">
        <v>36281</v>
      </c>
      <c r="B9" s="1">
        <v>107266720.34</v>
      </c>
      <c r="C9" s="1">
        <v>7955830.0999999996</v>
      </c>
      <c r="D9" s="1">
        <v>237239.07</v>
      </c>
      <c r="E9" s="1">
        <v>247500.37</v>
      </c>
      <c r="F9" s="1">
        <v>3362196.54</v>
      </c>
      <c r="G9" s="1">
        <v>14521036.42</v>
      </c>
      <c r="H9" s="1">
        <v>535095.73</v>
      </c>
    </row>
    <row r="10" spans="1:16359" x14ac:dyDescent="0.25">
      <c r="A10" s="3">
        <v>36312</v>
      </c>
      <c r="B10" s="1">
        <v>75766817.290000007</v>
      </c>
      <c r="C10" s="1">
        <v>10422322.359999999</v>
      </c>
      <c r="D10" s="1">
        <v>6850023.9800000004</v>
      </c>
      <c r="E10" s="1">
        <v>210949.01</v>
      </c>
      <c r="F10" s="1">
        <v>4084204.77</v>
      </c>
      <c r="G10" s="1">
        <v>9700564.2199999988</v>
      </c>
      <c r="H10" s="1">
        <v>517544.85</v>
      </c>
    </row>
    <row r="11" spans="1:16359" x14ac:dyDescent="0.25">
      <c r="A11" s="3">
        <v>36342</v>
      </c>
      <c r="B11" s="1">
        <v>122192505.98999999</v>
      </c>
      <c r="C11" s="1">
        <v>8939323.25</v>
      </c>
      <c r="D11" s="1">
        <v>2007186.39</v>
      </c>
      <c r="E11" s="1">
        <v>228805.78</v>
      </c>
      <c r="F11" s="1">
        <v>5418160.9299999997</v>
      </c>
      <c r="G11" s="1">
        <v>9648339.9199999999</v>
      </c>
      <c r="H11" s="1">
        <v>644875.21</v>
      </c>
    </row>
    <row r="12" spans="1:16359" x14ac:dyDescent="0.25">
      <c r="A12" s="3">
        <v>36373</v>
      </c>
      <c r="B12" s="1">
        <v>136585012.63</v>
      </c>
      <c r="C12" s="1">
        <v>11130704.439999999</v>
      </c>
      <c r="D12" s="1">
        <v>1847073.08</v>
      </c>
      <c r="E12" s="1">
        <v>317467.78999999998</v>
      </c>
      <c r="F12" s="1">
        <v>5036598.1900000004</v>
      </c>
      <c r="G12" s="1">
        <v>12034392.34</v>
      </c>
      <c r="H12" s="1">
        <v>631594.27</v>
      </c>
    </row>
    <row r="13" spans="1:16359" x14ac:dyDescent="0.25">
      <c r="A13" s="3">
        <v>36404</v>
      </c>
      <c r="B13" s="1">
        <v>151551790.53</v>
      </c>
      <c r="C13" s="1">
        <v>9001303.9199999999</v>
      </c>
      <c r="D13" s="1">
        <v>1899394</v>
      </c>
      <c r="E13" s="1">
        <v>201232.2</v>
      </c>
      <c r="F13" s="1">
        <v>5047355.92</v>
      </c>
      <c r="G13" s="1">
        <v>11229642.120000001</v>
      </c>
      <c r="H13" s="1">
        <v>779525.9</v>
      </c>
    </row>
    <row r="14" spans="1:16359" x14ac:dyDescent="0.25">
      <c r="A14" s="3">
        <v>36434</v>
      </c>
      <c r="B14" s="1">
        <v>148300165.38</v>
      </c>
      <c r="C14" s="1">
        <v>8982879.5600000005</v>
      </c>
      <c r="D14" s="1">
        <v>1812879.45</v>
      </c>
      <c r="E14" s="1">
        <v>459570.85</v>
      </c>
      <c r="F14" s="1">
        <v>4464331.74</v>
      </c>
      <c r="G14" s="1">
        <v>13741594.43</v>
      </c>
      <c r="H14" s="1">
        <v>870608.68</v>
      </c>
    </row>
    <row r="15" spans="1:16359" x14ac:dyDescent="0.25">
      <c r="A15" s="3">
        <v>36465</v>
      </c>
      <c r="B15" s="1">
        <v>155207399.38</v>
      </c>
      <c r="C15" s="1">
        <v>3679967.92</v>
      </c>
      <c r="D15" s="1">
        <v>2274007.87</v>
      </c>
      <c r="E15" s="1">
        <v>229570.06</v>
      </c>
      <c r="F15" s="1">
        <v>3040180.08</v>
      </c>
      <c r="G15" s="1">
        <v>12348108.800000001</v>
      </c>
      <c r="H15" s="1">
        <v>920607.56</v>
      </c>
    </row>
    <row r="16" spans="1:16359" x14ac:dyDescent="0.25">
      <c r="A16" s="3">
        <v>36495</v>
      </c>
      <c r="B16" s="1">
        <v>179658118.5</v>
      </c>
      <c r="C16" s="1">
        <v>2082554.74</v>
      </c>
      <c r="D16" s="1">
        <v>17419098.199999999</v>
      </c>
      <c r="E16" s="1">
        <v>370428.43</v>
      </c>
      <c r="F16" s="1">
        <v>2801753.81</v>
      </c>
      <c r="G16" s="1">
        <v>13970625.82</v>
      </c>
      <c r="H16" s="1">
        <v>944244.96</v>
      </c>
    </row>
    <row r="17" spans="1:8" x14ac:dyDescent="0.25">
      <c r="A17" s="3">
        <v>36526</v>
      </c>
      <c r="B17" s="1">
        <v>178522046.61000001</v>
      </c>
      <c r="C17" s="1">
        <v>1731338.85</v>
      </c>
      <c r="D17" s="1">
        <v>2421687.14</v>
      </c>
      <c r="E17" s="1">
        <v>149273.25</v>
      </c>
      <c r="F17" s="1">
        <v>2376349.92</v>
      </c>
      <c r="G17" s="1">
        <v>18556052.489999998</v>
      </c>
      <c r="H17" s="1">
        <v>973292.01</v>
      </c>
    </row>
    <row r="18" spans="1:8" x14ac:dyDescent="0.25">
      <c r="A18" s="3">
        <v>36557</v>
      </c>
      <c r="B18" s="1">
        <v>159890787.41999999</v>
      </c>
      <c r="C18" s="1">
        <v>2314607.89</v>
      </c>
      <c r="D18" s="1">
        <v>2694192.23</v>
      </c>
      <c r="E18" s="1">
        <v>200137.39</v>
      </c>
      <c r="F18" s="1">
        <v>3952085.78</v>
      </c>
      <c r="G18" s="1">
        <v>8537600.2400000002</v>
      </c>
      <c r="H18" s="1">
        <v>938755.98</v>
      </c>
    </row>
    <row r="19" spans="1:8" x14ac:dyDescent="0.25">
      <c r="A19" s="3">
        <v>36586</v>
      </c>
      <c r="B19" s="1">
        <v>150533591.09</v>
      </c>
      <c r="C19" s="1">
        <v>6887480.2699999996</v>
      </c>
      <c r="D19" s="1">
        <v>2609318.2999999998</v>
      </c>
      <c r="E19" s="1">
        <v>216566.59</v>
      </c>
      <c r="F19" s="1">
        <v>4421625.96</v>
      </c>
      <c r="G19" s="1">
        <v>28238308.07</v>
      </c>
      <c r="H19" s="1">
        <v>977463.97</v>
      </c>
    </row>
    <row r="20" spans="1:8" x14ac:dyDescent="0.25">
      <c r="A20" s="3">
        <v>36617</v>
      </c>
      <c r="B20" s="1">
        <v>169362090.16</v>
      </c>
      <c r="C20" s="1">
        <v>9420837.9900000002</v>
      </c>
      <c r="D20" s="1">
        <v>2953225.94</v>
      </c>
      <c r="E20" s="1">
        <v>209070.77</v>
      </c>
      <c r="F20" s="1">
        <v>4784857.2</v>
      </c>
      <c r="G20" s="1">
        <v>8604911.9900000021</v>
      </c>
      <c r="H20" s="1">
        <v>955139.7</v>
      </c>
    </row>
    <row r="21" spans="1:8" x14ac:dyDescent="0.25">
      <c r="A21" s="3">
        <v>36647</v>
      </c>
      <c r="B21" s="1">
        <v>149403305.28</v>
      </c>
      <c r="C21" s="1">
        <v>12184677.619999999</v>
      </c>
      <c r="D21" s="1">
        <v>2850331.69</v>
      </c>
      <c r="E21" s="1">
        <v>262924.84999999998</v>
      </c>
      <c r="F21" s="1">
        <v>5897401.5</v>
      </c>
      <c r="G21" s="1">
        <v>16169088.819999998</v>
      </c>
      <c r="H21" s="1">
        <v>928230.88</v>
      </c>
    </row>
    <row r="22" spans="1:8" x14ac:dyDescent="0.25">
      <c r="A22" s="3">
        <v>36678</v>
      </c>
      <c r="B22" s="1">
        <v>144272695.31999999</v>
      </c>
      <c r="C22" s="1">
        <v>12623229.1</v>
      </c>
      <c r="D22" s="1">
        <v>2592404.81</v>
      </c>
      <c r="E22" s="1">
        <v>253613.5</v>
      </c>
      <c r="F22" s="1">
        <v>5834553.3200000003</v>
      </c>
      <c r="G22" s="1">
        <v>13115271.98</v>
      </c>
      <c r="H22" s="1">
        <v>779251.27</v>
      </c>
    </row>
    <row r="23" spans="1:8" x14ac:dyDescent="0.25">
      <c r="A23" s="3">
        <v>36708</v>
      </c>
      <c r="B23" s="1">
        <v>168553917.03999999</v>
      </c>
      <c r="C23" s="1">
        <v>15925682.07</v>
      </c>
      <c r="D23" s="1">
        <v>6754571.3499999996</v>
      </c>
      <c r="E23" s="1">
        <v>248771.8</v>
      </c>
      <c r="F23" s="1">
        <v>6539556.1500000004</v>
      </c>
      <c r="G23" s="1">
        <v>12477673.33</v>
      </c>
      <c r="H23" s="1">
        <v>1086511.6599999999</v>
      </c>
    </row>
    <row r="24" spans="1:8" x14ac:dyDescent="0.25">
      <c r="A24" s="3">
        <v>36739</v>
      </c>
      <c r="B24" s="1">
        <v>151360765.41</v>
      </c>
      <c r="C24" s="1">
        <v>7643015.5899999999</v>
      </c>
      <c r="D24" s="1">
        <v>3323958.43</v>
      </c>
      <c r="E24" s="1">
        <v>307626.76</v>
      </c>
      <c r="F24" s="1">
        <v>5624927.0999999996</v>
      </c>
      <c r="G24" s="1">
        <v>13912015.789999999</v>
      </c>
      <c r="H24" s="1">
        <v>1248843.8500000001</v>
      </c>
    </row>
    <row r="25" spans="1:8" x14ac:dyDescent="0.25">
      <c r="A25" s="3">
        <v>36770</v>
      </c>
      <c r="B25" s="1">
        <v>154952816.24000001</v>
      </c>
      <c r="C25" s="1">
        <v>2923232.07</v>
      </c>
      <c r="D25" s="1">
        <v>3000988.7</v>
      </c>
      <c r="E25" s="1">
        <v>231799.95</v>
      </c>
      <c r="F25" s="1">
        <v>3958399</v>
      </c>
      <c r="G25" s="1">
        <v>14027936.4</v>
      </c>
      <c r="H25" s="1">
        <v>1325015.96</v>
      </c>
    </row>
    <row r="26" spans="1:8" x14ac:dyDescent="0.25">
      <c r="A26" s="3">
        <v>36800</v>
      </c>
      <c r="B26" s="1">
        <v>160313194.97999999</v>
      </c>
      <c r="C26" s="1">
        <v>2326544.9300000002</v>
      </c>
      <c r="D26" s="1">
        <v>1744860.99</v>
      </c>
      <c r="E26" s="1">
        <v>274456.42</v>
      </c>
      <c r="F26" s="1">
        <v>3902442.96</v>
      </c>
      <c r="G26" s="1">
        <v>14831877.219999999</v>
      </c>
      <c r="H26" s="1">
        <v>1398847.43</v>
      </c>
    </row>
    <row r="27" spans="1:8" x14ac:dyDescent="0.25">
      <c r="A27" s="3">
        <v>36831</v>
      </c>
      <c r="B27" s="1">
        <v>169194623.69999999</v>
      </c>
      <c r="C27" s="1">
        <v>1948626.39</v>
      </c>
      <c r="D27" s="1">
        <v>4831171.59</v>
      </c>
      <c r="E27" s="1">
        <v>352204.99</v>
      </c>
      <c r="F27" s="1">
        <v>3842103.44</v>
      </c>
      <c r="G27" s="1">
        <v>16098271.41</v>
      </c>
      <c r="H27" s="1">
        <v>1557410.02</v>
      </c>
    </row>
    <row r="28" spans="1:8" x14ac:dyDescent="0.25">
      <c r="A28" s="3">
        <v>36861</v>
      </c>
      <c r="B28" s="1">
        <v>235773698.99000001</v>
      </c>
      <c r="C28" s="1">
        <v>2318094.61</v>
      </c>
      <c r="D28" s="1">
        <v>9689334.6300000008</v>
      </c>
      <c r="E28" s="1">
        <v>458943.31</v>
      </c>
      <c r="F28" s="1">
        <v>4156819.33</v>
      </c>
      <c r="G28" s="1">
        <v>18167870.43</v>
      </c>
      <c r="H28" s="1">
        <v>1750044.92</v>
      </c>
    </row>
    <row r="29" spans="1:8" x14ac:dyDescent="0.25">
      <c r="A29" s="3">
        <v>36892</v>
      </c>
      <c r="B29" s="1">
        <v>254991456.84</v>
      </c>
      <c r="C29" s="1">
        <v>1887722.76</v>
      </c>
      <c r="D29" s="1">
        <v>3493516.4</v>
      </c>
      <c r="E29" s="1">
        <v>206872.95</v>
      </c>
      <c r="F29" s="1">
        <v>3823108.87</v>
      </c>
      <c r="G29" s="1">
        <v>21098361.57</v>
      </c>
      <c r="H29" s="1">
        <v>1948505.38</v>
      </c>
    </row>
    <row r="30" spans="1:8" x14ac:dyDescent="0.25">
      <c r="A30" s="3">
        <v>36923</v>
      </c>
      <c r="B30" s="1">
        <v>126911015.81</v>
      </c>
      <c r="C30" s="1">
        <v>2577498.79</v>
      </c>
      <c r="D30" s="1">
        <v>1064874.21</v>
      </c>
      <c r="E30" s="1">
        <v>282045.11</v>
      </c>
      <c r="F30" s="1">
        <v>3684777</v>
      </c>
      <c r="G30" s="1">
        <v>17190807.489999998</v>
      </c>
      <c r="H30" s="1">
        <v>1669199.62</v>
      </c>
    </row>
    <row r="31" spans="1:8" x14ac:dyDescent="0.25">
      <c r="A31" s="3">
        <v>36951</v>
      </c>
      <c r="B31" s="1">
        <v>263556826.13999999</v>
      </c>
      <c r="C31" s="1">
        <v>5169858.0199999996</v>
      </c>
      <c r="D31" s="1">
        <v>4564151.13</v>
      </c>
      <c r="E31" s="1">
        <v>433070.23</v>
      </c>
      <c r="F31" s="1">
        <v>5252755.3</v>
      </c>
      <c r="G31" s="1">
        <v>15074565.229999999</v>
      </c>
      <c r="H31" s="1">
        <v>1750949.46</v>
      </c>
    </row>
    <row r="32" spans="1:8" x14ac:dyDescent="0.25">
      <c r="A32" s="3">
        <v>36982</v>
      </c>
      <c r="B32" s="1">
        <v>163325722.55000001</v>
      </c>
      <c r="C32" s="1">
        <v>3302527.21</v>
      </c>
      <c r="D32" s="1">
        <v>1754829.53</v>
      </c>
      <c r="E32" s="1">
        <v>279973.39</v>
      </c>
      <c r="F32" s="1">
        <v>4576191.2699999996</v>
      </c>
      <c r="G32" s="1">
        <v>17730086.939999998</v>
      </c>
      <c r="H32" s="1">
        <v>1751074.93</v>
      </c>
    </row>
    <row r="33" spans="1:8" x14ac:dyDescent="0.25">
      <c r="A33" s="3">
        <v>37012</v>
      </c>
      <c r="B33" s="1">
        <v>166400654.09</v>
      </c>
      <c r="C33" s="1">
        <v>3452557.71</v>
      </c>
      <c r="D33" s="1">
        <v>3367594.52</v>
      </c>
      <c r="E33" s="1">
        <v>314252.11</v>
      </c>
      <c r="F33" s="1">
        <v>4892637.57</v>
      </c>
      <c r="G33" s="1">
        <v>19934878.810000002</v>
      </c>
      <c r="H33" s="1">
        <v>1896924.84</v>
      </c>
    </row>
    <row r="34" spans="1:8" x14ac:dyDescent="0.25">
      <c r="A34" s="3">
        <v>37043</v>
      </c>
      <c r="B34" s="1">
        <v>252093137.87</v>
      </c>
      <c r="C34" s="1">
        <v>5744513.9900000002</v>
      </c>
      <c r="D34" s="1">
        <v>4602294.28</v>
      </c>
      <c r="E34" s="1">
        <v>231353</v>
      </c>
      <c r="F34" s="1">
        <v>4335330.2300000004</v>
      </c>
      <c r="G34" s="1">
        <v>17296501.649999999</v>
      </c>
      <c r="H34" s="1">
        <v>1802640.77</v>
      </c>
    </row>
    <row r="35" spans="1:8" x14ac:dyDescent="0.25">
      <c r="A35" s="3">
        <v>37073</v>
      </c>
      <c r="B35" s="1">
        <v>194070016.28999999</v>
      </c>
      <c r="C35" s="1">
        <v>12164581.689999999</v>
      </c>
      <c r="D35" s="1">
        <v>2160470.75</v>
      </c>
      <c r="E35" s="1">
        <v>312428.37</v>
      </c>
      <c r="F35" s="1">
        <v>5479876.5499999998</v>
      </c>
      <c r="G35" s="1">
        <v>15734182.15</v>
      </c>
      <c r="H35" s="1">
        <v>2177673.5</v>
      </c>
    </row>
    <row r="36" spans="1:8" x14ac:dyDescent="0.25">
      <c r="A36" s="3">
        <v>37104</v>
      </c>
      <c r="B36" s="1">
        <v>197083069.13999999</v>
      </c>
      <c r="C36" s="1">
        <v>13548252.42</v>
      </c>
      <c r="D36" s="1">
        <v>3554430.78</v>
      </c>
      <c r="E36" s="1">
        <v>402147.26</v>
      </c>
      <c r="F36" s="1">
        <v>6130271.7999999998</v>
      </c>
      <c r="G36" s="1">
        <v>16565416.25</v>
      </c>
      <c r="H36" s="1">
        <v>2274109.81</v>
      </c>
    </row>
    <row r="37" spans="1:8" x14ac:dyDescent="0.25">
      <c r="A37" s="3">
        <v>37135</v>
      </c>
      <c r="B37" s="1">
        <v>199081728.09</v>
      </c>
      <c r="C37" s="1">
        <v>3427760.73</v>
      </c>
      <c r="D37" s="1">
        <v>3331547.88</v>
      </c>
      <c r="E37" s="1">
        <v>340566.11</v>
      </c>
      <c r="F37" s="1">
        <v>5523955.9400000004</v>
      </c>
      <c r="G37" s="1">
        <v>17917493.879999999</v>
      </c>
      <c r="H37" s="1">
        <v>2229202.29</v>
      </c>
    </row>
    <row r="38" spans="1:8" x14ac:dyDescent="0.25">
      <c r="A38" s="3">
        <v>37165</v>
      </c>
      <c r="B38" s="1">
        <v>185093957.22999999</v>
      </c>
      <c r="C38" s="1">
        <v>1992640.02</v>
      </c>
      <c r="D38" s="1">
        <v>7917552.3600000003</v>
      </c>
      <c r="E38" s="1">
        <v>403829.92</v>
      </c>
      <c r="F38" s="1">
        <v>7124701.7400000002</v>
      </c>
      <c r="G38" s="1">
        <v>17123411.91</v>
      </c>
      <c r="H38" s="1">
        <v>2376562.2799999998</v>
      </c>
    </row>
    <row r="39" spans="1:8" x14ac:dyDescent="0.25">
      <c r="A39" s="3">
        <v>37196</v>
      </c>
      <c r="B39" s="1">
        <v>209069230.94</v>
      </c>
      <c r="C39" s="1">
        <v>1411788.71</v>
      </c>
      <c r="D39" s="1">
        <v>10531796.310000001</v>
      </c>
      <c r="E39" s="1">
        <v>316334.74</v>
      </c>
      <c r="F39" s="1">
        <v>8438508.7899999991</v>
      </c>
      <c r="G39" s="1">
        <v>17797175.220000003</v>
      </c>
      <c r="H39" s="1">
        <v>2488772.7599999998</v>
      </c>
    </row>
    <row r="40" spans="1:8" x14ac:dyDescent="0.25">
      <c r="A40" s="3">
        <v>37226</v>
      </c>
      <c r="B40" s="1">
        <v>200022313.87</v>
      </c>
      <c r="C40" s="1">
        <v>1194432.81</v>
      </c>
      <c r="D40" s="1">
        <v>4964564.79</v>
      </c>
      <c r="E40" s="1">
        <v>441721.82</v>
      </c>
      <c r="F40" s="1">
        <v>5504049.6200000001</v>
      </c>
      <c r="G40" s="1">
        <v>21584587.490000002</v>
      </c>
      <c r="H40" s="1">
        <v>2078722.9</v>
      </c>
    </row>
    <row r="41" spans="1:8" x14ac:dyDescent="0.25">
      <c r="A41" s="3">
        <v>37257</v>
      </c>
      <c r="B41" s="1">
        <v>174280908.15000001</v>
      </c>
      <c r="C41" s="1">
        <v>1989141.87</v>
      </c>
      <c r="D41" s="1">
        <v>15122425.630000001</v>
      </c>
      <c r="E41" s="1">
        <v>181426.45</v>
      </c>
      <c r="F41" s="1">
        <v>5152283.79</v>
      </c>
      <c r="G41" s="1">
        <v>27487564.710000001</v>
      </c>
      <c r="H41" s="1">
        <v>1475234.7</v>
      </c>
    </row>
    <row r="42" spans="1:8" x14ac:dyDescent="0.25">
      <c r="A42" s="3">
        <v>37288</v>
      </c>
      <c r="B42" s="1">
        <v>171567007.5</v>
      </c>
      <c r="C42" s="1">
        <v>3974929.9</v>
      </c>
      <c r="D42" s="1">
        <v>3471699.14</v>
      </c>
      <c r="E42" s="1">
        <v>1025631.88</v>
      </c>
      <c r="F42" s="1">
        <v>5137483.96</v>
      </c>
      <c r="G42" s="1">
        <v>23174755.080000002</v>
      </c>
      <c r="H42" s="1">
        <v>1509638.24</v>
      </c>
    </row>
    <row r="43" spans="1:8" x14ac:dyDescent="0.25">
      <c r="A43" s="3">
        <v>37316</v>
      </c>
      <c r="B43" s="1">
        <v>219880380.56</v>
      </c>
      <c r="C43" s="1">
        <v>10051305.970000001</v>
      </c>
      <c r="D43" s="1">
        <v>2575903.0699999998</v>
      </c>
      <c r="E43" s="1">
        <v>333266.44</v>
      </c>
      <c r="F43" s="1">
        <v>6573038.4299999997</v>
      </c>
      <c r="G43" s="1">
        <v>20890638.09</v>
      </c>
      <c r="H43" s="1">
        <v>2082956.28</v>
      </c>
    </row>
    <row r="44" spans="1:8" x14ac:dyDescent="0.25">
      <c r="A44" s="3">
        <v>37347</v>
      </c>
      <c r="B44" s="1">
        <v>179878852.38999999</v>
      </c>
      <c r="C44" s="1">
        <v>18021102.52</v>
      </c>
      <c r="D44" s="1">
        <v>10711080.4</v>
      </c>
      <c r="E44" s="1">
        <v>331578.36</v>
      </c>
      <c r="F44" s="1">
        <v>7282610.5</v>
      </c>
      <c r="G44" s="1">
        <v>21818681.939999998</v>
      </c>
      <c r="H44" s="1">
        <v>1963536.44</v>
      </c>
    </row>
    <row r="45" spans="1:8" x14ac:dyDescent="0.25">
      <c r="A45" s="3">
        <v>37377</v>
      </c>
      <c r="B45" s="1">
        <v>183133320.00999999</v>
      </c>
      <c r="C45" s="1">
        <v>16359060.51</v>
      </c>
      <c r="D45" s="1">
        <v>5691920.6200000001</v>
      </c>
      <c r="E45" s="1">
        <v>281259.59999999998</v>
      </c>
      <c r="F45" s="1">
        <v>7363251.9699999997</v>
      </c>
      <c r="G45" s="1">
        <v>25006717.560000002</v>
      </c>
      <c r="H45" s="1">
        <v>2754259.7199999997</v>
      </c>
    </row>
    <row r="46" spans="1:8" x14ac:dyDescent="0.25">
      <c r="A46" s="3">
        <v>37408</v>
      </c>
      <c r="B46" s="1">
        <v>180417517.71000001</v>
      </c>
      <c r="C46" s="1">
        <v>4167633.22</v>
      </c>
      <c r="D46" s="1">
        <v>7667998.9000000004</v>
      </c>
      <c r="E46" s="1">
        <v>315970.7</v>
      </c>
      <c r="F46" s="1">
        <v>9178071.8000000007</v>
      </c>
      <c r="G46" s="1">
        <v>17605327.18</v>
      </c>
      <c r="H46" s="1">
        <v>2434277.8199999998</v>
      </c>
    </row>
    <row r="47" spans="1:8" x14ac:dyDescent="0.25">
      <c r="A47" s="3">
        <v>37438</v>
      </c>
      <c r="B47" s="1">
        <v>187744972.09</v>
      </c>
      <c r="C47" s="1">
        <v>3105463.59</v>
      </c>
      <c r="D47" s="1">
        <v>5033348.41</v>
      </c>
      <c r="E47" s="1">
        <v>296009.58</v>
      </c>
      <c r="F47" s="1">
        <v>13255960.98</v>
      </c>
      <c r="G47" s="1">
        <v>19250139.550000001</v>
      </c>
      <c r="H47" s="1">
        <v>2525193.12</v>
      </c>
    </row>
    <row r="48" spans="1:8" x14ac:dyDescent="0.25">
      <c r="A48" s="3">
        <v>37469</v>
      </c>
      <c r="B48" s="1">
        <v>213856140.27000001</v>
      </c>
      <c r="C48" s="1">
        <v>2590312.77</v>
      </c>
      <c r="D48" s="1">
        <v>5553096.4000000004</v>
      </c>
      <c r="E48" s="1">
        <v>433821.37</v>
      </c>
      <c r="F48" s="1">
        <v>9310204.1400000006</v>
      </c>
      <c r="G48" s="1">
        <v>18227396.539999999</v>
      </c>
      <c r="H48" s="1">
        <v>3527435.51</v>
      </c>
    </row>
    <row r="49" spans="1:8" x14ac:dyDescent="0.25">
      <c r="A49" s="3">
        <v>37500</v>
      </c>
      <c r="B49" s="1">
        <v>211916617.75999999</v>
      </c>
      <c r="C49" s="1">
        <v>1920753.7</v>
      </c>
      <c r="D49" s="1">
        <v>23568130.629999999</v>
      </c>
      <c r="E49" s="1">
        <v>383097.84</v>
      </c>
      <c r="F49" s="1">
        <v>7384260.5300000003</v>
      </c>
      <c r="G49" s="1">
        <v>20122946.509999998</v>
      </c>
      <c r="H49" s="1">
        <v>2933905.96</v>
      </c>
    </row>
    <row r="50" spans="1:8" x14ac:dyDescent="0.25">
      <c r="A50" s="3">
        <v>37530</v>
      </c>
      <c r="B50" s="1">
        <v>183112563.03999999</v>
      </c>
      <c r="C50" s="1">
        <v>1657910.58</v>
      </c>
      <c r="D50" s="1">
        <v>25069399.600000001</v>
      </c>
      <c r="E50" s="1">
        <v>410533.59</v>
      </c>
      <c r="F50" s="1">
        <v>7063120.7300000004</v>
      </c>
      <c r="G50" s="1">
        <v>26516714.100000001</v>
      </c>
      <c r="H50" s="1">
        <v>3331641.05</v>
      </c>
    </row>
    <row r="51" spans="1:8" x14ac:dyDescent="0.25">
      <c r="A51" s="3">
        <v>37561</v>
      </c>
      <c r="B51" s="1">
        <v>238735027.19</v>
      </c>
      <c r="C51" s="1">
        <v>1183602.58</v>
      </c>
      <c r="D51" s="1">
        <v>25996115.440000001</v>
      </c>
      <c r="E51" s="1">
        <v>582772.63</v>
      </c>
      <c r="F51" s="1">
        <v>6923227.7400000002</v>
      </c>
      <c r="G51" s="1">
        <v>23258349.030000001</v>
      </c>
      <c r="H51" s="1">
        <v>4653574.83</v>
      </c>
    </row>
    <row r="52" spans="1:8" x14ac:dyDescent="0.25">
      <c r="A52" s="3">
        <v>37591</v>
      </c>
      <c r="B52" s="1">
        <v>219740358.74000001</v>
      </c>
      <c r="C52" s="1">
        <v>1203474</v>
      </c>
      <c r="D52" s="1">
        <v>42797768.200000003</v>
      </c>
      <c r="E52" s="1">
        <v>479514.08</v>
      </c>
      <c r="F52" s="1">
        <v>12557947.060000001</v>
      </c>
      <c r="G52" s="1">
        <v>23935018.210000001</v>
      </c>
      <c r="H52" s="1">
        <v>4007537.24</v>
      </c>
    </row>
    <row r="53" spans="1:8" x14ac:dyDescent="0.25">
      <c r="A53" s="3">
        <v>37622</v>
      </c>
      <c r="B53" s="1">
        <v>219888061.41</v>
      </c>
      <c r="C53" s="1">
        <v>2723053.47</v>
      </c>
      <c r="D53" s="1">
        <v>3598809.38</v>
      </c>
      <c r="E53" s="1">
        <v>304458.81</v>
      </c>
      <c r="F53" s="1">
        <v>6367736.1299999999</v>
      </c>
      <c r="G53" s="1">
        <v>24816973.18</v>
      </c>
      <c r="H53" s="1">
        <v>4115443.66</v>
      </c>
    </row>
    <row r="54" spans="1:8" x14ac:dyDescent="0.25">
      <c r="A54" s="3">
        <v>37653</v>
      </c>
      <c r="B54" s="1">
        <v>241026690.84</v>
      </c>
      <c r="C54" s="1">
        <v>14647106.689999999</v>
      </c>
      <c r="D54" s="1">
        <v>6392700.4800000004</v>
      </c>
      <c r="E54" s="1">
        <v>259722.68</v>
      </c>
      <c r="F54" s="1">
        <v>7392359.0599999996</v>
      </c>
      <c r="G54" s="1">
        <v>26131133.640000001</v>
      </c>
      <c r="H54" s="1">
        <v>6594748.1500000004</v>
      </c>
    </row>
    <row r="55" spans="1:8" x14ac:dyDescent="0.25">
      <c r="A55" s="3">
        <v>37681</v>
      </c>
      <c r="B55" s="1">
        <v>221930724.03</v>
      </c>
      <c r="C55" s="1">
        <v>17869834.280000001</v>
      </c>
      <c r="D55" s="1">
        <v>11620495.090000002</v>
      </c>
      <c r="E55" s="1">
        <v>352661.83</v>
      </c>
      <c r="F55" s="1">
        <v>7288533.21</v>
      </c>
      <c r="G55" s="1">
        <v>22665223.27</v>
      </c>
      <c r="H55" s="1">
        <v>6252059.54</v>
      </c>
    </row>
    <row r="56" spans="1:8" x14ac:dyDescent="0.25">
      <c r="A56" s="3">
        <v>37712</v>
      </c>
      <c r="B56" s="1">
        <v>224916816.61000001</v>
      </c>
      <c r="C56" s="1">
        <v>17550415.16</v>
      </c>
      <c r="D56" s="1">
        <v>6603997.04</v>
      </c>
      <c r="E56" s="1">
        <v>391809.26</v>
      </c>
      <c r="F56" s="1">
        <v>7694978.7300000004</v>
      </c>
      <c r="G56" s="1">
        <v>21580146.739999998</v>
      </c>
      <c r="H56" s="1">
        <v>5878994.9000000004</v>
      </c>
    </row>
    <row r="57" spans="1:8" x14ac:dyDescent="0.25">
      <c r="A57" s="3">
        <v>37742</v>
      </c>
      <c r="B57" s="1">
        <v>239525830.44999999</v>
      </c>
      <c r="C57" s="1">
        <v>8648704.9700000007</v>
      </c>
      <c r="D57" s="1">
        <v>8574531.4199999999</v>
      </c>
      <c r="E57" s="1">
        <v>354562.52</v>
      </c>
      <c r="F57" s="1">
        <v>7726554.04</v>
      </c>
      <c r="G57" s="1">
        <v>30268788.279999997</v>
      </c>
      <c r="H57" s="1">
        <v>7614635.7699999996</v>
      </c>
    </row>
    <row r="58" spans="1:8" x14ac:dyDescent="0.25">
      <c r="A58" s="3">
        <v>37773</v>
      </c>
      <c r="B58" s="1">
        <v>247763204.53999999</v>
      </c>
      <c r="C58" s="1">
        <v>3648492.37</v>
      </c>
      <c r="D58" s="1">
        <v>14607472.560000001</v>
      </c>
      <c r="E58" s="1">
        <v>321438.11</v>
      </c>
      <c r="F58" s="1">
        <v>9431993.6899999995</v>
      </c>
      <c r="G58" s="1">
        <v>21256528.34</v>
      </c>
      <c r="H58" s="1">
        <v>4133175.46</v>
      </c>
    </row>
    <row r="59" spans="1:8" x14ac:dyDescent="0.25">
      <c r="A59" s="3">
        <v>37803</v>
      </c>
      <c r="B59" s="1">
        <v>218667653.55000001</v>
      </c>
      <c r="C59" s="1">
        <v>3391522.48</v>
      </c>
      <c r="D59" s="1">
        <v>4775487.25</v>
      </c>
      <c r="E59" s="1">
        <v>341190.87</v>
      </c>
      <c r="F59" s="1">
        <v>11064967.029999999</v>
      </c>
      <c r="G59" s="1">
        <v>17822583.370000005</v>
      </c>
      <c r="H59" s="1">
        <v>4583648.7699999996</v>
      </c>
    </row>
    <row r="60" spans="1:8" x14ac:dyDescent="0.25">
      <c r="A60" s="3">
        <v>37834</v>
      </c>
      <c r="B60" s="1">
        <v>228419016.53</v>
      </c>
      <c r="C60" s="1">
        <v>3495281.6</v>
      </c>
      <c r="D60" s="1">
        <v>7934800.7699999996</v>
      </c>
      <c r="E60" s="1">
        <v>367025.88</v>
      </c>
      <c r="F60" s="1">
        <v>11418450.17</v>
      </c>
      <c r="G60" s="1">
        <v>23381685.379999999</v>
      </c>
      <c r="H60" s="1">
        <v>6501103.71</v>
      </c>
    </row>
    <row r="61" spans="1:8" x14ac:dyDescent="0.25">
      <c r="A61" s="3">
        <v>37865</v>
      </c>
      <c r="B61" s="1">
        <v>236173202.63999999</v>
      </c>
      <c r="C61" s="1">
        <v>1872881.35</v>
      </c>
      <c r="D61" s="1">
        <v>9521531.790000001</v>
      </c>
      <c r="E61" s="1">
        <v>398898.72</v>
      </c>
      <c r="F61" s="1">
        <v>12977845.970000001</v>
      </c>
      <c r="G61" s="1">
        <v>20287860.84</v>
      </c>
      <c r="H61" s="1">
        <v>4965657.29</v>
      </c>
    </row>
    <row r="62" spans="1:8" x14ac:dyDescent="0.25">
      <c r="A62" s="3">
        <v>37895</v>
      </c>
      <c r="B62" s="1">
        <v>279689592.56</v>
      </c>
      <c r="C62" s="1">
        <v>1488050.94</v>
      </c>
      <c r="D62" s="1">
        <v>21215606.759999998</v>
      </c>
      <c r="E62" s="1">
        <v>640523.18000000005</v>
      </c>
      <c r="F62" s="1">
        <v>12598950.59</v>
      </c>
      <c r="G62" s="1">
        <v>20960641.670000002</v>
      </c>
      <c r="H62" s="1">
        <v>5260388.38</v>
      </c>
    </row>
    <row r="63" spans="1:8" x14ac:dyDescent="0.25">
      <c r="A63" s="3">
        <v>37926</v>
      </c>
      <c r="B63" s="1">
        <v>275880987.69</v>
      </c>
      <c r="C63" s="1">
        <v>1180031.68</v>
      </c>
      <c r="D63" s="1">
        <v>8582066.2699999996</v>
      </c>
      <c r="E63" s="1">
        <v>423834.46</v>
      </c>
      <c r="F63" s="1">
        <v>7306460.79</v>
      </c>
      <c r="G63" s="1">
        <v>23349385.420000002</v>
      </c>
      <c r="H63" s="1">
        <v>7003513</v>
      </c>
    </row>
    <row r="64" spans="1:8" x14ac:dyDescent="0.25">
      <c r="A64" s="3">
        <v>37956</v>
      </c>
      <c r="B64" s="1">
        <v>264067229.84</v>
      </c>
      <c r="C64" s="1">
        <v>1288749.23</v>
      </c>
      <c r="D64" s="1">
        <v>42421118.630000003</v>
      </c>
      <c r="E64" s="1">
        <v>528138.43999999994</v>
      </c>
      <c r="F64" s="1">
        <v>9668673.0199999996</v>
      </c>
      <c r="G64" s="1">
        <v>24344677.5</v>
      </c>
      <c r="H64" s="1">
        <v>4755042.92</v>
      </c>
    </row>
    <row r="65" spans="1:8" x14ac:dyDescent="0.25">
      <c r="A65" s="3">
        <v>37987</v>
      </c>
      <c r="B65" s="1">
        <v>297038615.54000002</v>
      </c>
      <c r="C65" s="1">
        <v>4128941.49</v>
      </c>
      <c r="D65" s="1">
        <v>17055611.460000001</v>
      </c>
      <c r="E65" s="1">
        <v>293342.13</v>
      </c>
      <c r="F65" s="1">
        <v>8181184.8099999996</v>
      </c>
      <c r="G65" s="1">
        <v>26720495.600000001</v>
      </c>
      <c r="H65" s="1">
        <v>4414389.4000000004</v>
      </c>
    </row>
    <row r="66" spans="1:8" x14ac:dyDescent="0.25">
      <c r="A66" s="3">
        <v>38018</v>
      </c>
      <c r="B66" s="1">
        <v>265703818.93000001</v>
      </c>
      <c r="C66" s="1">
        <v>24450200.940000001</v>
      </c>
      <c r="D66" s="1">
        <v>12453473.299999999</v>
      </c>
      <c r="E66" s="1">
        <v>255057.38</v>
      </c>
      <c r="F66" s="1">
        <v>8478137.1999999993</v>
      </c>
      <c r="G66" s="1">
        <v>24863119.690000001</v>
      </c>
      <c r="H66" s="1">
        <v>6882646.96</v>
      </c>
    </row>
    <row r="67" spans="1:8" x14ac:dyDescent="0.25">
      <c r="A67" s="3">
        <v>38047</v>
      </c>
      <c r="B67" s="1">
        <v>243295843.05000001</v>
      </c>
      <c r="C67" s="1">
        <v>39117100.659999996</v>
      </c>
      <c r="D67" s="1">
        <v>15587125.99</v>
      </c>
      <c r="E67" s="1">
        <v>383318.9</v>
      </c>
      <c r="F67" s="1">
        <v>10104121.17</v>
      </c>
      <c r="G67" s="1">
        <v>27934836.740000002</v>
      </c>
      <c r="H67" s="1">
        <v>3436897.1</v>
      </c>
    </row>
    <row r="68" spans="1:8" x14ac:dyDescent="0.25">
      <c r="A68" s="3">
        <v>38078</v>
      </c>
      <c r="B68" s="1">
        <v>304406897.85000002</v>
      </c>
      <c r="C68" s="1">
        <v>15221612.130000001</v>
      </c>
      <c r="D68" s="1">
        <v>16402796.109999999</v>
      </c>
      <c r="E68" s="1">
        <v>399853.3</v>
      </c>
      <c r="F68" s="1">
        <v>9921207.4499999993</v>
      </c>
      <c r="G68" s="1">
        <v>26014183.469999999</v>
      </c>
      <c r="H68" s="1">
        <v>3104495.35</v>
      </c>
    </row>
    <row r="69" spans="1:8" x14ac:dyDescent="0.25">
      <c r="A69" s="3">
        <v>38108</v>
      </c>
      <c r="B69" s="1">
        <v>275954107.35000002</v>
      </c>
      <c r="C69" s="1">
        <v>5173884.8499999996</v>
      </c>
      <c r="D69" s="1">
        <v>12428884.58</v>
      </c>
      <c r="E69" s="1">
        <v>417159.78</v>
      </c>
      <c r="F69" s="1">
        <v>7656074.4800000004</v>
      </c>
      <c r="G69" s="1">
        <v>30297530.339999996</v>
      </c>
      <c r="H69" s="1">
        <v>5659850.6500000004</v>
      </c>
    </row>
    <row r="70" spans="1:8" x14ac:dyDescent="0.25">
      <c r="A70" s="3">
        <v>38139</v>
      </c>
      <c r="B70" s="1">
        <v>286456861.98000002</v>
      </c>
      <c r="C70" s="1">
        <v>3883356.74</v>
      </c>
      <c r="D70" s="1">
        <v>16195195.079999994</v>
      </c>
      <c r="E70" s="1">
        <v>506161.16</v>
      </c>
      <c r="F70" s="1">
        <v>11158921.32</v>
      </c>
      <c r="G70" s="1">
        <v>19667577.59</v>
      </c>
      <c r="H70" s="1">
        <v>3464509.17</v>
      </c>
    </row>
    <row r="71" spans="1:8" x14ac:dyDescent="0.25">
      <c r="A71" s="3">
        <v>38169</v>
      </c>
      <c r="B71" s="1">
        <v>312154625.45999998</v>
      </c>
      <c r="C71" s="1">
        <v>3651321</v>
      </c>
      <c r="D71" s="1">
        <v>14769881.369999999</v>
      </c>
      <c r="E71" s="1">
        <v>391038.91</v>
      </c>
      <c r="F71" s="1">
        <v>13015675.189999999</v>
      </c>
      <c r="G71" s="1">
        <v>20453123.810000002</v>
      </c>
      <c r="H71" s="1">
        <v>5129611.84</v>
      </c>
    </row>
    <row r="72" spans="1:8" x14ac:dyDescent="0.25">
      <c r="A72" s="3">
        <v>38200</v>
      </c>
      <c r="B72" s="1">
        <v>332600739.37</v>
      </c>
      <c r="C72" s="1">
        <v>2940132.34</v>
      </c>
      <c r="D72" s="1">
        <v>11850994.119999999</v>
      </c>
      <c r="E72" s="1">
        <v>613694.19999999995</v>
      </c>
      <c r="F72" s="1">
        <v>13819066.789999999</v>
      </c>
      <c r="G72" s="1">
        <v>26609037.890000001</v>
      </c>
      <c r="H72" s="1">
        <v>7507132.2300000004</v>
      </c>
    </row>
    <row r="73" spans="1:8" x14ac:dyDescent="0.25">
      <c r="A73" s="3">
        <v>38231</v>
      </c>
      <c r="B73" s="1">
        <v>308046484.86000001</v>
      </c>
      <c r="C73" s="1">
        <v>2037927.79</v>
      </c>
      <c r="D73" s="1">
        <v>11037431.029999999</v>
      </c>
      <c r="E73" s="1">
        <v>302791.62</v>
      </c>
      <c r="F73" s="1">
        <v>14005111.77</v>
      </c>
      <c r="G73" s="1">
        <v>23042190.620000001</v>
      </c>
      <c r="H73" s="1">
        <v>4385534.21</v>
      </c>
    </row>
    <row r="74" spans="1:8" x14ac:dyDescent="0.25">
      <c r="A74" s="3">
        <v>38261</v>
      </c>
      <c r="B74" s="1">
        <v>338205189.44999999</v>
      </c>
      <c r="C74" s="1">
        <v>2111237.04</v>
      </c>
      <c r="D74" s="1">
        <v>12803472.17</v>
      </c>
      <c r="E74" s="1">
        <v>399281.45</v>
      </c>
      <c r="F74" s="1">
        <v>13825529.9</v>
      </c>
      <c r="G74" s="1">
        <v>24658851.75</v>
      </c>
      <c r="H74" s="1">
        <v>4886337.7300000004</v>
      </c>
    </row>
    <row r="75" spans="1:8" x14ac:dyDescent="0.25">
      <c r="A75" s="3">
        <v>38292</v>
      </c>
      <c r="B75" s="1">
        <v>335903420.93000001</v>
      </c>
      <c r="C75" s="1">
        <v>2586381.13</v>
      </c>
      <c r="D75" s="1">
        <v>16198882.359999999</v>
      </c>
      <c r="E75" s="1">
        <v>699460.58</v>
      </c>
      <c r="F75" s="1">
        <v>19636631.77</v>
      </c>
      <c r="G75" s="1">
        <v>24582018.609999999</v>
      </c>
      <c r="H75" s="1">
        <v>9006983.0700000003</v>
      </c>
    </row>
    <row r="76" spans="1:8" x14ac:dyDescent="0.25">
      <c r="A76" s="3">
        <v>38322</v>
      </c>
      <c r="B76" s="1">
        <v>370428083.51999998</v>
      </c>
      <c r="C76" s="1">
        <v>2256902.63</v>
      </c>
      <c r="D76" s="1">
        <v>36754933.969999999</v>
      </c>
      <c r="E76" s="1">
        <v>545674.30000000005</v>
      </c>
      <c r="F76" s="1">
        <v>12068537.16</v>
      </c>
      <c r="G76" s="1">
        <v>30340320.449999996</v>
      </c>
      <c r="H76" s="1">
        <v>5011553.88</v>
      </c>
    </row>
    <row r="77" spans="1:8" x14ac:dyDescent="0.25">
      <c r="A77" s="3">
        <v>38353</v>
      </c>
      <c r="B77" s="1">
        <v>362873827.89999998</v>
      </c>
      <c r="C77" s="1">
        <v>5833915.4699999997</v>
      </c>
      <c r="D77" s="1">
        <v>2898944.16</v>
      </c>
      <c r="E77" s="1">
        <v>292855.84999999998</v>
      </c>
      <c r="F77" s="1">
        <v>9597578.4700000007</v>
      </c>
      <c r="G77" s="1">
        <v>34114906.280000001</v>
      </c>
      <c r="H77" s="1">
        <v>4277047.76</v>
      </c>
    </row>
    <row r="78" spans="1:8" x14ac:dyDescent="0.25">
      <c r="A78" s="3">
        <v>38384</v>
      </c>
      <c r="B78" s="1">
        <v>343989793.75999999</v>
      </c>
      <c r="C78" s="1">
        <v>32970350.390000001</v>
      </c>
      <c r="D78" s="1">
        <v>14129518.560000001</v>
      </c>
      <c r="E78" s="1">
        <v>339408.97</v>
      </c>
      <c r="F78" s="1">
        <v>10953339.060000001</v>
      </c>
      <c r="G78" s="1">
        <v>29863965.530000001</v>
      </c>
      <c r="H78" s="1">
        <v>8678202.6099999994</v>
      </c>
    </row>
    <row r="79" spans="1:8" x14ac:dyDescent="0.25">
      <c r="A79" s="3">
        <v>38412</v>
      </c>
      <c r="B79" s="1">
        <v>350243345.75</v>
      </c>
      <c r="C79" s="1">
        <v>46462787.25</v>
      </c>
      <c r="D79" s="1">
        <v>20897556.09</v>
      </c>
      <c r="E79" s="1">
        <v>432278.11</v>
      </c>
      <c r="F79" s="1">
        <v>12415582.08</v>
      </c>
      <c r="G79" s="1">
        <v>28641249.23</v>
      </c>
      <c r="H79" s="1">
        <v>4934483.3</v>
      </c>
    </row>
    <row r="80" spans="1:8" x14ac:dyDescent="0.25">
      <c r="A80" s="3">
        <v>38443</v>
      </c>
      <c r="B80" s="1">
        <v>388841981.39999998</v>
      </c>
      <c r="C80" s="1">
        <v>17630883.579999998</v>
      </c>
      <c r="D80" s="1">
        <v>13793356.67</v>
      </c>
      <c r="E80" s="1">
        <v>424094.22</v>
      </c>
      <c r="F80" s="1">
        <v>9058001.7899999991</v>
      </c>
      <c r="G80" s="1">
        <v>31096312.800000001</v>
      </c>
      <c r="H80" s="1">
        <v>4103732.2</v>
      </c>
    </row>
    <row r="81" spans="1:8" x14ac:dyDescent="0.25">
      <c r="A81" s="3">
        <v>38473</v>
      </c>
      <c r="B81" s="1">
        <v>373682756.17000002</v>
      </c>
      <c r="C81" s="1">
        <v>6997925.5300000003</v>
      </c>
      <c r="D81" s="1">
        <v>12583304.210000001</v>
      </c>
      <c r="E81" s="1">
        <v>591458.76</v>
      </c>
      <c r="F81" s="1">
        <v>9044748.6500000004</v>
      </c>
      <c r="G81" s="1">
        <v>35099197.129999995</v>
      </c>
      <c r="H81" s="1">
        <v>8687630.9600000009</v>
      </c>
    </row>
    <row r="82" spans="1:8" x14ac:dyDescent="0.25">
      <c r="A82" s="3">
        <v>38504</v>
      </c>
      <c r="B82" s="1">
        <v>385111947.52999997</v>
      </c>
      <c r="C82" s="1">
        <v>4796704.37</v>
      </c>
      <c r="D82" s="1">
        <v>14574305.73</v>
      </c>
      <c r="E82" s="1">
        <v>337793.64</v>
      </c>
      <c r="F82" s="1">
        <v>13148178.09</v>
      </c>
      <c r="G82" s="1">
        <v>34005521.190000005</v>
      </c>
      <c r="H82" s="1">
        <v>5450259.2199999997</v>
      </c>
    </row>
    <row r="83" spans="1:8" x14ac:dyDescent="0.25">
      <c r="A83" s="3">
        <v>38534</v>
      </c>
      <c r="B83" s="1">
        <v>377005043.66000003</v>
      </c>
      <c r="C83" s="1">
        <v>3918145.38</v>
      </c>
      <c r="D83" s="1">
        <v>11311585.83</v>
      </c>
      <c r="E83" s="1">
        <v>432558.18</v>
      </c>
      <c r="F83" s="1">
        <v>14150879.17</v>
      </c>
      <c r="G83" s="1">
        <v>27924125.32</v>
      </c>
      <c r="H83" s="1">
        <v>3711601.68</v>
      </c>
    </row>
    <row r="84" spans="1:8" x14ac:dyDescent="0.25">
      <c r="A84" s="3">
        <v>38565</v>
      </c>
      <c r="B84" s="1">
        <v>359490290.95999998</v>
      </c>
      <c r="C84" s="1">
        <v>3740550.86</v>
      </c>
      <c r="D84" s="1">
        <v>20012197.23</v>
      </c>
      <c r="E84" s="1">
        <v>587256.56999999995</v>
      </c>
      <c r="F84" s="1">
        <v>16508644.08</v>
      </c>
      <c r="G84" s="1">
        <v>28729475.679999996</v>
      </c>
      <c r="H84" s="1">
        <v>8653803.0800000001</v>
      </c>
    </row>
    <row r="85" spans="1:8" x14ac:dyDescent="0.25">
      <c r="A85" s="3">
        <v>38596</v>
      </c>
      <c r="B85" s="1">
        <v>404380487.32999998</v>
      </c>
      <c r="C85" s="1">
        <v>2863291.71</v>
      </c>
      <c r="D85" s="1">
        <v>13048691.359999999</v>
      </c>
      <c r="E85" s="1">
        <v>764515.32</v>
      </c>
      <c r="F85" s="1">
        <v>16029310.84</v>
      </c>
      <c r="G85" s="1">
        <v>23998049.310000002</v>
      </c>
      <c r="H85" s="1">
        <v>4691143.05</v>
      </c>
    </row>
    <row r="86" spans="1:8" x14ac:dyDescent="0.25">
      <c r="A86" s="3">
        <v>38626</v>
      </c>
      <c r="B86" s="1">
        <v>393885451.16000003</v>
      </c>
      <c r="C86" s="1">
        <v>2438151.7999999998</v>
      </c>
      <c r="D86" s="1">
        <v>14329651.560000001</v>
      </c>
      <c r="E86" s="1">
        <v>571858.96</v>
      </c>
      <c r="F86" s="1">
        <v>14645554.85</v>
      </c>
      <c r="G86" s="1">
        <v>27789677.900000002</v>
      </c>
      <c r="H86" s="1">
        <v>5558732.5199999996</v>
      </c>
    </row>
    <row r="87" spans="1:8" x14ac:dyDescent="0.25">
      <c r="A87" s="3">
        <v>38657</v>
      </c>
      <c r="B87" s="1">
        <v>375150425.66000003</v>
      </c>
      <c r="C87" s="1">
        <v>2261717.7799999998</v>
      </c>
      <c r="D87" s="1">
        <v>18224467.859999999</v>
      </c>
      <c r="E87" s="1">
        <v>675548.29</v>
      </c>
      <c r="F87" s="1">
        <v>24428322.239999998</v>
      </c>
      <c r="G87" s="1">
        <v>33592766.489999995</v>
      </c>
      <c r="H87" s="1">
        <v>7662109.6899999995</v>
      </c>
    </row>
    <row r="88" spans="1:8" x14ac:dyDescent="0.25">
      <c r="A88" s="3">
        <v>38687</v>
      </c>
      <c r="B88" s="1">
        <v>421033443.43000001</v>
      </c>
      <c r="C88" s="1">
        <v>2525540.73</v>
      </c>
      <c r="D88" s="1">
        <v>34948463.259999998</v>
      </c>
      <c r="E88" s="1">
        <v>649620.31000000006</v>
      </c>
      <c r="F88" s="1">
        <v>23479734.82</v>
      </c>
      <c r="G88" s="1">
        <v>47097282.200000003</v>
      </c>
      <c r="H88" s="1">
        <v>4718893.96</v>
      </c>
    </row>
    <row r="89" spans="1:8" x14ac:dyDescent="0.25">
      <c r="A89" s="3">
        <v>38718</v>
      </c>
      <c r="B89" s="1">
        <v>416234890.61000001</v>
      </c>
      <c r="C89" s="1">
        <v>4989573.08</v>
      </c>
      <c r="D89" s="1">
        <v>10733409.039999999</v>
      </c>
      <c r="E89" s="1">
        <v>482005.01</v>
      </c>
      <c r="F89" s="1">
        <v>13317911.66</v>
      </c>
      <c r="G89" s="1">
        <v>38660286.810000002</v>
      </c>
      <c r="H89" s="1">
        <v>4662517.28</v>
      </c>
    </row>
    <row r="90" spans="1:8" x14ac:dyDescent="0.25">
      <c r="A90" s="3">
        <v>38749</v>
      </c>
      <c r="B90" s="1">
        <v>394898138.20999998</v>
      </c>
      <c r="C90" s="1">
        <v>4673806.13</v>
      </c>
      <c r="D90" s="1">
        <v>23735543.989999998</v>
      </c>
      <c r="E90" s="1">
        <v>835087.9</v>
      </c>
      <c r="F90" s="1">
        <v>11444495.01</v>
      </c>
      <c r="G90" s="1">
        <v>33250790.350000001</v>
      </c>
      <c r="H90" s="1">
        <v>7991044.6699999999</v>
      </c>
    </row>
    <row r="91" spans="1:8" x14ac:dyDescent="0.25">
      <c r="A91" s="3">
        <v>38777</v>
      </c>
      <c r="B91" s="1">
        <v>366230400.37</v>
      </c>
      <c r="C91" s="1">
        <v>13528653.42</v>
      </c>
      <c r="D91" s="1">
        <v>14209263.939999999</v>
      </c>
      <c r="E91" s="1">
        <v>757401.26</v>
      </c>
      <c r="F91" s="1">
        <v>13697956.050000001</v>
      </c>
      <c r="G91" s="1">
        <v>31413721.440000001</v>
      </c>
      <c r="H91" s="1">
        <v>4917169.66</v>
      </c>
    </row>
    <row r="92" spans="1:8" x14ac:dyDescent="0.25">
      <c r="A92" s="3">
        <v>38808</v>
      </c>
      <c r="B92" s="1">
        <v>427092784.44999999</v>
      </c>
      <c r="C92" s="1">
        <v>40855654.060000002</v>
      </c>
      <c r="D92" s="1">
        <v>13508817.18</v>
      </c>
      <c r="E92" s="1">
        <v>566182.89</v>
      </c>
      <c r="F92" s="1">
        <v>13681407.48</v>
      </c>
      <c r="G92" s="1">
        <v>35366432.799999997</v>
      </c>
      <c r="H92" s="1">
        <v>4999161.0100000007</v>
      </c>
    </row>
    <row r="93" spans="1:8" x14ac:dyDescent="0.25">
      <c r="A93" s="3">
        <v>38838</v>
      </c>
      <c r="B93" s="1">
        <v>373860200.27999997</v>
      </c>
      <c r="C93" s="1">
        <v>48306126.530000001</v>
      </c>
      <c r="D93" s="1">
        <v>14980236.869999999</v>
      </c>
      <c r="E93" s="1">
        <v>761418.76</v>
      </c>
      <c r="F93" s="1">
        <v>12257091.67</v>
      </c>
      <c r="G93" s="1">
        <v>38814033.530000001</v>
      </c>
      <c r="H93" s="1">
        <v>8805318.2100000009</v>
      </c>
    </row>
    <row r="94" spans="1:8" x14ac:dyDescent="0.25">
      <c r="A94" s="3">
        <v>38869</v>
      </c>
      <c r="B94" s="1">
        <v>410688074.06999999</v>
      </c>
      <c r="C94" s="1">
        <v>16050595.58</v>
      </c>
      <c r="D94" s="1">
        <v>14912016.859999999</v>
      </c>
      <c r="E94" s="1">
        <v>663986.41</v>
      </c>
      <c r="F94" s="1">
        <v>15612802.65</v>
      </c>
      <c r="G94" s="1">
        <v>37773025.310000002</v>
      </c>
      <c r="H94" s="1">
        <v>5985666.2800000003</v>
      </c>
    </row>
    <row r="95" spans="1:8" x14ac:dyDescent="0.25">
      <c r="A95" s="3">
        <v>38899</v>
      </c>
      <c r="B95" s="1">
        <v>409075763.26999998</v>
      </c>
      <c r="C95" s="1">
        <v>7778928.2400000002</v>
      </c>
      <c r="D95" s="1">
        <v>24005113.09</v>
      </c>
      <c r="E95" s="1">
        <v>1104999.97</v>
      </c>
      <c r="F95" s="1">
        <v>16504827.109999999</v>
      </c>
      <c r="G95" s="1">
        <v>33846506.109999999</v>
      </c>
      <c r="H95" s="1">
        <v>9080759.2300000004</v>
      </c>
    </row>
    <row r="96" spans="1:8" x14ac:dyDescent="0.25">
      <c r="A96" s="3">
        <v>38930</v>
      </c>
      <c r="B96" s="1">
        <v>414043774.91000003</v>
      </c>
      <c r="C96" s="1">
        <v>5944381.1399999997</v>
      </c>
      <c r="D96" s="1">
        <v>16491242.77</v>
      </c>
      <c r="E96" s="1">
        <v>1775162.31</v>
      </c>
      <c r="F96" s="1">
        <v>22092848.890000001</v>
      </c>
      <c r="G96" s="1">
        <v>34244381.68</v>
      </c>
      <c r="H96" s="1">
        <v>14402011.4</v>
      </c>
    </row>
    <row r="97" spans="1:8" x14ac:dyDescent="0.25">
      <c r="A97" s="3">
        <v>38961</v>
      </c>
      <c r="B97" s="1">
        <v>436319277.30000001</v>
      </c>
      <c r="C97" s="1">
        <v>4512900.46</v>
      </c>
      <c r="D97" s="1">
        <v>18483273.690000001</v>
      </c>
      <c r="E97" s="1">
        <v>903247.12</v>
      </c>
      <c r="F97" s="1">
        <v>19182560.16</v>
      </c>
      <c r="G97" s="1">
        <v>31816830.559999999</v>
      </c>
      <c r="H97" s="1">
        <v>12485493.93</v>
      </c>
    </row>
    <row r="98" spans="1:8" x14ac:dyDescent="0.25">
      <c r="A98" s="3">
        <v>38991</v>
      </c>
      <c r="B98" s="1">
        <v>440694737.31</v>
      </c>
      <c r="C98" s="1">
        <v>4166574.02</v>
      </c>
      <c r="D98" s="1">
        <v>17533065.32</v>
      </c>
      <c r="E98" s="1">
        <v>818326.03</v>
      </c>
      <c r="F98" s="1">
        <v>20631631.460000001</v>
      </c>
      <c r="G98" s="1">
        <v>28832437.489999995</v>
      </c>
      <c r="H98" s="1">
        <v>11045523.539999999</v>
      </c>
    </row>
    <row r="99" spans="1:8" x14ac:dyDescent="0.25">
      <c r="A99" s="3">
        <v>39022</v>
      </c>
      <c r="B99" s="1">
        <v>456937035.20999998</v>
      </c>
      <c r="C99" s="1">
        <v>3590316.67</v>
      </c>
      <c r="D99" s="1">
        <v>17360548.41</v>
      </c>
      <c r="E99" s="1">
        <v>766650.46</v>
      </c>
      <c r="F99" s="1">
        <v>20617691.75</v>
      </c>
      <c r="G99" s="1">
        <v>35510922.480000004</v>
      </c>
      <c r="H99" s="1">
        <v>17125937.759999998</v>
      </c>
    </row>
    <row r="100" spans="1:8" x14ac:dyDescent="0.25">
      <c r="A100" s="3">
        <v>39052</v>
      </c>
      <c r="B100" s="1">
        <v>481754857.41000003</v>
      </c>
      <c r="C100" s="1">
        <v>3734811.74</v>
      </c>
      <c r="D100" s="1">
        <v>33202340.48</v>
      </c>
      <c r="E100" s="1">
        <v>1382291.51</v>
      </c>
      <c r="F100" s="1">
        <v>19127375.370000001</v>
      </c>
      <c r="G100" s="1">
        <v>43184289.189999998</v>
      </c>
      <c r="H100" s="1">
        <v>10996174.74</v>
      </c>
    </row>
    <row r="101" spans="1:8" x14ac:dyDescent="0.25">
      <c r="A101" s="3">
        <v>39083</v>
      </c>
      <c r="B101" s="1">
        <v>486002139.05000001</v>
      </c>
      <c r="C101" s="1">
        <v>8748283.2300000004</v>
      </c>
      <c r="D101" s="1">
        <v>11412373.93</v>
      </c>
      <c r="E101" s="1">
        <v>1430877.86</v>
      </c>
      <c r="F101" s="1">
        <v>15543631.5</v>
      </c>
      <c r="G101" s="1">
        <v>38421172.759999998</v>
      </c>
      <c r="H101" s="1">
        <v>9285269.6600000001</v>
      </c>
    </row>
    <row r="102" spans="1:8" x14ac:dyDescent="0.25">
      <c r="A102" s="3">
        <v>39114</v>
      </c>
      <c r="B102" s="1">
        <v>465874177.42000002</v>
      </c>
      <c r="C102" s="1">
        <v>6286957.1699999999</v>
      </c>
      <c r="D102" s="1">
        <v>19491765.170000002</v>
      </c>
      <c r="E102" s="1">
        <v>591411.92000000004</v>
      </c>
      <c r="F102" s="1">
        <v>12494775.67</v>
      </c>
      <c r="G102" s="1">
        <v>41291782.560000002</v>
      </c>
      <c r="H102" s="1">
        <v>14070090</v>
      </c>
    </row>
    <row r="103" spans="1:8" x14ac:dyDescent="0.25">
      <c r="A103" s="3">
        <v>39142</v>
      </c>
      <c r="B103" s="1">
        <v>414370675.14999998</v>
      </c>
      <c r="C103" s="1">
        <v>14885050.18</v>
      </c>
      <c r="D103" s="1">
        <v>15863417.890000001</v>
      </c>
      <c r="E103" s="1">
        <v>1001540</v>
      </c>
      <c r="F103" s="1">
        <v>15786574.470000001</v>
      </c>
      <c r="G103" s="1">
        <v>33583635.660000004</v>
      </c>
      <c r="H103" s="1">
        <v>9343635.1500000004</v>
      </c>
    </row>
    <row r="104" spans="1:8" x14ac:dyDescent="0.25">
      <c r="A104" s="3">
        <v>39173</v>
      </c>
      <c r="B104" s="1">
        <v>465852930.19</v>
      </c>
      <c r="C104" s="1">
        <v>55168273.5</v>
      </c>
      <c r="D104" s="1">
        <v>16034873.689999999</v>
      </c>
      <c r="E104" s="1">
        <v>747293.57</v>
      </c>
      <c r="F104" s="1">
        <v>14420633.470000001</v>
      </c>
      <c r="G104" s="1">
        <v>40153314.460000001</v>
      </c>
      <c r="H104" s="1">
        <v>8518867.7200000007</v>
      </c>
    </row>
    <row r="105" spans="1:8" x14ac:dyDescent="0.25">
      <c r="A105" s="3">
        <v>39203</v>
      </c>
      <c r="B105" s="1">
        <v>434727274.25</v>
      </c>
      <c r="C105" s="1">
        <v>62741291.159999996</v>
      </c>
      <c r="D105" s="1">
        <v>19822942.170000002</v>
      </c>
      <c r="E105" s="1">
        <v>762800.18</v>
      </c>
      <c r="F105" s="1">
        <v>16044757.48</v>
      </c>
      <c r="G105" s="1">
        <v>43049607.790000007</v>
      </c>
      <c r="H105" s="1">
        <v>14177438.27</v>
      </c>
    </row>
    <row r="106" spans="1:8" x14ac:dyDescent="0.25">
      <c r="A106" s="3">
        <v>39234</v>
      </c>
      <c r="B106" s="1">
        <v>462659769.61000001</v>
      </c>
      <c r="C106" s="1">
        <v>20926617.120000001</v>
      </c>
      <c r="D106" s="1">
        <v>17368557.079999998</v>
      </c>
      <c r="E106" s="1">
        <v>1222183.95</v>
      </c>
      <c r="F106" s="1">
        <v>15239513.880000001</v>
      </c>
      <c r="G106" s="1">
        <v>43978282.039999999</v>
      </c>
      <c r="H106" s="1">
        <v>10440198</v>
      </c>
    </row>
    <row r="107" spans="1:8" x14ac:dyDescent="0.25">
      <c r="A107" s="3">
        <v>39264</v>
      </c>
      <c r="B107" s="1">
        <v>482385098.45999998</v>
      </c>
      <c r="C107" s="1">
        <v>10320850.060000001</v>
      </c>
      <c r="D107" s="1">
        <v>17003592.640000001</v>
      </c>
      <c r="E107" s="1">
        <v>2225413.7799999998</v>
      </c>
      <c r="F107" s="1">
        <v>23495348.73</v>
      </c>
      <c r="G107" s="1">
        <v>34201272.159999996</v>
      </c>
      <c r="H107" s="1">
        <v>10849075.51</v>
      </c>
    </row>
    <row r="108" spans="1:8" x14ac:dyDescent="0.25">
      <c r="A108" s="3">
        <v>39295</v>
      </c>
      <c r="B108" s="1">
        <v>492284435.19999999</v>
      </c>
      <c r="C108" s="1">
        <v>7637696.3600000003</v>
      </c>
      <c r="D108" s="1">
        <v>20923102.41</v>
      </c>
      <c r="E108" s="1">
        <v>1322233.8400000001</v>
      </c>
      <c r="F108" s="1">
        <v>24854117.870000001</v>
      </c>
      <c r="G108" s="1">
        <v>36087927.119999997</v>
      </c>
      <c r="H108" s="1">
        <v>19351761.27</v>
      </c>
    </row>
    <row r="109" spans="1:8" x14ac:dyDescent="0.25">
      <c r="A109" s="3">
        <v>39326</v>
      </c>
      <c r="B109" s="1">
        <v>499056563.83999997</v>
      </c>
      <c r="C109" s="1">
        <v>5939619.8700000001</v>
      </c>
      <c r="D109" s="1">
        <v>25371514.399999999</v>
      </c>
      <c r="E109" s="1">
        <v>945106.33</v>
      </c>
      <c r="F109" s="1">
        <v>23441980.280000001</v>
      </c>
      <c r="G109" s="1">
        <v>37164321.460000001</v>
      </c>
      <c r="H109" s="1">
        <v>15512708.810000001</v>
      </c>
    </row>
    <row r="110" spans="1:8" x14ac:dyDescent="0.25">
      <c r="A110" s="3">
        <v>39356</v>
      </c>
      <c r="B110" s="1">
        <v>512938174.44999999</v>
      </c>
      <c r="C110" s="1">
        <v>6075946.7000000002</v>
      </c>
      <c r="D110" s="1">
        <v>18224509.940000001</v>
      </c>
      <c r="E110" s="1">
        <v>1530373.99</v>
      </c>
      <c r="F110" s="1">
        <v>27372210.899999999</v>
      </c>
      <c r="G110" s="1">
        <v>35166082.609999999</v>
      </c>
      <c r="H110" s="1">
        <v>14691216.52</v>
      </c>
    </row>
    <row r="111" spans="1:8" x14ac:dyDescent="0.25">
      <c r="A111" s="3">
        <v>39387</v>
      </c>
      <c r="B111" s="1">
        <v>549114872.84000003</v>
      </c>
      <c r="C111" s="1">
        <v>4564049.0599999996</v>
      </c>
      <c r="D111" s="1">
        <v>21466089.09</v>
      </c>
      <c r="E111" s="1">
        <v>1130802.25</v>
      </c>
      <c r="F111" s="1">
        <v>24257209.649999999</v>
      </c>
      <c r="G111" s="1">
        <v>41231497.32</v>
      </c>
      <c r="H111" s="1">
        <v>23211444.32</v>
      </c>
    </row>
    <row r="112" spans="1:8" x14ac:dyDescent="0.25">
      <c r="A112" s="3">
        <v>39417</v>
      </c>
      <c r="B112" s="1">
        <v>538589037.33000004</v>
      </c>
      <c r="C112" s="1">
        <v>3851732.15</v>
      </c>
      <c r="D112" s="1">
        <v>55457058.43</v>
      </c>
      <c r="E112" s="1">
        <v>1085708.77</v>
      </c>
      <c r="F112" s="1">
        <v>18495997.879999999</v>
      </c>
      <c r="G112" s="1">
        <v>55816538.650000006</v>
      </c>
      <c r="H112" s="1">
        <v>15425188.789999999</v>
      </c>
    </row>
    <row r="113" spans="1:11" x14ac:dyDescent="0.25">
      <c r="A113" s="3">
        <v>39448</v>
      </c>
      <c r="B113" s="1">
        <v>567047247.05999994</v>
      </c>
      <c r="C113" s="1">
        <v>10363318.91</v>
      </c>
      <c r="D113" s="1">
        <v>12301437.16</v>
      </c>
      <c r="E113" s="1">
        <v>822391.2</v>
      </c>
      <c r="F113" s="1">
        <v>17852557.899999999</v>
      </c>
      <c r="G113" s="1">
        <v>49197133.289999999</v>
      </c>
      <c r="H113" s="1">
        <v>18965799.960000001</v>
      </c>
    </row>
    <row r="114" spans="1:11" x14ac:dyDescent="0.25">
      <c r="A114" s="3">
        <v>39479</v>
      </c>
      <c r="B114" s="1">
        <v>522939338.69999999</v>
      </c>
      <c r="C114" s="1">
        <v>8108567.2199999997</v>
      </c>
      <c r="D114" s="1">
        <v>20293581.199999999</v>
      </c>
      <c r="E114" s="1">
        <v>757717.92</v>
      </c>
      <c r="F114" s="1">
        <v>15268435.08</v>
      </c>
      <c r="G114" s="1">
        <v>54071429.990000002</v>
      </c>
      <c r="H114" s="1">
        <v>31824314.219999999</v>
      </c>
    </row>
    <row r="115" spans="1:11" x14ac:dyDescent="0.25">
      <c r="A115" s="3">
        <v>39508</v>
      </c>
      <c r="B115" s="1">
        <v>511149127.18000001</v>
      </c>
      <c r="C115" s="1">
        <v>18042338.469999999</v>
      </c>
      <c r="D115" s="1">
        <v>19358530.760000002</v>
      </c>
      <c r="E115" s="1">
        <v>1130652.42</v>
      </c>
      <c r="F115" s="1">
        <v>16647925.380000001</v>
      </c>
      <c r="G115" s="1">
        <v>42589565.969999999</v>
      </c>
      <c r="H115" s="1">
        <v>19815638.100000001</v>
      </c>
    </row>
    <row r="116" spans="1:11" x14ac:dyDescent="0.25">
      <c r="A116" s="3">
        <v>39539</v>
      </c>
      <c r="B116" s="1">
        <v>531919968.82999998</v>
      </c>
      <c r="C116" s="1">
        <v>67337808.340000004</v>
      </c>
      <c r="D116" s="1">
        <v>18735956.949999999</v>
      </c>
      <c r="E116" s="1">
        <v>1262884.67</v>
      </c>
      <c r="F116" s="1">
        <v>19158886.190000001</v>
      </c>
      <c r="G116" s="1">
        <v>49366819.449999996</v>
      </c>
      <c r="H116" s="1">
        <v>18734833.800000001</v>
      </c>
    </row>
    <row r="117" spans="1:11" x14ac:dyDescent="0.25">
      <c r="A117" s="3">
        <v>39569</v>
      </c>
      <c r="B117" s="1">
        <v>530921266.41000003</v>
      </c>
      <c r="C117" s="1">
        <v>71544012.209999993</v>
      </c>
      <c r="D117" s="1">
        <v>22726088.039999999</v>
      </c>
      <c r="E117" s="1">
        <v>1546012.71</v>
      </c>
      <c r="F117" s="1">
        <v>17154742.600000001</v>
      </c>
      <c r="G117" s="1">
        <v>51942004.530000001</v>
      </c>
      <c r="H117" s="1">
        <v>45807095.280000001</v>
      </c>
    </row>
    <row r="118" spans="1:11" x14ac:dyDescent="0.25">
      <c r="A118" s="3">
        <v>39600</v>
      </c>
      <c r="B118" s="1">
        <v>563526541.52999997</v>
      </c>
      <c r="C118" s="1">
        <v>25685672.710000001</v>
      </c>
      <c r="D118" s="1">
        <v>22240761.719999999</v>
      </c>
      <c r="E118" s="1">
        <v>1265242.18</v>
      </c>
      <c r="F118" s="1">
        <v>19230965.239999998</v>
      </c>
      <c r="G118" s="1">
        <v>44781971.890000001</v>
      </c>
      <c r="H118" s="1">
        <v>21311053.739999998</v>
      </c>
    </row>
    <row r="119" spans="1:11" x14ac:dyDescent="0.25">
      <c r="A119" s="3">
        <v>39630</v>
      </c>
      <c r="B119" s="1">
        <v>544926727.75</v>
      </c>
      <c r="C119" s="1">
        <v>14242910.68</v>
      </c>
      <c r="D119" s="1">
        <v>24722212.309999999</v>
      </c>
      <c r="E119" s="1">
        <v>2098315</v>
      </c>
      <c r="F119" s="1">
        <v>28885654.219999999</v>
      </c>
      <c r="G119" s="1">
        <v>40567012.800000004</v>
      </c>
      <c r="H119" s="1">
        <v>22312352.109999999</v>
      </c>
    </row>
    <row r="120" spans="1:11" x14ac:dyDescent="0.25">
      <c r="A120" s="3">
        <v>39661</v>
      </c>
      <c r="B120" s="1">
        <v>589409436.16999996</v>
      </c>
      <c r="C120" s="1">
        <v>9277304.3800000008</v>
      </c>
      <c r="D120" s="1">
        <v>19990593.34</v>
      </c>
      <c r="E120" s="1">
        <v>1489073.95</v>
      </c>
      <c r="F120" s="1">
        <v>28406642.27</v>
      </c>
      <c r="G120" s="1">
        <v>49551673.150000006</v>
      </c>
      <c r="H120" s="1">
        <v>77808634.189999998</v>
      </c>
    </row>
    <row r="121" spans="1:11" x14ac:dyDescent="0.25">
      <c r="A121" s="3">
        <v>39692</v>
      </c>
      <c r="B121" s="1">
        <v>613952855.17999995</v>
      </c>
      <c r="C121" s="1">
        <v>8555492.6400000006</v>
      </c>
      <c r="D121" s="1">
        <v>25217821.09</v>
      </c>
      <c r="E121" s="1">
        <v>1464535.97</v>
      </c>
      <c r="F121" s="1">
        <v>30392032.5</v>
      </c>
      <c r="G121" s="1">
        <v>43637602.159999996</v>
      </c>
      <c r="H121" s="1">
        <v>24933272.879999999</v>
      </c>
    </row>
    <row r="122" spans="1:11" x14ac:dyDescent="0.25">
      <c r="A122" s="3">
        <v>39722</v>
      </c>
      <c r="B122" s="1">
        <v>597012709.13</v>
      </c>
      <c r="C122" s="1">
        <v>6272604.3600000003</v>
      </c>
      <c r="D122" s="1">
        <v>21519116.620000001</v>
      </c>
      <c r="E122" s="1">
        <v>1343609.07</v>
      </c>
      <c r="F122" s="1">
        <v>30463158.48</v>
      </c>
      <c r="G122" s="1">
        <v>41531193.489999995</v>
      </c>
      <c r="H122" s="1">
        <v>22106617.670000002</v>
      </c>
    </row>
    <row r="123" spans="1:11" x14ac:dyDescent="0.25">
      <c r="A123" s="3">
        <v>39753</v>
      </c>
      <c r="B123" s="1">
        <v>623790353.92999995</v>
      </c>
      <c r="C123" s="1">
        <v>4865277.79</v>
      </c>
      <c r="D123" s="1">
        <v>25356134.390000001</v>
      </c>
      <c r="E123" s="1">
        <v>1588869.98</v>
      </c>
      <c r="F123" s="1">
        <v>26492428.859999999</v>
      </c>
      <c r="G123" s="1">
        <v>52628768.099999994</v>
      </c>
      <c r="H123" s="1">
        <v>92393562.669999987</v>
      </c>
    </row>
    <row r="124" spans="1:11" x14ac:dyDescent="0.25">
      <c r="A124" s="3">
        <v>39783</v>
      </c>
      <c r="B124" s="1">
        <v>719609559.70000005</v>
      </c>
      <c r="C124" s="1">
        <v>3890640.45</v>
      </c>
      <c r="D124" s="1">
        <v>41926366.899999999</v>
      </c>
      <c r="E124" s="1">
        <v>1679737.44</v>
      </c>
      <c r="F124" s="1">
        <v>23586714.469999999</v>
      </c>
      <c r="G124" s="1">
        <v>55392211.259999998</v>
      </c>
      <c r="H124" s="1">
        <v>18845732.239999998</v>
      </c>
    </row>
    <row r="125" spans="1:11" x14ac:dyDescent="0.25">
      <c r="A125" s="3">
        <v>39814</v>
      </c>
      <c r="B125" s="1">
        <v>613712680.07000005</v>
      </c>
      <c r="C125" s="1">
        <v>7999398.96</v>
      </c>
      <c r="D125" s="1">
        <v>18581622.489999998</v>
      </c>
      <c r="E125" s="1">
        <v>918604.45</v>
      </c>
      <c r="F125" s="1">
        <v>16684267.539999999</v>
      </c>
      <c r="G125" s="1">
        <v>50540079.630000003</v>
      </c>
      <c r="H125" s="1">
        <v>15782166.58</v>
      </c>
      <c r="I125" s="1">
        <v>841185327.94000077</v>
      </c>
      <c r="J125" s="1">
        <v>920332503.48000073</v>
      </c>
      <c r="K125" s="1"/>
    </row>
    <row r="126" spans="1:11" x14ac:dyDescent="0.25">
      <c r="A126" s="3">
        <v>39845</v>
      </c>
      <c r="B126" s="1">
        <v>576183707.98000002</v>
      </c>
      <c r="C126" s="1">
        <v>7981249.8899999997</v>
      </c>
      <c r="D126" s="1">
        <v>19709222.390000001</v>
      </c>
      <c r="E126" s="1">
        <v>1224312.9099999999</v>
      </c>
      <c r="F126" s="1">
        <v>15578318.84</v>
      </c>
      <c r="G126" s="1">
        <v>47116401.730000004</v>
      </c>
      <c r="H126" s="1">
        <v>46275720.210000001</v>
      </c>
      <c r="I126" s="1">
        <v>810291064.13000047</v>
      </c>
      <c r="J126" s="1">
        <v>891572021.95000041</v>
      </c>
      <c r="K126" s="1"/>
    </row>
    <row r="127" spans="1:11" x14ac:dyDescent="0.25">
      <c r="A127" s="3">
        <v>39873</v>
      </c>
      <c r="B127" s="1">
        <v>483588078.05000001</v>
      </c>
      <c r="C127" s="1">
        <v>21333756.379999999</v>
      </c>
      <c r="D127" s="1">
        <v>17409824</v>
      </c>
      <c r="E127" s="1">
        <v>2006351.23</v>
      </c>
      <c r="F127" s="1">
        <v>19297598.66</v>
      </c>
      <c r="G127" s="1">
        <v>37665666.68</v>
      </c>
      <c r="H127" s="1">
        <v>9550601.7799999993</v>
      </c>
      <c r="I127" s="1">
        <v>711721392.60000002</v>
      </c>
      <c r="J127" s="1">
        <v>783276085.6500001</v>
      </c>
      <c r="K127" s="1"/>
    </row>
    <row r="128" spans="1:11" x14ac:dyDescent="0.25">
      <c r="A128" s="3">
        <v>39904</v>
      </c>
      <c r="B128" s="1">
        <v>568657706.54999995</v>
      </c>
      <c r="C128" s="1">
        <v>80770672.129999995</v>
      </c>
      <c r="D128" s="1">
        <v>24192431.850000001</v>
      </c>
      <c r="E128" s="1">
        <v>1681085.61</v>
      </c>
      <c r="F128" s="1">
        <v>18454179.050000001</v>
      </c>
      <c r="G128" s="1">
        <v>44830600.090000004</v>
      </c>
      <c r="H128" s="1">
        <v>7992538.2800000003</v>
      </c>
      <c r="I128" s="1">
        <v>853372973.51000059</v>
      </c>
      <c r="J128" s="1">
        <v>934475547.94000065</v>
      </c>
      <c r="K128" s="1"/>
    </row>
    <row r="129" spans="1:11" x14ac:dyDescent="0.25">
      <c r="A129" s="3">
        <v>39934</v>
      </c>
      <c r="B129" s="1">
        <v>524825096.19</v>
      </c>
      <c r="C129" s="1">
        <v>87402889.879999995</v>
      </c>
      <c r="D129" s="1">
        <v>22305962.890000001</v>
      </c>
      <c r="E129" s="1">
        <v>1238157.29</v>
      </c>
      <c r="F129" s="1">
        <v>18921626.550000001</v>
      </c>
      <c r="G129" s="1">
        <v>53392567.160000004</v>
      </c>
      <c r="H129" s="1">
        <v>43226497.030000001</v>
      </c>
      <c r="I129" s="1">
        <v>854207231.07999945</v>
      </c>
      <c r="J129" s="1">
        <v>948832444.64999938</v>
      </c>
      <c r="K129" s="1"/>
    </row>
    <row r="130" spans="1:11" x14ac:dyDescent="0.25">
      <c r="A130" s="3">
        <v>39965</v>
      </c>
      <c r="B130" s="1">
        <v>523205810.66000003</v>
      </c>
      <c r="C130" s="1">
        <v>31829524.449999999</v>
      </c>
      <c r="D130" s="1">
        <v>22920986.98</v>
      </c>
      <c r="E130" s="1">
        <v>1669706.56</v>
      </c>
      <c r="F130" s="1">
        <v>20184691.940000001</v>
      </c>
      <c r="G130" s="1">
        <v>46084174.170000002</v>
      </c>
      <c r="H130" s="1">
        <v>10615858.43</v>
      </c>
      <c r="I130" s="1">
        <v>907825358.59000039</v>
      </c>
      <c r="J130" s="1">
        <v>983983767.94000041</v>
      </c>
      <c r="K130" s="1"/>
    </row>
    <row r="131" spans="1:11" x14ac:dyDescent="0.25">
      <c r="A131" s="3">
        <v>39995</v>
      </c>
      <c r="B131" s="1">
        <v>513987353.04000002</v>
      </c>
      <c r="C131" s="1">
        <v>15535181.82</v>
      </c>
      <c r="D131" s="1">
        <v>24396857.489999998</v>
      </c>
      <c r="E131" s="1">
        <v>1887980.61</v>
      </c>
      <c r="F131" s="1">
        <v>31002479.43</v>
      </c>
      <c r="G131" s="1">
        <v>35360197.520000003</v>
      </c>
      <c r="H131" s="1">
        <v>13095868.310000001</v>
      </c>
      <c r="I131" s="1">
        <v>791082312.26999879</v>
      </c>
      <c r="J131" s="1">
        <v>879222210.13999879</v>
      </c>
      <c r="K131" s="1"/>
    </row>
    <row r="132" spans="1:11" x14ac:dyDescent="0.25">
      <c r="A132" s="3">
        <v>40026</v>
      </c>
      <c r="B132" s="1">
        <v>503839447.75999999</v>
      </c>
      <c r="C132" s="1">
        <v>10952007.789999999</v>
      </c>
      <c r="D132" s="1">
        <v>25161209.23</v>
      </c>
      <c r="E132" s="1">
        <v>1776825.5</v>
      </c>
      <c r="F132" s="1">
        <v>30341039.890000001</v>
      </c>
      <c r="G132" s="1">
        <v>41135564.700000003</v>
      </c>
      <c r="H132" s="1">
        <v>62806242.450000003</v>
      </c>
      <c r="I132" s="1">
        <v>776174758.40000021</v>
      </c>
      <c r="J132" s="1">
        <v>851236287.26000023</v>
      </c>
      <c r="K132" s="1"/>
    </row>
    <row r="133" spans="1:11" x14ac:dyDescent="0.25">
      <c r="A133" s="3">
        <v>40057</v>
      </c>
      <c r="B133" s="1">
        <v>503339669.91000003</v>
      </c>
      <c r="C133" s="1">
        <v>9866742.9100000001</v>
      </c>
      <c r="D133" s="1">
        <v>23249631.75</v>
      </c>
      <c r="E133" s="1">
        <v>1821536.66</v>
      </c>
      <c r="F133" s="1">
        <v>31777201.98</v>
      </c>
      <c r="G133" s="1">
        <v>36413851.980000004</v>
      </c>
      <c r="H133" s="1">
        <v>11132525.23</v>
      </c>
      <c r="I133" s="1">
        <v>728505650.39999986</v>
      </c>
      <c r="J133" s="1">
        <v>803474530.38999987</v>
      </c>
      <c r="K133" s="1"/>
    </row>
    <row r="134" spans="1:11" x14ac:dyDescent="0.25">
      <c r="A134" s="3">
        <v>40087</v>
      </c>
      <c r="B134" s="1">
        <v>523705243</v>
      </c>
      <c r="C134" s="1">
        <v>8234070.3200000003</v>
      </c>
      <c r="D134" s="1">
        <v>24489629.530000001</v>
      </c>
      <c r="E134" s="1">
        <v>1555743.54</v>
      </c>
      <c r="F134" s="1">
        <v>31475033.07</v>
      </c>
      <c r="G134" s="1">
        <v>41888004.670000002</v>
      </c>
      <c r="H134" s="1">
        <v>13089281.869999999</v>
      </c>
      <c r="I134" s="1">
        <v>799162221.15999913</v>
      </c>
      <c r="J134" s="1">
        <v>878403779.0699991</v>
      </c>
      <c r="K134" s="1"/>
    </row>
    <row r="135" spans="1:11" x14ac:dyDescent="0.25">
      <c r="A135" s="3">
        <v>40118</v>
      </c>
      <c r="B135" s="1">
        <v>552827032.67999995</v>
      </c>
      <c r="C135" s="1">
        <v>6597299.3499999996</v>
      </c>
      <c r="D135" s="1">
        <v>22014846.870000001</v>
      </c>
      <c r="E135" s="1">
        <v>1412324.21</v>
      </c>
      <c r="F135" s="1">
        <v>29753369.879999999</v>
      </c>
      <c r="G135" s="1">
        <v>52287222.590000004</v>
      </c>
      <c r="H135" s="1">
        <v>64696490.390000001</v>
      </c>
      <c r="I135" s="1">
        <v>853717421.81999969</v>
      </c>
      <c r="J135" s="1">
        <v>938890102.08999896</v>
      </c>
      <c r="K135" s="1"/>
    </row>
    <row r="136" spans="1:11" x14ac:dyDescent="0.25">
      <c r="A136" s="3">
        <v>40148</v>
      </c>
      <c r="B136" s="1">
        <v>510158670.36000001</v>
      </c>
      <c r="C136" s="1">
        <v>6286427.3300000001</v>
      </c>
      <c r="D136" s="1">
        <v>40109309.460000001</v>
      </c>
      <c r="E136" s="1">
        <v>1862075.51</v>
      </c>
      <c r="F136" s="1">
        <v>25118423.879999999</v>
      </c>
      <c r="G136" s="1">
        <v>56381840.170000002</v>
      </c>
      <c r="H136" s="1">
        <v>14917435.74</v>
      </c>
      <c r="I136" s="1">
        <v>901916749.43000066</v>
      </c>
      <c r="J136" s="1">
        <v>1001433895.2800007</v>
      </c>
      <c r="K136" s="1"/>
    </row>
    <row r="137" spans="1:11" x14ac:dyDescent="0.25">
      <c r="A137" s="3">
        <v>40179</v>
      </c>
      <c r="B137" s="1">
        <v>581515311.25999999</v>
      </c>
      <c r="C137" s="1">
        <v>9205754.2699999996</v>
      </c>
      <c r="D137" s="1">
        <v>16821900.289999999</v>
      </c>
      <c r="E137" s="1">
        <v>1188633.69</v>
      </c>
      <c r="F137" s="1">
        <v>18850279.710000001</v>
      </c>
      <c r="G137" s="1">
        <v>43418431.25</v>
      </c>
      <c r="H137" s="1">
        <v>15716387.16</v>
      </c>
      <c r="I137" s="1">
        <v>797523864.5</v>
      </c>
      <c r="J137" s="1">
        <v>882069529.42000008</v>
      </c>
    </row>
    <row r="138" spans="1:11" x14ac:dyDescent="0.25">
      <c r="A138" s="3">
        <v>40210</v>
      </c>
      <c r="B138" s="1">
        <v>550751154.49000001</v>
      </c>
      <c r="C138" s="1">
        <v>8583671.8000000007</v>
      </c>
      <c r="D138" s="1">
        <v>25426291.93</v>
      </c>
      <c r="E138" s="1">
        <v>1338712.57</v>
      </c>
      <c r="F138" s="1">
        <v>18026369.620000001</v>
      </c>
      <c r="G138" s="1">
        <v>53010776.530000001</v>
      </c>
      <c r="H138" s="1">
        <v>73443595.900000006</v>
      </c>
      <c r="I138" s="1">
        <v>807806432.08999932</v>
      </c>
      <c r="J138" s="1">
        <v>892326390.48999929</v>
      </c>
    </row>
    <row r="139" spans="1:11" x14ac:dyDescent="0.25">
      <c r="A139" s="3">
        <v>40238</v>
      </c>
      <c r="B139" s="1">
        <v>556963898.17999995</v>
      </c>
      <c r="C139" s="1">
        <v>23059761.460000001</v>
      </c>
      <c r="D139" s="1">
        <v>25247222.84</v>
      </c>
      <c r="E139" s="1">
        <v>1580967.06</v>
      </c>
      <c r="F139" s="1">
        <v>23331439.34</v>
      </c>
      <c r="G139" s="1">
        <v>39379380.489999995</v>
      </c>
      <c r="H139" s="1">
        <v>22050692.600000001</v>
      </c>
      <c r="I139" s="1">
        <v>819476871.58999991</v>
      </c>
      <c r="J139" s="1">
        <v>903526851.54999995</v>
      </c>
    </row>
    <row r="140" spans="1:11" x14ac:dyDescent="0.25">
      <c r="A140" s="3">
        <v>40269</v>
      </c>
      <c r="B140" s="1">
        <v>585208706.03999996</v>
      </c>
      <c r="C140" s="1">
        <v>89523973.900000006</v>
      </c>
      <c r="D140" s="1">
        <v>28425740.41</v>
      </c>
      <c r="E140" s="1">
        <v>1784605.69</v>
      </c>
      <c r="F140" s="1">
        <v>21662663.940000001</v>
      </c>
      <c r="G140" s="1">
        <v>47182405.82</v>
      </c>
      <c r="H140" s="1">
        <v>20994993.34</v>
      </c>
      <c r="I140" s="1">
        <v>907111389.15000081</v>
      </c>
      <c r="J140" s="1">
        <v>998497350.0400008</v>
      </c>
    </row>
    <row r="141" spans="1:11" x14ac:dyDescent="0.25">
      <c r="A141" s="3">
        <v>40299</v>
      </c>
      <c r="B141" s="1">
        <v>563130799.28999996</v>
      </c>
      <c r="C141" s="1">
        <v>90370491.769999996</v>
      </c>
      <c r="D141" s="1">
        <v>27871905.309999999</v>
      </c>
      <c r="E141" s="1">
        <v>1642296.71</v>
      </c>
      <c r="F141" s="1">
        <v>22861003.859999999</v>
      </c>
      <c r="G141" s="1">
        <v>58091151.170000002</v>
      </c>
      <c r="H141" s="1">
        <v>83209366.180000007</v>
      </c>
      <c r="I141" s="1">
        <v>923354225.30999959</v>
      </c>
      <c r="J141" s="1">
        <v>1033854682.4199996</v>
      </c>
    </row>
    <row r="142" spans="1:11" x14ac:dyDescent="0.25">
      <c r="A142" s="3">
        <v>40330</v>
      </c>
      <c r="B142" s="1">
        <v>565707194.82000005</v>
      </c>
      <c r="C142" s="1">
        <v>30521344.190000001</v>
      </c>
      <c r="D142" s="1">
        <v>25953009.859999999</v>
      </c>
      <c r="E142" s="1">
        <v>1644894.75</v>
      </c>
      <c r="F142" s="1">
        <v>21233657.399999999</v>
      </c>
      <c r="G142" s="1">
        <v>50415729.459999993</v>
      </c>
      <c r="H142" s="1">
        <v>26156066.18</v>
      </c>
      <c r="I142" s="1">
        <v>842389645.56999934</v>
      </c>
      <c r="J142" s="1">
        <v>933611574.81999886</v>
      </c>
    </row>
    <row r="143" spans="1:11" x14ac:dyDescent="0.25">
      <c r="A143" s="3">
        <v>40360</v>
      </c>
      <c r="B143" s="1">
        <v>561943406.19000006</v>
      </c>
      <c r="C143" s="1">
        <v>16861671.52</v>
      </c>
      <c r="D143" s="1">
        <v>30053592.73</v>
      </c>
      <c r="E143" s="1">
        <v>1643410.39</v>
      </c>
      <c r="F143" s="1">
        <v>32998239.98</v>
      </c>
      <c r="G143" s="1">
        <v>37072626.469999999</v>
      </c>
      <c r="H143" s="1">
        <v>26803315.73</v>
      </c>
      <c r="I143" s="1">
        <v>825953202.17999923</v>
      </c>
      <c r="J143" s="1">
        <v>907057791.59999943</v>
      </c>
    </row>
    <row r="144" spans="1:11" x14ac:dyDescent="0.25">
      <c r="A144" s="3">
        <v>40391</v>
      </c>
      <c r="B144" s="1">
        <v>579986268.76999998</v>
      </c>
      <c r="C144" s="1">
        <v>13003817.529999999</v>
      </c>
      <c r="D144" s="1">
        <v>28615972.199999999</v>
      </c>
      <c r="E144" s="1">
        <v>2165546.0299999998</v>
      </c>
      <c r="F144" s="1">
        <v>37191200.509999998</v>
      </c>
      <c r="G144" s="1">
        <v>49684721.980000004</v>
      </c>
      <c r="H144" s="1">
        <v>88107746.840000004</v>
      </c>
      <c r="I144" s="1">
        <v>956188381.36999953</v>
      </c>
      <c r="J144" s="1">
        <v>1046501910.2099996</v>
      </c>
    </row>
    <row r="145" spans="1:17" x14ac:dyDescent="0.25">
      <c r="A145" s="3">
        <v>40422</v>
      </c>
      <c r="B145" s="1">
        <v>627966025.87</v>
      </c>
      <c r="C145" s="1">
        <v>10162682.810000001</v>
      </c>
      <c r="D145" s="1">
        <v>28452759.510000002</v>
      </c>
      <c r="E145" s="1">
        <v>2404913.4900000002</v>
      </c>
      <c r="F145" s="1">
        <v>34899511.159999996</v>
      </c>
      <c r="G145" s="1">
        <v>41475162.420000002</v>
      </c>
      <c r="H145" s="1">
        <v>28900849.449999999</v>
      </c>
      <c r="I145" s="1">
        <v>918040622.2700001</v>
      </c>
      <c r="J145" s="1">
        <v>1009286160.9800001</v>
      </c>
    </row>
    <row r="146" spans="1:17" x14ac:dyDescent="0.25">
      <c r="A146" s="3">
        <v>40452</v>
      </c>
      <c r="B146" s="1">
        <v>687882261.13</v>
      </c>
      <c r="C146" s="1">
        <v>8020467.8799999999</v>
      </c>
      <c r="D146" s="1">
        <v>27907350.859999999</v>
      </c>
      <c r="E146" s="1">
        <v>2026342.51</v>
      </c>
      <c r="F146" s="1">
        <v>33408759.52</v>
      </c>
      <c r="G146" s="1">
        <v>44647527.869999997</v>
      </c>
      <c r="H146" s="1">
        <v>29748261.870000001</v>
      </c>
      <c r="I146" s="1">
        <v>1000466508.1000006</v>
      </c>
      <c r="J146" s="1">
        <v>1104114190.3100007</v>
      </c>
    </row>
    <row r="147" spans="1:17" x14ac:dyDescent="0.25">
      <c r="A147" s="3">
        <v>40483</v>
      </c>
      <c r="B147" s="1">
        <v>603120440.35000002</v>
      </c>
      <c r="C147" s="1">
        <v>7315608.9500000002</v>
      </c>
      <c r="D147" s="1">
        <v>24068524.989999998</v>
      </c>
      <c r="E147" s="1">
        <v>1615503.92</v>
      </c>
      <c r="F147" s="1">
        <v>34817752.630000003</v>
      </c>
      <c r="G147" s="1">
        <v>53521870.630000003</v>
      </c>
      <c r="H147" s="1">
        <v>88791929.50999999</v>
      </c>
      <c r="I147" s="1">
        <v>930777112.25000024</v>
      </c>
      <c r="J147" s="1">
        <v>1023598095.0499997</v>
      </c>
    </row>
    <row r="148" spans="1:17" x14ac:dyDescent="0.25">
      <c r="A148" s="3">
        <v>40513</v>
      </c>
      <c r="B148" s="1">
        <v>657974798.10000002</v>
      </c>
      <c r="C148" s="1">
        <v>6815452.7999999998</v>
      </c>
      <c r="D148" s="1">
        <v>56889806.950000003</v>
      </c>
      <c r="E148" s="1">
        <v>1673134.51</v>
      </c>
      <c r="F148" s="1">
        <v>30066750.68</v>
      </c>
      <c r="G148" s="1">
        <v>67461665.099999994</v>
      </c>
      <c r="H148" s="1">
        <v>29433317.489999998</v>
      </c>
      <c r="I148" s="1">
        <v>1021623821.5199994</v>
      </c>
      <c r="J148" s="1">
        <v>1130859855.6599998</v>
      </c>
    </row>
    <row r="149" spans="1:17" x14ac:dyDescent="0.25">
      <c r="A149" s="3">
        <v>40544</v>
      </c>
      <c r="B149" s="1">
        <v>674621327.95000005</v>
      </c>
      <c r="C149" s="1">
        <v>11087661.289999999</v>
      </c>
      <c r="D149" s="1">
        <v>23243861.449999999</v>
      </c>
      <c r="E149" s="1">
        <v>1186705.01</v>
      </c>
      <c r="F149" s="1">
        <v>19273511.050000008</v>
      </c>
      <c r="G149" s="1">
        <v>65465817.970000006</v>
      </c>
      <c r="H149" s="1">
        <v>30487153.760000002</v>
      </c>
      <c r="I149" s="1">
        <v>902032384.01999915</v>
      </c>
      <c r="J149" s="1">
        <v>1004385855.2499994</v>
      </c>
      <c r="K149" s="36"/>
      <c r="L149" s="31"/>
      <c r="M149" s="31"/>
      <c r="N149" s="31"/>
      <c r="O149" s="31"/>
      <c r="P149" s="31"/>
      <c r="Q149" s="30"/>
    </row>
    <row r="150" spans="1:17" x14ac:dyDescent="0.25">
      <c r="A150" s="3">
        <v>40575</v>
      </c>
      <c r="B150" s="1">
        <v>635620619.25</v>
      </c>
      <c r="C150" s="1">
        <v>11557400.93</v>
      </c>
      <c r="D150" s="1">
        <v>28982348.359999999</v>
      </c>
      <c r="E150" s="1">
        <v>1738097.83</v>
      </c>
      <c r="F150" s="1">
        <v>19838341.139999997</v>
      </c>
      <c r="G150" s="1">
        <v>70529822.180000007</v>
      </c>
      <c r="H150" s="1">
        <v>101510436.74000001</v>
      </c>
      <c r="I150" s="1">
        <v>979247253.69000077</v>
      </c>
      <c r="J150" s="1">
        <v>1078071073.6300006</v>
      </c>
      <c r="K150" s="36"/>
      <c r="L150" s="31"/>
      <c r="M150" s="31"/>
      <c r="N150" s="31"/>
      <c r="O150" s="31"/>
      <c r="P150" s="31"/>
      <c r="Q150" s="30"/>
    </row>
    <row r="151" spans="1:17" x14ac:dyDescent="0.25">
      <c r="A151" s="3">
        <v>40603</v>
      </c>
      <c r="B151" s="1">
        <v>630540615.76999998</v>
      </c>
      <c r="C151" s="1">
        <v>23432888.670000002</v>
      </c>
      <c r="D151" s="1">
        <v>28212681.460000001</v>
      </c>
      <c r="E151" s="1">
        <v>1861347.68</v>
      </c>
      <c r="F151" s="1">
        <v>19658779.960000001</v>
      </c>
      <c r="G151" s="1">
        <v>46043300.509999998</v>
      </c>
      <c r="H151" s="1">
        <v>41858865.219999999</v>
      </c>
      <c r="I151" s="1">
        <v>920417184.16000044</v>
      </c>
      <c r="J151" s="1">
        <v>1011829530.8400003</v>
      </c>
      <c r="K151" s="36"/>
      <c r="L151" s="31"/>
      <c r="M151" s="31"/>
      <c r="N151" s="31"/>
      <c r="O151" s="31"/>
      <c r="P151" s="31"/>
      <c r="Q151" s="30"/>
    </row>
    <row r="152" spans="1:17" x14ac:dyDescent="0.25">
      <c r="A152" s="3">
        <v>40634</v>
      </c>
      <c r="B152" s="1">
        <v>731905436.37</v>
      </c>
      <c r="C152" s="1">
        <v>96357263.540000007</v>
      </c>
      <c r="D152" s="1">
        <v>30153634.829999998</v>
      </c>
      <c r="E152" s="1">
        <v>1923569.31</v>
      </c>
      <c r="F152" s="1">
        <v>18160811.100000001</v>
      </c>
      <c r="G152" s="1">
        <v>61030248.039999999</v>
      </c>
      <c r="H152" s="1">
        <v>40881493.880000003</v>
      </c>
      <c r="I152" s="1">
        <v>1088757692.4799995</v>
      </c>
      <c r="J152" s="1">
        <v>1207426057.9300001</v>
      </c>
      <c r="K152" s="36"/>
      <c r="L152" s="31"/>
      <c r="M152" s="31"/>
      <c r="N152" s="31"/>
      <c r="O152" s="31"/>
      <c r="P152" s="31"/>
      <c r="Q152" s="30"/>
    </row>
    <row r="153" spans="1:17" x14ac:dyDescent="0.25">
      <c r="A153" s="3">
        <v>40664</v>
      </c>
      <c r="B153" s="1">
        <v>634784560.00999999</v>
      </c>
      <c r="C153" s="1">
        <v>101188483.43000001</v>
      </c>
      <c r="D153" s="1">
        <v>32459187.170000002</v>
      </c>
      <c r="E153" s="1">
        <v>2105236.67</v>
      </c>
      <c r="F153" s="1">
        <v>20618052.970000006</v>
      </c>
      <c r="G153" s="1">
        <v>70049954.320000008</v>
      </c>
      <c r="H153" s="1">
        <v>171471246.96000001</v>
      </c>
      <c r="I153" s="1">
        <v>1134835162.7199993</v>
      </c>
      <c r="J153" s="1">
        <v>1244527141.9299994</v>
      </c>
      <c r="K153" s="36"/>
      <c r="L153" s="31"/>
      <c r="M153" s="31"/>
      <c r="N153" s="31"/>
      <c r="O153" s="31"/>
      <c r="P153" s="31"/>
      <c r="Q153" s="30"/>
    </row>
    <row r="154" spans="1:17" x14ac:dyDescent="0.25">
      <c r="A154" s="3">
        <v>40695</v>
      </c>
      <c r="B154" s="1">
        <v>762534852.60000002</v>
      </c>
      <c r="C154" s="1">
        <v>34822493.170000002</v>
      </c>
      <c r="D154" s="1">
        <v>34236579.060000002</v>
      </c>
      <c r="E154" s="1">
        <v>3189596.26</v>
      </c>
      <c r="F154" s="1">
        <v>22192083.170000002</v>
      </c>
      <c r="G154" s="1">
        <v>63225018.269999996</v>
      </c>
      <c r="H154" s="1">
        <v>48140185.729999997</v>
      </c>
      <c r="I154" s="1">
        <v>1093319930.3299999</v>
      </c>
      <c r="J154" s="1">
        <v>1202537767.4400001</v>
      </c>
      <c r="K154" s="36"/>
      <c r="L154" s="31"/>
      <c r="M154" s="31"/>
      <c r="N154" s="31"/>
      <c r="O154" s="31"/>
      <c r="P154" s="31"/>
      <c r="Q154" s="30"/>
    </row>
    <row r="155" spans="1:17" x14ac:dyDescent="0.25">
      <c r="A155" s="3">
        <v>40725</v>
      </c>
      <c r="B155" s="1">
        <v>676188569.28999996</v>
      </c>
      <c r="C155" s="1">
        <v>18474874.329999998</v>
      </c>
      <c r="D155" s="1">
        <v>31633251.600000001</v>
      </c>
      <c r="E155" s="1">
        <v>2148808.48</v>
      </c>
      <c r="F155" s="1">
        <v>33288737.529999994</v>
      </c>
      <c r="G155" s="1">
        <v>53783993.469999999</v>
      </c>
      <c r="H155" s="1">
        <v>51793364.479999997</v>
      </c>
      <c r="I155" s="1">
        <v>976277819.64000046</v>
      </c>
      <c r="J155" s="1">
        <v>1080939921.9800005</v>
      </c>
      <c r="K155" s="36"/>
      <c r="L155" s="31"/>
      <c r="M155" s="31"/>
      <c r="N155" s="31"/>
      <c r="O155" s="31"/>
      <c r="P155" s="31"/>
      <c r="Q155" s="30"/>
    </row>
    <row r="156" spans="1:17" x14ac:dyDescent="0.25">
      <c r="A156" s="3">
        <v>40756</v>
      </c>
      <c r="B156" s="1">
        <v>714861668.94000006</v>
      </c>
      <c r="C156" s="1">
        <v>14282627.800000001</v>
      </c>
      <c r="D156" s="1">
        <v>33314433.68</v>
      </c>
      <c r="E156" s="1">
        <v>2502941.83</v>
      </c>
      <c r="F156" s="1">
        <v>37506655.730000004</v>
      </c>
      <c r="G156" s="1">
        <v>55479150.840000004</v>
      </c>
      <c r="H156" s="1">
        <v>201895677.35000002</v>
      </c>
      <c r="I156" s="1">
        <v>1171214688.4799993</v>
      </c>
      <c r="J156" s="1">
        <v>1270726319.7699993</v>
      </c>
      <c r="K156" s="36"/>
      <c r="L156" s="31"/>
      <c r="M156" s="31"/>
      <c r="N156" s="31"/>
      <c r="O156" s="31"/>
      <c r="P156" s="31"/>
      <c r="Q156" s="30"/>
    </row>
    <row r="157" spans="1:17" x14ac:dyDescent="0.25">
      <c r="A157" s="3">
        <v>40787</v>
      </c>
      <c r="B157" s="1">
        <v>744976892.45000005</v>
      </c>
      <c r="C157" s="1">
        <v>10959513.43</v>
      </c>
      <c r="D157" s="1">
        <v>29478214.390000001</v>
      </c>
      <c r="E157" s="1">
        <v>1477182.75</v>
      </c>
      <c r="F157" s="1">
        <v>35383131.409999996</v>
      </c>
      <c r="G157" s="1">
        <v>44290759.290000007</v>
      </c>
      <c r="H157" s="1">
        <v>49581925.020000003</v>
      </c>
      <c r="I157" s="1">
        <v>1003653371.9599998</v>
      </c>
      <c r="J157" s="1">
        <v>1105462541.6699998</v>
      </c>
      <c r="K157" s="36"/>
      <c r="L157" s="31"/>
      <c r="M157" s="31"/>
      <c r="N157" s="31"/>
      <c r="O157" s="31"/>
      <c r="P157" s="31"/>
      <c r="Q157" s="30"/>
    </row>
    <row r="158" spans="1:17" x14ac:dyDescent="0.25">
      <c r="A158" s="3">
        <v>40817</v>
      </c>
      <c r="B158" s="1">
        <v>692321322.44000006</v>
      </c>
      <c r="C158" s="1">
        <v>7782411.0999999996</v>
      </c>
      <c r="D158" s="1">
        <v>29109653.510000002</v>
      </c>
      <c r="E158" s="1">
        <v>1554565.87</v>
      </c>
      <c r="F158" s="1">
        <v>33349960.350000005</v>
      </c>
      <c r="G158" s="1">
        <v>58217075.370000005</v>
      </c>
      <c r="H158" s="1">
        <v>48982408.090000004</v>
      </c>
      <c r="I158" s="1">
        <v>1070732968.7299998</v>
      </c>
      <c r="J158" s="1">
        <v>1185387241.4499998</v>
      </c>
      <c r="K158" s="36"/>
      <c r="L158" s="31"/>
      <c r="M158" s="31"/>
      <c r="N158" s="31"/>
      <c r="O158" s="31"/>
      <c r="P158" s="31"/>
      <c r="Q158" s="30"/>
    </row>
    <row r="159" spans="1:17" x14ac:dyDescent="0.25">
      <c r="A159" s="3">
        <v>40848</v>
      </c>
      <c r="B159" s="1">
        <v>705453553.82000005</v>
      </c>
      <c r="C159" s="1">
        <v>7428357.9800000004</v>
      </c>
      <c r="D159" s="1">
        <v>35955174.759999998</v>
      </c>
      <c r="E159" s="1">
        <v>2370786.61</v>
      </c>
      <c r="F159" s="1">
        <v>31953675.780000001</v>
      </c>
      <c r="G159" s="1">
        <v>61499420.189999998</v>
      </c>
      <c r="H159" s="1">
        <v>222414478.03</v>
      </c>
      <c r="I159" s="1">
        <v>1207733732.6399999</v>
      </c>
      <c r="J159" s="1">
        <v>1313369142.4099998</v>
      </c>
      <c r="K159" s="36"/>
      <c r="L159" s="31"/>
      <c r="M159" s="31"/>
      <c r="N159" s="31"/>
      <c r="O159" s="31"/>
      <c r="P159" s="31"/>
      <c r="Q159" s="30"/>
    </row>
    <row r="160" spans="1:17" x14ac:dyDescent="0.25">
      <c r="A160" s="3">
        <v>40878</v>
      </c>
      <c r="B160" s="1">
        <v>799801057.84000003</v>
      </c>
      <c r="C160" s="1">
        <v>7082234.6900000004</v>
      </c>
      <c r="D160" s="1">
        <v>48861029.32</v>
      </c>
      <c r="E160" s="1">
        <v>2454322.36</v>
      </c>
      <c r="F160" s="1">
        <v>25237653.750000004</v>
      </c>
      <c r="G160" s="1">
        <v>71438327.13000001</v>
      </c>
      <c r="H160" s="1">
        <v>52918022.259999998</v>
      </c>
      <c r="I160" s="1">
        <v>1156174742.45</v>
      </c>
      <c r="J160" s="1">
        <v>1282097810.28</v>
      </c>
      <c r="K160" s="36"/>
      <c r="L160" s="31"/>
      <c r="M160" s="31"/>
      <c r="N160" s="31"/>
      <c r="O160" s="31"/>
      <c r="P160" s="31"/>
      <c r="Q160" s="30"/>
    </row>
    <row r="161" spans="1:17" x14ac:dyDescent="0.25">
      <c r="A161" s="3">
        <v>40909</v>
      </c>
      <c r="B161" s="1">
        <v>863007717.51999998</v>
      </c>
      <c r="C161" s="1">
        <v>12854099.039999999</v>
      </c>
      <c r="D161" s="1">
        <v>22458970.370000001</v>
      </c>
      <c r="E161" s="1">
        <v>2155837.1800000002</v>
      </c>
      <c r="F161" s="1">
        <v>22283100.769999996</v>
      </c>
      <c r="G161" s="1">
        <v>65147646.189999998</v>
      </c>
      <c r="H161" s="1">
        <v>54680724.380000003</v>
      </c>
      <c r="I161" s="1">
        <v>892088162.66999996</v>
      </c>
      <c r="J161" s="1">
        <v>1246266849.1699998</v>
      </c>
      <c r="K161" s="36"/>
      <c r="L161" s="31"/>
      <c r="M161" s="31"/>
      <c r="N161" s="31"/>
      <c r="O161" s="31"/>
      <c r="P161" s="31"/>
      <c r="Q161" s="30"/>
    </row>
    <row r="162" spans="1:17" x14ac:dyDescent="0.25">
      <c r="A162" s="3">
        <v>40940</v>
      </c>
      <c r="B162" s="1">
        <v>680443294.55999994</v>
      </c>
      <c r="C162" s="1">
        <v>12391811.24</v>
      </c>
      <c r="D162" s="1">
        <v>26291405.399999999</v>
      </c>
      <c r="E162" s="1">
        <v>1898722</v>
      </c>
      <c r="F162" s="1">
        <v>21267451.98</v>
      </c>
      <c r="G162" s="1">
        <v>55667056.210000001</v>
      </c>
      <c r="H162" s="1">
        <v>312315037.60000002</v>
      </c>
      <c r="I162" s="1">
        <v>1040761161.419999</v>
      </c>
      <c r="J162" s="1">
        <v>1341859784.7300007</v>
      </c>
      <c r="K162" s="36"/>
      <c r="L162" s="31"/>
      <c r="M162" s="31"/>
      <c r="N162" s="31"/>
      <c r="O162" s="31"/>
      <c r="P162" s="31"/>
      <c r="Q162" s="30"/>
    </row>
    <row r="163" spans="1:17" x14ac:dyDescent="0.25">
      <c r="A163" s="3">
        <v>40969</v>
      </c>
      <c r="B163" s="1">
        <v>736830240.25</v>
      </c>
      <c r="C163" s="1">
        <v>33235315.420000002</v>
      </c>
      <c r="D163" s="1">
        <v>31626887.199999999</v>
      </c>
      <c r="E163" s="1">
        <v>2674527.85</v>
      </c>
      <c r="F163" s="1">
        <v>24220167.710000001</v>
      </c>
      <c r="G163" s="1">
        <v>76660760.790000007</v>
      </c>
      <c r="H163" s="1">
        <v>57172299.090000004</v>
      </c>
      <c r="I163" s="1">
        <v>838001590.14000094</v>
      </c>
      <c r="J163" s="1">
        <v>1176123187.2599998</v>
      </c>
      <c r="K163" s="36"/>
      <c r="L163" s="31"/>
      <c r="M163" s="31"/>
      <c r="N163" s="31"/>
      <c r="O163" s="31"/>
      <c r="P163" s="31"/>
      <c r="Q163" s="30"/>
    </row>
    <row r="164" spans="1:17" x14ac:dyDescent="0.25">
      <c r="A164" s="3">
        <v>41000</v>
      </c>
      <c r="B164" s="1">
        <v>708286788.91999996</v>
      </c>
      <c r="C164" s="1">
        <v>98044639.379999995</v>
      </c>
      <c r="D164" s="1">
        <v>30833413.48</v>
      </c>
      <c r="E164" s="1">
        <v>2330739.7200000002</v>
      </c>
      <c r="F164" s="1">
        <v>23165771.739999998</v>
      </c>
      <c r="G164" s="1">
        <v>67455075.520000011</v>
      </c>
      <c r="H164" s="1">
        <v>55511917.899999999</v>
      </c>
      <c r="I164" s="1">
        <v>835511211.23999894</v>
      </c>
      <c r="J164" s="1">
        <v>1197145494.7799988</v>
      </c>
      <c r="K164" s="36"/>
      <c r="L164" s="31"/>
      <c r="M164" s="31"/>
      <c r="N164" s="31"/>
      <c r="O164" s="31"/>
      <c r="P164" s="31"/>
      <c r="Q164" s="30"/>
    </row>
    <row r="165" spans="1:17" x14ac:dyDescent="0.25">
      <c r="A165" s="3">
        <v>41030</v>
      </c>
      <c r="B165" s="1">
        <v>685189518.10000002</v>
      </c>
      <c r="C165" s="1">
        <v>104028215.88</v>
      </c>
      <c r="D165" s="1">
        <v>32375557.559999999</v>
      </c>
      <c r="E165" s="1">
        <v>2228357.8199999998</v>
      </c>
      <c r="F165" s="1">
        <v>24478771.870000005</v>
      </c>
      <c r="G165" s="1">
        <v>75443729.069999993</v>
      </c>
      <c r="H165" s="1">
        <v>314702731.43000001</v>
      </c>
      <c r="I165" s="1">
        <v>1096379099.4999998</v>
      </c>
      <c r="J165" s="1">
        <v>1456832453.5999999</v>
      </c>
      <c r="K165" s="36"/>
      <c r="L165" s="31"/>
      <c r="M165" s="31"/>
      <c r="N165" s="31"/>
      <c r="O165" s="31"/>
      <c r="P165" s="31"/>
      <c r="Q165" s="30"/>
    </row>
    <row r="166" spans="1:17" x14ac:dyDescent="0.25">
      <c r="A166" s="3">
        <v>41061</v>
      </c>
      <c r="B166" s="1">
        <v>771855419.85000002</v>
      </c>
      <c r="C166" s="1">
        <v>41765010.280000001</v>
      </c>
      <c r="D166" s="1">
        <v>35996547.189999998</v>
      </c>
      <c r="E166" s="1">
        <v>2398698.65</v>
      </c>
      <c r="F166" s="1">
        <v>26623320.849999998</v>
      </c>
      <c r="G166" s="1">
        <v>64379825.420000002</v>
      </c>
      <c r="H166" s="1">
        <v>59980465.509999998</v>
      </c>
      <c r="I166" s="1">
        <v>853414311.83999968</v>
      </c>
      <c r="J166" s="1">
        <v>1204090731.0699997</v>
      </c>
      <c r="K166" s="36"/>
      <c r="L166" s="31"/>
      <c r="M166" s="31"/>
      <c r="N166" s="31"/>
      <c r="O166" s="31"/>
      <c r="P166" s="31"/>
      <c r="Q166" s="30"/>
    </row>
    <row r="167" spans="1:17" x14ac:dyDescent="0.25">
      <c r="A167" s="3">
        <v>41091</v>
      </c>
      <c r="B167" s="1">
        <v>741424054.69000006</v>
      </c>
      <c r="C167" s="1">
        <v>25543701.93</v>
      </c>
      <c r="D167" s="1">
        <v>35503156.18</v>
      </c>
      <c r="E167" s="1">
        <v>2867248.78</v>
      </c>
      <c r="F167" s="1">
        <v>41761677.560000017</v>
      </c>
      <c r="G167" s="1">
        <v>48076701.329999998</v>
      </c>
      <c r="H167" s="1">
        <v>60783968.359999999</v>
      </c>
      <c r="I167" s="1">
        <v>858448328.46000051</v>
      </c>
      <c r="J167" s="1">
        <v>1188364844.1100004</v>
      </c>
      <c r="K167" s="36"/>
      <c r="L167" s="31"/>
      <c r="M167" s="31"/>
      <c r="N167" s="31"/>
      <c r="O167" s="31"/>
      <c r="P167" s="31"/>
      <c r="Q167" s="30"/>
    </row>
    <row r="168" spans="1:17" x14ac:dyDescent="0.25">
      <c r="A168" s="3">
        <v>41122</v>
      </c>
      <c r="B168" s="1">
        <v>702063329.10000002</v>
      </c>
      <c r="C168" s="1">
        <v>17911738.66</v>
      </c>
      <c r="D168" s="1">
        <v>35414218.909999996</v>
      </c>
      <c r="E168" s="1">
        <v>3065782.55</v>
      </c>
      <c r="F168" s="1">
        <v>44947228.439999998</v>
      </c>
      <c r="G168" s="1">
        <v>53051630.979999997</v>
      </c>
      <c r="H168" s="1">
        <v>327968135.04000002</v>
      </c>
      <c r="I168" s="1">
        <v>1082448946.4900002</v>
      </c>
      <c r="J168" s="1">
        <v>1398911741.7100003</v>
      </c>
      <c r="K168" s="36"/>
      <c r="L168" s="31"/>
      <c r="M168" s="31"/>
      <c r="N168" s="31"/>
      <c r="O168" s="31"/>
      <c r="P168" s="31"/>
      <c r="Q168" s="30"/>
    </row>
    <row r="169" spans="1:17" x14ac:dyDescent="0.25">
      <c r="A169" s="3">
        <v>41153</v>
      </c>
      <c r="B169" s="1">
        <v>802261045.74000001</v>
      </c>
      <c r="C169" s="1">
        <v>11021534.359999999</v>
      </c>
      <c r="D169" s="1">
        <v>34553640.469999999</v>
      </c>
      <c r="E169" s="1">
        <v>2577060.23</v>
      </c>
      <c r="F169" s="1">
        <v>40894997.539999992</v>
      </c>
      <c r="G169" s="1">
        <v>46419398.030000001</v>
      </c>
      <c r="H169" s="1">
        <v>50322374.009999998</v>
      </c>
      <c r="I169" s="1">
        <v>852521866.11000097</v>
      </c>
      <c r="J169" s="1">
        <v>1189231984.0600011</v>
      </c>
      <c r="K169" s="36"/>
      <c r="L169" s="31"/>
      <c r="M169" s="31"/>
      <c r="N169" s="31"/>
      <c r="O169" s="31"/>
      <c r="P169" s="31"/>
      <c r="Q169" s="30"/>
    </row>
    <row r="170" spans="1:17" x14ac:dyDescent="0.25">
      <c r="A170" s="3">
        <v>41183</v>
      </c>
      <c r="B170" s="1">
        <v>753224875.11000001</v>
      </c>
      <c r="C170" s="1">
        <v>11239223.48</v>
      </c>
      <c r="D170" s="1">
        <v>34067494.840000004</v>
      </c>
      <c r="E170" s="1">
        <v>3124107.93</v>
      </c>
      <c r="F170" s="1">
        <v>43270352.130000003</v>
      </c>
      <c r="G170" s="1">
        <v>49276286.149999999</v>
      </c>
      <c r="H170" s="1">
        <v>55876223.439999998</v>
      </c>
      <c r="I170" s="1">
        <v>863976296.03000116</v>
      </c>
      <c r="J170" s="1">
        <v>1195461877.6200011</v>
      </c>
      <c r="K170" s="36"/>
      <c r="L170" s="31"/>
      <c r="M170" s="31"/>
      <c r="N170" s="31"/>
      <c r="O170" s="31"/>
      <c r="P170" s="31"/>
      <c r="Q170" s="30"/>
    </row>
    <row r="171" spans="1:17" x14ac:dyDescent="0.25">
      <c r="A171" s="3">
        <v>41214</v>
      </c>
      <c r="B171" s="1">
        <v>816723010.51999998</v>
      </c>
      <c r="C171" s="1">
        <v>7138860.8600000003</v>
      </c>
      <c r="D171" s="1">
        <v>34511744.799999997</v>
      </c>
      <c r="E171" s="1">
        <v>3252605</v>
      </c>
      <c r="F171" s="1">
        <v>38419102.93</v>
      </c>
      <c r="G171" s="1">
        <v>66604994.990000002</v>
      </c>
      <c r="H171" s="1">
        <v>244077225.02999997</v>
      </c>
      <c r="I171" s="1">
        <v>1204115935.7799988</v>
      </c>
      <c r="J171" s="1">
        <v>1552402078.6599987</v>
      </c>
      <c r="K171" s="36"/>
      <c r="L171" s="31"/>
      <c r="M171" s="31"/>
      <c r="N171" s="31"/>
      <c r="O171" s="31"/>
      <c r="P171" s="31"/>
      <c r="Q171" s="30"/>
    </row>
    <row r="172" spans="1:17" x14ac:dyDescent="0.25">
      <c r="A172" s="3">
        <v>41244</v>
      </c>
      <c r="B172" s="1">
        <v>799415267.16999996</v>
      </c>
      <c r="C172" s="1">
        <v>5594871.1600000001</v>
      </c>
      <c r="D172" s="1">
        <v>60897303.719999999</v>
      </c>
      <c r="E172" s="1">
        <v>2983429.42</v>
      </c>
      <c r="F172" s="1">
        <v>30577258.110000003</v>
      </c>
      <c r="G172" s="1">
        <v>75284182.75999999</v>
      </c>
      <c r="H172" s="1">
        <v>60794039.630000003</v>
      </c>
      <c r="I172" s="1">
        <v>1785847005.1700006</v>
      </c>
      <c r="J172" s="1">
        <v>2148199035.4900007</v>
      </c>
      <c r="K172" s="36"/>
      <c r="L172" s="31"/>
      <c r="M172" s="31"/>
      <c r="N172" s="31"/>
      <c r="O172" s="31"/>
      <c r="P172" s="31"/>
      <c r="Q172" s="30"/>
    </row>
    <row r="173" spans="1:17" x14ac:dyDescent="0.25">
      <c r="A173" s="3">
        <v>41275</v>
      </c>
      <c r="B173" s="1">
        <v>844997635.02999997</v>
      </c>
      <c r="C173" s="1">
        <v>12438899.41</v>
      </c>
      <c r="D173" s="1">
        <v>25773461.59</v>
      </c>
      <c r="E173" s="1">
        <v>1708418.71</v>
      </c>
      <c r="F173" s="1">
        <v>29257787.690000005</v>
      </c>
      <c r="G173" s="1">
        <v>69606859.450000003</v>
      </c>
      <c r="H173" s="1">
        <v>60292195.869999997</v>
      </c>
      <c r="I173" s="1">
        <v>881705060.86000001</v>
      </c>
      <c r="J173" s="1">
        <v>1243454128.5900006</v>
      </c>
      <c r="K173" s="36"/>
      <c r="L173" s="31"/>
      <c r="M173" s="31"/>
      <c r="N173" s="31"/>
      <c r="O173" s="31"/>
      <c r="P173" s="31"/>
      <c r="Q173" s="30"/>
    </row>
    <row r="174" spans="1:17" x14ac:dyDescent="0.25">
      <c r="A174" s="3">
        <v>41306</v>
      </c>
      <c r="B174" s="1">
        <v>665164356.25</v>
      </c>
      <c r="C174" s="1">
        <v>10756565.35</v>
      </c>
      <c r="D174" s="1">
        <v>34227897.210000001</v>
      </c>
      <c r="E174" s="1">
        <v>2006186.1</v>
      </c>
      <c r="F174" s="1">
        <v>24530514.309999999</v>
      </c>
      <c r="G174" s="1">
        <v>93648584.670000002</v>
      </c>
      <c r="H174" s="1">
        <v>265140549.78999999</v>
      </c>
      <c r="I174" s="1">
        <v>969812734.57000041</v>
      </c>
      <c r="J174" s="1">
        <v>1310352020.6000013</v>
      </c>
      <c r="K174" s="36"/>
      <c r="L174" s="31"/>
      <c r="M174" s="31"/>
      <c r="N174" s="31"/>
      <c r="O174" s="31"/>
      <c r="P174" s="31"/>
      <c r="Q174" s="30"/>
    </row>
    <row r="175" spans="1:17" x14ac:dyDescent="0.25">
      <c r="A175" s="3">
        <v>41334</v>
      </c>
      <c r="B175" s="1">
        <v>612833642.61000001</v>
      </c>
      <c r="C175" s="1">
        <v>32308780.41</v>
      </c>
      <c r="D175" s="1">
        <v>35615174.960000001</v>
      </c>
      <c r="E175" s="1">
        <v>2618255.63</v>
      </c>
      <c r="F175" s="1">
        <v>27805133.870000001</v>
      </c>
      <c r="G175" s="1">
        <v>53934629.829999998</v>
      </c>
      <c r="H175" s="1">
        <v>64538130.340000004</v>
      </c>
      <c r="I175" s="1">
        <v>730115016.02000046</v>
      </c>
      <c r="J175" s="1">
        <v>1035467830.0500007</v>
      </c>
      <c r="K175" s="36"/>
      <c r="L175" s="31"/>
      <c r="M175" s="31"/>
      <c r="N175" s="31"/>
      <c r="O175" s="31"/>
      <c r="P175" s="31"/>
      <c r="Q175" s="30"/>
    </row>
    <row r="176" spans="1:17" x14ac:dyDescent="0.25">
      <c r="A176" s="3">
        <v>41365</v>
      </c>
      <c r="B176" s="1">
        <v>690498923.13999999</v>
      </c>
      <c r="C176" s="1">
        <v>107956015.28</v>
      </c>
      <c r="D176" s="1">
        <v>37440944.25</v>
      </c>
      <c r="E176" s="1">
        <v>4008790.63</v>
      </c>
      <c r="F176" s="1">
        <v>33335009.259999998</v>
      </c>
      <c r="G176" s="1">
        <v>57870641.810000002</v>
      </c>
      <c r="H176" s="1">
        <v>59162575.469999999</v>
      </c>
      <c r="I176" s="1">
        <v>1029711683.2600003</v>
      </c>
      <c r="J176" s="1">
        <v>1411783557.7499995</v>
      </c>
      <c r="K176" s="36"/>
      <c r="L176" s="31"/>
      <c r="M176" s="31"/>
      <c r="N176" s="31"/>
      <c r="O176" s="31"/>
      <c r="P176" s="31"/>
      <c r="Q176" s="30"/>
    </row>
    <row r="177" spans="1:17" x14ac:dyDescent="0.25">
      <c r="A177" s="3">
        <v>41395</v>
      </c>
      <c r="B177" s="1">
        <v>700999614.23000002</v>
      </c>
      <c r="C177" s="1">
        <v>106952697.73</v>
      </c>
      <c r="D177" s="1">
        <v>36754620.380000003</v>
      </c>
      <c r="E177" s="1">
        <v>2199683.71</v>
      </c>
      <c r="F177" s="1">
        <v>31126024.539999999</v>
      </c>
      <c r="G177" s="1">
        <v>83152246.300000012</v>
      </c>
      <c r="H177" s="1">
        <v>263759565.69</v>
      </c>
      <c r="I177" s="1">
        <v>1037209097.3199999</v>
      </c>
      <c r="J177" s="1">
        <v>1444103231.6399999</v>
      </c>
      <c r="K177" s="36"/>
      <c r="L177" s="31"/>
      <c r="M177" s="31"/>
      <c r="N177" s="31"/>
      <c r="O177" s="31"/>
      <c r="P177" s="31"/>
      <c r="Q177" s="30"/>
    </row>
    <row r="178" spans="1:17" x14ac:dyDescent="0.25">
      <c r="A178" s="3">
        <v>41426</v>
      </c>
      <c r="B178" s="1">
        <v>706565896.88999999</v>
      </c>
      <c r="C178" s="1">
        <v>38648354.200000003</v>
      </c>
      <c r="D178" s="1">
        <v>36573050.25</v>
      </c>
      <c r="E178" s="1">
        <v>1896656.92</v>
      </c>
      <c r="F178" s="1">
        <v>29467249.759999998</v>
      </c>
      <c r="G178" s="1">
        <v>69373300.539999992</v>
      </c>
      <c r="H178" s="1">
        <v>51967715.670000002</v>
      </c>
      <c r="I178" s="1">
        <v>842100759.35999894</v>
      </c>
      <c r="J178" s="1">
        <v>1177955348.499999</v>
      </c>
      <c r="K178" s="36"/>
      <c r="L178" s="31"/>
      <c r="M178" s="31"/>
      <c r="N178" s="31"/>
      <c r="O178" s="31"/>
      <c r="P178" s="31"/>
      <c r="Q178" s="30"/>
    </row>
    <row r="179" spans="1:17" x14ac:dyDescent="0.25">
      <c r="A179" s="3">
        <v>41456</v>
      </c>
      <c r="B179" s="1">
        <v>667466358.28999996</v>
      </c>
      <c r="C179" s="1">
        <v>23378053.5</v>
      </c>
      <c r="D179" s="1">
        <v>40551910.369999997</v>
      </c>
      <c r="E179" s="1">
        <v>2840449.69</v>
      </c>
      <c r="F179" s="1">
        <v>45060702.050000004</v>
      </c>
      <c r="G179" s="1">
        <v>49402643.109999999</v>
      </c>
      <c r="H179" s="1">
        <v>58813533.909999996</v>
      </c>
      <c r="I179" s="1">
        <v>819329577.54999971</v>
      </c>
      <c r="J179" s="1">
        <v>1155273225.8299997</v>
      </c>
      <c r="K179" s="36"/>
      <c r="L179" s="31"/>
      <c r="M179" s="31"/>
      <c r="N179" s="31"/>
      <c r="O179" s="31"/>
      <c r="P179" s="31"/>
      <c r="Q179" s="30"/>
    </row>
    <row r="180" spans="1:17" x14ac:dyDescent="0.25">
      <c r="A180" s="3">
        <v>41487</v>
      </c>
      <c r="B180" s="1">
        <v>696310794.75</v>
      </c>
      <c r="C180" s="1">
        <v>14734246.710000001</v>
      </c>
      <c r="D180" s="1">
        <v>42037301.740000002</v>
      </c>
      <c r="E180" s="1">
        <v>4109006.9</v>
      </c>
      <c r="F180" s="1">
        <v>47149016.089999989</v>
      </c>
      <c r="G180" s="1">
        <v>64593167.410000004</v>
      </c>
      <c r="H180" s="1">
        <v>256350005.56</v>
      </c>
      <c r="I180" s="1">
        <v>1320357844.2200012</v>
      </c>
      <c r="J180" s="1">
        <v>1662325978.7800019</v>
      </c>
      <c r="K180" s="36"/>
      <c r="L180" s="31"/>
      <c r="M180" s="31"/>
      <c r="N180" s="31"/>
      <c r="O180" s="31"/>
      <c r="P180" s="31"/>
      <c r="Q180" s="30"/>
    </row>
    <row r="181" spans="1:17" x14ac:dyDescent="0.25">
      <c r="A181" s="3">
        <v>41518</v>
      </c>
      <c r="B181" s="1">
        <v>733920245.59000003</v>
      </c>
      <c r="C181" s="1">
        <v>10867354.029999999</v>
      </c>
      <c r="D181" s="1">
        <v>39846640.100000001</v>
      </c>
      <c r="E181" s="1">
        <v>3435165.1</v>
      </c>
      <c r="F181" s="1">
        <v>45293407.00999999</v>
      </c>
      <c r="G181" s="1">
        <v>53459321.25</v>
      </c>
      <c r="H181" s="1">
        <v>61911775.93</v>
      </c>
      <c r="I181" s="1">
        <v>884611217.46000016</v>
      </c>
      <c r="J181" s="1">
        <v>1225186469.45</v>
      </c>
      <c r="K181" s="36"/>
      <c r="L181" s="31"/>
      <c r="M181" s="31"/>
      <c r="N181" s="31"/>
      <c r="O181" s="31"/>
      <c r="P181" s="31"/>
      <c r="Q181" s="30"/>
    </row>
    <row r="182" spans="1:17" x14ac:dyDescent="0.25">
      <c r="A182" s="3">
        <v>41548</v>
      </c>
      <c r="B182" s="1">
        <v>799165843.73000002</v>
      </c>
      <c r="C182" s="1">
        <v>9635703.1099999994</v>
      </c>
      <c r="D182" s="1">
        <v>43411805.009999998</v>
      </c>
      <c r="E182" s="1">
        <v>4078007.66</v>
      </c>
      <c r="F182" s="1">
        <v>46199419.059999995</v>
      </c>
      <c r="G182" s="1">
        <v>53460142.469999999</v>
      </c>
      <c r="H182" s="1">
        <v>65165943.299999997</v>
      </c>
      <c r="I182" s="1">
        <v>1153680991.6699996</v>
      </c>
      <c r="J182" s="1">
        <v>1522751219.0999997</v>
      </c>
      <c r="K182" s="36"/>
      <c r="L182" s="31"/>
      <c r="M182" s="31"/>
      <c r="N182" s="31"/>
      <c r="O182" s="31"/>
      <c r="P182" s="31"/>
      <c r="Q182" s="30"/>
    </row>
    <row r="183" spans="1:17" x14ac:dyDescent="0.25">
      <c r="A183" s="3">
        <v>41579</v>
      </c>
      <c r="B183" s="1">
        <v>739701557.22000003</v>
      </c>
      <c r="C183" s="1">
        <v>6834836.21</v>
      </c>
      <c r="D183" s="1">
        <v>43193745.630000003</v>
      </c>
      <c r="E183" s="1">
        <v>3918017.95</v>
      </c>
      <c r="F183" s="1">
        <v>39613516.610000007</v>
      </c>
      <c r="G183" s="1">
        <v>74361972.549999997</v>
      </c>
      <c r="H183" s="1">
        <v>286881835.63999999</v>
      </c>
      <c r="I183" s="1">
        <v>1117673435.1299996</v>
      </c>
      <c r="J183" s="1">
        <v>1464496005.7999997</v>
      </c>
      <c r="K183" s="36"/>
      <c r="L183" s="31"/>
      <c r="M183" s="31"/>
      <c r="N183" s="31"/>
      <c r="O183" s="31"/>
      <c r="P183" s="31"/>
      <c r="Q183" s="30"/>
    </row>
    <row r="184" spans="1:17" x14ac:dyDescent="0.25">
      <c r="A184" s="3">
        <v>41609</v>
      </c>
      <c r="B184" s="1">
        <v>740218269.42999995</v>
      </c>
      <c r="C184" s="1">
        <v>5526706.04</v>
      </c>
      <c r="D184" s="1">
        <v>69394072.019999996</v>
      </c>
      <c r="E184" s="1">
        <v>3335413.09</v>
      </c>
      <c r="F184" s="1">
        <v>33425856.140000001</v>
      </c>
      <c r="G184" s="1">
        <v>76699016.070000008</v>
      </c>
      <c r="H184" s="1">
        <v>64136050.299999997</v>
      </c>
      <c r="I184" s="1">
        <v>1012721229.4999987</v>
      </c>
      <c r="J184" s="1">
        <v>1376105735.6699989</v>
      </c>
      <c r="K184" s="36"/>
      <c r="L184" s="31"/>
      <c r="M184" s="31"/>
      <c r="N184" s="31"/>
      <c r="O184" s="31"/>
      <c r="P184" s="31"/>
      <c r="Q184" s="30"/>
    </row>
    <row r="185" spans="1:17" x14ac:dyDescent="0.25">
      <c r="A185" s="3">
        <v>41640</v>
      </c>
      <c r="B185" s="1">
        <v>734821056.61000013</v>
      </c>
      <c r="C185" s="1">
        <v>13390274.428351726</v>
      </c>
      <c r="D185" s="1">
        <v>35196732.682518415</v>
      </c>
      <c r="E185" s="1">
        <v>3068073.0796219353</v>
      </c>
      <c r="F185" s="1">
        <v>36963021.49000001</v>
      </c>
      <c r="G185" s="1">
        <v>114586148.38</v>
      </c>
      <c r="H185" s="1">
        <v>60794563.630000003</v>
      </c>
      <c r="I185" s="1">
        <v>1062523752.110001</v>
      </c>
      <c r="J185" s="1">
        <v>1412135705.2300022</v>
      </c>
      <c r="K185" s="37"/>
      <c r="L185" s="31"/>
      <c r="M185" s="31"/>
      <c r="N185" s="31"/>
      <c r="O185" s="31"/>
      <c r="P185" s="31"/>
      <c r="Q185" s="30"/>
    </row>
    <row r="186" spans="1:17" x14ac:dyDescent="0.25">
      <c r="A186" s="3">
        <v>41671</v>
      </c>
      <c r="B186" s="1">
        <v>722502132.68000007</v>
      </c>
      <c r="C186" s="1">
        <v>14786589.182943117</v>
      </c>
      <c r="D186" s="1">
        <v>38717953.544128142</v>
      </c>
      <c r="E186" s="1">
        <v>3415582.0131302355</v>
      </c>
      <c r="F186" s="1">
        <v>33630007.059999995</v>
      </c>
      <c r="G186" s="1">
        <v>122361246.88</v>
      </c>
      <c r="H186" s="1">
        <v>225408955.66</v>
      </c>
      <c r="I186" s="1">
        <v>1176843650.3399975</v>
      </c>
      <c r="J186" s="1">
        <v>1525333792.2700055</v>
      </c>
      <c r="K186" s="37"/>
      <c r="L186" s="31"/>
      <c r="M186" s="31"/>
      <c r="N186" s="31"/>
      <c r="O186" s="31"/>
      <c r="P186" s="31"/>
      <c r="Q186" s="30"/>
    </row>
    <row r="187" spans="1:17" x14ac:dyDescent="0.25">
      <c r="A187" s="3">
        <v>41699</v>
      </c>
      <c r="B187" s="1">
        <v>737174981.66999996</v>
      </c>
      <c r="C187" s="1">
        <v>36031424.898834899</v>
      </c>
      <c r="D187" s="1">
        <v>44084601.890693054</v>
      </c>
      <c r="E187" s="1">
        <v>7109112.4438151224</v>
      </c>
      <c r="F187" s="1">
        <v>33349171.090000022</v>
      </c>
      <c r="G187" s="1">
        <v>72584087.560000002</v>
      </c>
      <c r="H187" s="1">
        <v>68761496.629999995</v>
      </c>
      <c r="I187" s="1">
        <v>1118824036.5300031</v>
      </c>
      <c r="J187" s="1">
        <v>1519729578.0299945</v>
      </c>
      <c r="K187" s="37"/>
      <c r="L187" s="31"/>
      <c r="M187" s="31"/>
      <c r="N187" s="31"/>
      <c r="O187" s="31"/>
      <c r="P187" s="31"/>
      <c r="Q187" s="30"/>
    </row>
    <row r="188" spans="1:17" x14ac:dyDescent="0.25">
      <c r="A188" s="3">
        <v>41730</v>
      </c>
      <c r="B188" s="1">
        <v>692578851.36000001</v>
      </c>
      <c r="C188" s="1">
        <v>114468672.10212767</v>
      </c>
      <c r="D188" s="1">
        <v>42171200.895319149</v>
      </c>
      <c r="E188" s="1">
        <v>4349946.2910638303</v>
      </c>
      <c r="F188" s="1">
        <v>38237582.720000014</v>
      </c>
      <c r="G188" s="1">
        <v>82842515.200000003</v>
      </c>
      <c r="H188" s="1">
        <v>69092042.200000003</v>
      </c>
      <c r="I188" s="1">
        <v>975295184.26000202</v>
      </c>
      <c r="J188" s="1">
        <v>1359507663.3699999</v>
      </c>
      <c r="K188" s="37"/>
      <c r="L188" s="31"/>
      <c r="M188" s="31"/>
      <c r="N188" s="31"/>
      <c r="O188" s="31"/>
      <c r="P188" s="31"/>
      <c r="Q188" s="30"/>
    </row>
    <row r="189" spans="1:17" x14ac:dyDescent="0.25">
      <c r="A189" s="3">
        <v>41760</v>
      </c>
      <c r="B189" s="1">
        <v>740617290.24000013</v>
      </c>
      <c r="C189" s="1">
        <v>126663889.03212386</v>
      </c>
      <c r="D189" s="1">
        <v>48127053.417346641</v>
      </c>
      <c r="E189" s="1">
        <v>2824055.1903108391</v>
      </c>
      <c r="F189" s="1">
        <v>40407629.390000023</v>
      </c>
      <c r="G189" s="1">
        <v>110397837.29000001</v>
      </c>
      <c r="H189" s="1">
        <v>260296704</v>
      </c>
      <c r="I189" s="1">
        <v>1149674551.0899944</v>
      </c>
      <c r="J189" s="1">
        <v>1559957474.9400029</v>
      </c>
      <c r="K189" s="37"/>
      <c r="L189" s="31"/>
      <c r="M189" s="31"/>
      <c r="N189" s="31"/>
      <c r="O189" s="31"/>
      <c r="P189" s="31"/>
      <c r="Q189" s="30"/>
    </row>
    <row r="190" spans="1:17" x14ac:dyDescent="0.25">
      <c r="A190" s="3">
        <v>41791</v>
      </c>
      <c r="B190" s="1">
        <v>749706268.21999967</v>
      </c>
      <c r="C190" s="1">
        <v>46835989.627357058</v>
      </c>
      <c r="D190" s="1">
        <v>45181541.577032685</v>
      </c>
      <c r="E190" s="1">
        <v>2557080.0126720429</v>
      </c>
      <c r="F190" s="1">
        <v>38025857.749999948</v>
      </c>
      <c r="G190" s="1">
        <v>82791252</v>
      </c>
      <c r="H190" s="1">
        <v>68489338.659999996</v>
      </c>
      <c r="I190" s="1">
        <v>1018676088.4499948</v>
      </c>
      <c r="J190" s="1">
        <v>1402027370.6200032</v>
      </c>
      <c r="K190" s="37"/>
      <c r="L190" s="31"/>
      <c r="M190" s="31"/>
      <c r="N190" s="31"/>
      <c r="O190" s="31"/>
      <c r="P190" s="31"/>
      <c r="Q190" s="30"/>
    </row>
    <row r="191" spans="1:17" x14ac:dyDescent="0.25">
      <c r="A191" s="3">
        <v>41821</v>
      </c>
      <c r="B191" s="1">
        <v>686500272.76999986</v>
      </c>
      <c r="C191" s="1">
        <v>26240849.886630021</v>
      </c>
      <c r="D191" s="1">
        <v>50855150.86892733</v>
      </c>
      <c r="E191" s="1">
        <v>3087799.6906676902</v>
      </c>
      <c r="F191" s="1">
        <v>54962574.75</v>
      </c>
      <c r="G191" s="1">
        <v>71107210.260000005</v>
      </c>
      <c r="H191" s="1">
        <v>73536647.460000008</v>
      </c>
      <c r="I191" s="1">
        <v>1008285265.5900003</v>
      </c>
      <c r="J191" s="1">
        <v>1332873340.8500078</v>
      </c>
      <c r="K191" s="37"/>
      <c r="L191" s="31"/>
      <c r="M191" s="31"/>
      <c r="N191" s="31"/>
      <c r="O191" s="31"/>
      <c r="P191" s="31"/>
      <c r="Q191" s="30"/>
    </row>
    <row r="192" spans="1:17" x14ac:dyDescent="0.25">
      <c r="A192" s="3">
        <v>41852</v>
      </c>
      <c r="B192" s="1">
        <v>686358510.04000008</v>
      </c>
      <c r="C192" s="1">
        <v>15157867.634170063</v>
      </c>
      <c r="D192" s="1">
        <v>50467203.310793176</v>
      </c>
      <c r="E192" s="1">
        <v>2836449.0022224351</v>
      </c>
      <c r="F192" s="1">
        <v>53451419.380000032</v>
      </c>
      <c r="G192" s="1">
        <v>87240329.197534651</v>
      </c>
      <c r="H192" s="1">
        <v>327765379.40926903</v>
      </c>
      <c r="I192" s="1">
        <v>1255994313.7699945</v>
      </c>
      <c r="J192" s="1">
        <v>1584176431.139997</v>
      </c>
      <c r="K192" s="37"/>
      <c r="L192" s="31"/>
      <c r="M192" s="31"/>
      <c r="N192" s="31"/>
      <c r="O192" s="31"/>
      <c r="P192" s="31"/>
      <c r="Q192" s="30"/>
    </row>
    <row r="193" spans="1:17" x14ac:dyDescent="0.25">
      <c r="A193" s="3">
        <v>41883</v>
      </c>
      <c r="B193" s="1">
        <v>671532103.88</v>
      </c>
      <c r="C193" s="1">
        <v>12533161.769555327</v>
      </c>
      <c r="D193" s="1">
        <v>47164575.280183606</v>
      </c>
      <c r="E193" s="1">
        <v>4866095.8852687376</v>
      </c>
      <c r="F193" s="1">
        <v>56074779.759999998</v>
      </c>
      <c r="G193" s="1">
        <v>76040036.378809571</v>
      </c>
      <c r="H193" s="1">
        <v>73717891.341838628</v>
      </c>
      <c r="I193" s="1">
        <v>893135464.98999965</v>
      </c>
      <c r="J193" s="1">
        <v>1220822524.9400012</v>
      </c>
      <c r="K193" s="37"/>
      <c r="L193" s="31"/>
      <c r="M193" s="31"/>
      <c r="N193" s="31"/>
      <c r="O193" s="31"/>
      <c r="P193" s="31"/>
      <c r="Q193" s="30"/>
    </row>
    <row r="194" spans="1:17" x14ac:dyDescent="0.25">
      <c r="A194" s="3">
        <v>41913</v>
      </c>
      <c r="B194" s="1">
        <v>770491319.3599999</v>
      </c>
      <c r="C194" s="1">
        <v>10312622.550000001</v>
      </c>
      <c r="D194" s="1">
        <v>47782828.369999997</v>
      </c>
      <c r="E194" s="1">
        <v>4611684.41</v>
      </c>
      <c r="F194" s="1">
        <v>55336911.180000015</v>
      </c>
      <c r="G194" s="1">
        <v>71565148.840000004</v>
      </c>
      <c r="H194" s="1">
        <v>73880711.570000008</v>
      </c>
      <c r="I194" s="1">
        <v>976124629.26999807</v>
      </c>
      <c r="J194" s="1">
        <v>1336008824.1799977</v>
      </c>
      <c r="K194" s="37"/>
      <c r="L194" s="31"/>
      <c r="M194" s="31"/>
      <c r="N194" s="31"/>
      <c r="O194" s="31"/>
      <c r="P194" s="31"/>
      <c r="Q194" s="30"/>
    </row>
    <row r="195" spans="1:17" x14ac:dyDescent="0.25">
      <c r="A195" s="3">
        <v>41944</v>
      </c>
      <c r="B195" s="1">
        <v>748429152.60000002</v>
      </c>
      <c r="C195" s="1">
        <v>8067713.9400000004</v>
      </c>
      <c r="D195" s="1">
        <v>46613121.939999998</v>
      </c>
      <c r="E195" s="1">
        <v>4747463.09</v>
      </c>
      <c r="F195" s="1">
        <v>49039432.540000044</v>
      </c>
      <c r="G195" s="1">
        <v>94725626.230000004</v>
      </c>
      <c r="H195" s="1">
        <v>331971896.20999998</v>
      </c>
      <c r="I195" s="1">
        <v>1265225969.0699968</v>
      </c>
      <c r="J195" s="1">
        <v>1618582084.089999</v>
      </c>
      <c r="K195" s="37"/>
      <c r="L195" s="31"/>
      <c r="M195" s="31"/>
      <c r="N195" s="31"/>
      <c r="O195" s="31"/>
      <c r="P195" s="31"/>
      <c r="Q195" s="30"/>
    </row>
    <row r="196" spans="1:17" x14ac:dyDescent="0.25">
      <c r="A196" s="3">
        <v>41974</v>
      </c>
      <c r="B196" s="1">
        <v>765354895.88999999</v>
      </c>
      <c r="C196" s="1">
        <v>6351506.2999999998</v>
      </c>
      <c r="D196" s="1">
        <v>53840188.650000006</v>
      </c>
      <c r="E196" s="1">
        <v>3393272.62</v>
      </c>
      <c r="F196" s="1">
        <v>44068149.32000006</v>
      </c>
      <c r="G196" s="1">
        <v>104049160.95</v>
      </c>
      <c r="H196" s="1">
        <v>75988794.430000007</v>
      </c>
      <c r="I196" s="1">
        <v>1214340948.1900001</v>
      </c>
      <c r="J196" s="1">
        <v>1602610230.6399956</v>
      </c>
      <c r="K196" s="37"/>
      <c r="L196" s="31"/>
      <c r="M196" s="31"/>
      <c r="N196" s="31"/>
      <c r="O196" s="31"/>
      <c r="P196" s="31"/>
      <c r="Q196" s="30"/>
    </row>
    <row r="197" spans="1:17" x14ac:dyDescent="0.25">
      <c r="A197" s="3">
        <v>42005</v>
      </c>
      <c r="B197" s="1">
        <v>759802161.62</v>
      </c>
      <c r="C197" s="1">
        <v>12943096.58</v>
      </c>
      <c r="D197" s="1">
        <v>40355528.860000007</v>
      </c>
      <c r="E197" s="1">
        <v>4366174.55</v>
      </c>
      <c r="F197" s="1">
        <v>37720750.909999982</v>
      </c>
      <c r="G197" s="1">
        <v>116558661.63</v>
      </c>
      <c r="H197" s="1">
        <v>67824221.229999989</v>
      </c>
      <c r="I197" s="1">
        <v>942723926.57999814</v>
      </c>
      <c r="J197" s="1">
        <v>1308009577.7599995</v>
      </c>
      <c r="K197" s="37"/>
      <c r="L197" s="31"/>
      <c r="M197" s="31"/>
      <c r="N197" s="31"/>
      <c r="O197" s="31"/>
      <c r="P197" s="31"/>
      <c r="Q197" s="30"/>
    </row>
    <row r="198" spans="1:17" x14ac:dyDescent="0.25">
      <c r="A198" s="3">
        <v>42036</v>
      </c>
      <c r="B198" s="1">
        <v>749487306.44999969</v>
      </c>
      <c r="C198" s="1">
        <v>17171343.469999999</v>
      </c>
      <c r="D198" s="1">
        <v>44107675.139999993</v>
      </c>
      <c r="E198" s="1">
        <v>2718570.18</v>
      </c>
      <c r="F198" s="1">
        <v>32843276.689999998</v>
      </c>
      <c r="G198" s="1">
        <v>118983811.53</v>
      </c>
      <c r="H198" s="1">
        <v>296553009.70999998</v>
      </c>
      <c r="I198" s="1">
        <v>1145652167.0400054</v>
      </c>
      <c r="J198" s="1">
        <v>1502531601.690006</v>
      </c>
      <c r="K198" s="37"/>
      <c r="L198" s="31"/>
      <c r="M198" s="31"/>
      <c r="N198" s="31"/>
      <c r="O198" s="31"/>
      <c r="P198" s="31"/>
      <c r="Q198" s="30"/>
    </row>
    <row r="199" spans="1:17" x14ac:dyDescent="0.25">
      <c r="A199" s="3">
        <v>42064</v>
      </c>
      <c r="B199" s="1">
        <v>667667542.45000017</v>
      </c>
      <c r="C199" s="1">
        <v>47998885.059999995</v>
      </c>
      <c r="D199" s="1">
        <v>51127890.109999999</v>
      </c>
      <c r="E199" s="1">
        <v>3136891.31</v>
      </c>
      <c r="F199" s="1">
        <v>39912314.060000017</v>
      </c>
      <c r="G199" s="1">
        <v>86662230</v>
      </c>
      <c r="H199" s="1">
        <v>41475954.700000003</v>
      </c>
      <c r="I199" s="1">
        <v>876847770.98999429</v>
      </c>
      <c r="J199" s="1">
        <v>1210057191.0999951</v>
      </c>
      <c r="K199" s="37"/>
      <c r="L199" s="31"/>
      <c r="M199" s="31"/>
      <c r="N199" s="31"/>
      <c r="O199" s="31"/>
      <c r="P199" s="31"/>
      <c r="Q199" s="30"/>
    </row>
    <row r="200" spans="1:17" x14ac:dyDescent="0.25">
      <c r="A200" s="3">
        <v>42095</v>
      </c>
      <c r="B200" s="1">
        <v>771285270.28000033</v>
      </c>
      <c r="C200" s="1">
        <v>119789429.86999999</v>
      </c>
      <c r="D200" s="1">
        <v>48133216.370000005</v>
      </c>
      <c r="E200" s="1">
        <v>3466544.87</v>
      </c>
      <c r="F200" s="1">
        <v>40753532.450000033</v>
      </c>
      <c r="G200" s="1">
        <v>93531510.420000002</v>
      </c>
      <c r="H200" s="1">
        <v>45376183.549999997</v>
      </c>
      <c r="I200" s="1">
        <v>1069109118.7400019</v>
      </c>
      <c r="J200" s="1">
        <v>1492624396.1300039</v>
      </c>
      <c r="K200" s="37"/>
      <c r="L200" s="31"/>
      <c r="M200" s="31"/>
      <c r="N200" s="31"/>
      <c r="O200" s="31"/>
      <c r="P200" s="31"/>
      <c r="Q200" s="30"/>
    </row>
    <row r="201" spans="1:17" x14ac:dyDescent="0.25">
      <c r="A201" s="3">
        <v>42125</v>
      </c>
      <c r="B201" s="1">
        <v>732335631.73000002</v>
      </c>
      <c r="C201" s="1">
        <f>125438420.67+4527.7</f>
        <v>125442948.37</v>
      </c>
      <c r="D201" s="1">
        <f>45994979.48+2066705.63-1020174.05</f>
        <v>47041511.060000002</v>
      </c>
      <c r="E201" s="1">
        <f>4556638.48+12796.99</f>
        <v>4569435.4700000007</v>
      </c>
      <c r="F201" s="1">
        <v>40962115.959999979</v>
      </c>
      <c r="G201" s="1">
        <v>115017667.45999999</v>
      </c>
      <c r="H201" s="1">
        <f>47293352.54+135447360.58</f>
        <v>182740713.12</v>
      </c>
      <c r="I201" s="1">
        <v>1102443224.5600009</v>
      </c>
      <c r="J201" s="1">
        <v>1517220682.7200074</v>
      </c>
      <c r="K201" s="37"/>
      <c r="L201" s="31"/>
      <c r="M201" s="31"/>
      <c r="N201" s="31"/>
      <c r="O201" s="31"/>
      <c r="P201" s="31"/>
      <c r="Q201" s="30"/>
    </row>
    <row r="202" spans="1:17" x14ac:dyDescent="0.25">
      <c r="A202" s="3">
        <v>42156</v>
      </c>
      <c r="B202" s="1">
        <v>746813978.25000036</v>
      </c>
      <c r="C202" s="1">
        <f>51643989.61+5282.65</f>
        <v>51649272.259999998</v>
      </c>
      <c r="D202" s="1">
        <f>46695759.03+885166.75</f>
        <v>47580925.780000001</v>
      </c>
      <c r="E202" s="1">
        <f>4628192.4+514347.05+133.33</f>
        <v>5142672.78</v>
      </c>
      <c r="F202" s="1">
        <v>42858944.639999986</v>
      </c>
      <c r="G202" s="1">
        <v>100077031.06</v>
      </c>
      <c r="H202" s="1">
        <v>46883787.149999999</v>
      </c>
      <c r="I202" s="1">
        <v>954576088.68999517</v>
      </c>
      <c r="J202" s="1">
        <v>1328517106.7799976</v>
      </c>
      <c r="K202" s="37"/>
      <c r="L202" s="31"/>
      <c r="M202" s="31"/>
      <c r="N202" s="31"/>
      <c r="O202" s="31"/>
      <c r="P202" s="31"/>
      <c r="Q202" s="30"/>
    </row>
    <row r="203" spans="1:17" x14ac:dyDescent="0.25">
      <c r="A203" s="3">
        <v>42186</v>
      </c>
      <c r="B203" s="1">
        <v>768178374.21000004</v>
      </c>
      <c r="C203" s="1">
        <f>29206944.54+5790.97</f>
        <v>29212735.509999998</v>
      </c>
      <c r="D203" s="1">
        <f>48802342+1025506.78</f>
        <v>49827848.780000001</v>
      </c>
      <c r="E203" s="1">
        <f>5473157.73+328609.4+3718.2</f>
        <v>5805485.330000001</v>
      </c>
      <c r="F203" s="1">
        <v>59542519.11999999</v>
      </c>
      <c r="G203" s="1">
        <v>74103903.879999995</v>
      </c>
      <c r="H203" s="1">
        <v>57148721.229999997</v>
      </c>
      <c r="I203" s="1">
        <v>999400256.16000247</v>
      </c>
      <c r="J203" s="1">
        <v>1377209990.5300021</v>
      </c>
      <c r="K203" s="37"/>
      <c r="L203" s="31"/>
      <c r="M203" s="31"/>
      <c r="N203" s="31"/>
      <c r="O203" s="31"/>
      <c r="P203" s="31"/>
      <c r="Q203" s="30"/>
    </row>
    <row r="204" spans="1:17" x14ac:dyDescent="0.25">
      <c r="A204" s="3">
        <v>42217</v>
      </c>
      <c r="B204" s="1">
        <v>772130975.01000023</v>
      </c>
      <c r="C204" s="1">
        <f>16517211.23+511.89</f>
        <v>16517723.120000001</v>
      </c>
      <c r="D204" s="1">
        <f>50408282.69+1089333.22</f>
        <v>51497615.909999996</v>
      </c>
      <c r="E204" s="1">
        <f>5481960.58+250946.09+29760.23</f>
        <v>5762666.9000000004</v>
      </c>
      <c r="F204" s="1">
        <v>57161817.010000028</v>
      </c>
      <c r="G204" s="1">
        <v>86669697.189999998</v>
      </c>
      <c r="H204" s="1">
        <f>53519891.76+193861615.84+68333.76</f>
        <v>247449841.35999998</v>
      </c>
      <c r="I204" s="1">
        <v>1230502046.319994</v>
      </c>
      <c r="J204" s="1">
        <v>1618014392.4399948</v>
      </c>
      <c r="K204" s="37"/>
      <c r="L204" s="31"/>
      <c r="M204" s="31"/>
      <c r="N204" s="31"/>
      <c r="O204" s="31"/>
      <c r="P204" s="31"/>
      <c r="Q204" s="30"/>
    </row>
    <row r="205" spans="1:17" x14ac:dyDescent="0.25">
      <c r="A205" s="3">
        <v>42248</v>
      </c>
      <c r="B205" s="1">
        <v>793117619.88</v>
      </c>
      <c r="C205" s="1">
        <f>11918169.95+1260.04</f>
        <v>11919429.989999998</v>
      </c>
      <c r="D205" s="1">
        <f>46988043.28+877800.99</f>
        <v>47865844.270000003</v>
      </c>
      <c r="E205" s="1">
        <f>9407749.17+46266.06+58852.09</f>
        <v>9512867.3200000003</v>
      </c>
      <c r="F205" s="1">
        <v>53378404.420000054</v>
      </c>
      <c r="G205" s="1">
        <v>72257065.560000002</v>
      </c>
      <c r="H205" s="1">
        <f>31631969.36+26004472.17</f>
        <v>57636441.530000001</v>
      </c>
      <c r="I205" s="1">
        <v>1129377623.0099993</v>
      </c>
      <c r="J205" s="1">
        <v>1616159941.6700008</v>
      </c>
      <c r="K205" s="37"/>
      <c r="L205" s="31"/>
      <c r="M205" s="31"/>
      <c r="N205" s="31"/>
      <c r="O205" s="31"/>
      <c r="P205" s="31"/>
      <c r="Q205" s="30"/>
    </row>
    <row r="206" spans="1:17" x14ac:dyDescent="0.25">
      <c r="A206" s="3">
        <v>42278</v>
      </c>
      <c r="B206" s="1">
        <v>743671625.23000002</v>
      </c>
      <c r="C206" s="1">
        <f>9287773.71+1260.04</f>
        <v>9289033.75</v>
      </c>
      <c r="D206" s="1">
        <f>46447632.94+1034918.05</f>
        <v>47482550.989999995</v>
      </c>
      <c r="E206" s="1">
        <f>5018903.9+44509.23+104881.04</f>
        <v>5168294.1700000009</v>
      </c>
      <c r="F206" s="1">
        <v>51873608.449999996</v>
      </c>
      <c r="G206" s="1">
        <v>82240515.609999999</v>
      </c>
      <c r="H206" s="1">
        <f>27583565.91+22576221.09</f>
        <v>50159787</v>
      </c>
      <c r="I206" s="1">
        <v>1098648169.8099968</v>
      </c>
      <c r="J206" s="1">
        <v>1446470049.1999962</v>
      </c>
      <c r="K206" s="37"/>
      <c r="L206" s="31"/>
      <c r="M206" s="31"/>
      <c r="N206" s="31"/>
      <c r="O206" s="31"/>
      <c r="P206" s="31"/>
      <c r="Q206" s="30"/>
    </row>
    <row r="207" spans="1:17" x14ac:dyDescent="0.25">
      <c r="A207" s="3">
        <v>42309</v>
      </c>
      <c r="B207" s="1">
        <v>758372080.29999995</v>
      </c>
      <c r="C207" s="1">
        <f>8419774.76+1260.04</f>
        <v>8421034.7999999989</v>
      </c>
      <c r="D207" s="1">
        <f>43709850.37+940902.69</f>
        <v>44650753.059999995</v>
      </c>
      <c r="E207" s="1">
        <f>7003070.53+86000.74+102154.32</f>
        <v>7191225.5900000008</v>
      </c>
      <c r="F207" s="1">
        <v>50783485.540000021</v>
      </c>
      <c r="G207" s="1">
        <v>92855997.890000001</v>
      </c>
      <c r="H207" s="1">
        <f>27466643.77+21949910.65+165912917.06</f>
        <v>215329471.48000002</v>
      </c>
      <c r="I207" s="1">
        <v>1126146453.9399955</v>
      </c>
      <c r="J207" s="1">
        <v>1476847070.7700071</v>
      </c>
      <c r="K207" s="37"/>
      <c r="L207" s="31"/>
      <c r="M207" s="31"/>
      <c r="N207" s="31"/>
      <c r="O207" s="31"/>
      <c r="P207" s="31"/>
      <c r="Q207" s="30"/>
    </row>
    <row r="208" spans="1:17" x14ac:dyDescent="0.25">
      <c r="A208" s="3">
        <v>42339</v>
      </c>
      <c r="B208" s="1">
        <v>746991534.90999997</v>
      </c>
      <c r="C208" s="1">
        <f>6622918.66+1260.04</f>
        <v>6624178.7000000002</v>
      </c>
      <c r="D208" s="1">
        <f>67526312.53+1212250.41</f>
        <v>68738562.939999998</v>
      </c>
      <c r="E208" s="1">
        <f>13611507.88+239260.44+208393.66</f>
        <v>14059161.98</v>
      </c>
      <c r="F208" s="1">
        <v>42107511.730000027</v>
      </c>
      <c r="G208" s="1">
        <v>106773742.3</v>
      </c>
      <c r="H208" s="1">
        <f>27502131.01+22488234.77</f>
        <v>49990365.780000001</v>
      </c>
      <c r="I208" s="1">
        <v>1111119798.1600034</v>
      </c>
      <c r="J208" s="1">
        <v>1462916802.5099976</v>
      </c>
      <c r="K208" s="37"/>
      <c r="L208" s="31"/>
      <c r="M208" s="31"/>
      <c r="N208" s="31"/>
      <c r="O208" s="31"/>
      <c r="P208" s="31"/>
      <c r="Q208" s="30"/>
    </row>
    <row r="209" spans="1:17" x14ac:dyDescent="0.25">
      <c r="A209" s="3">
        <v>42370</v>
      </c>
      <c r="B209" s="1">
        <v>799845920.6700002</v>
      </c>
      <c r="C209" s="1">
        <v>13392974.48</v>
      </c>
      <c r="D209" s="1">
        <v>31163255.459999997</v>
      </c>
      <c r="E209" s="1">
        <v>4176827.41</v>
      </c>
      <c r="F209" s="1">
        <v>34539551.680000015</v>
      </c>
      <c r="G209" s="1">
        <v>101738981.29000001</v>
      </c>
      <c r="H209" s="1">
        <f>23208399.62+18942992.28</f>
        <v>42151391.900000006</v>
      </c>
      <c r="I209" s="1">
        <v>952688251.67000306</v>
      </c>
      <c r="J209" s="1">
        <v>1326587747.0900023</v>
      </c>
      <c r="K209" s="37"/>
      <c r="L209" s="31"/>
      <c r="M209" s="31"/>
      <c r="N209" s="31"/>
      <c r="O209" s="31"/>
      <c r="P209" s="31"/>
      <c r="Q209" s="30"/>
    </row>
    <row r="210" spans="1:17" x14ac:dyDescent="0.25">
      <c r="A210" s="3">
        <v>42401</v>
      </c>
      <c r="B210" s="1">
        <v>756432869.58000004</v>
      </c>
      <c r="C210" s="1">
        <v>22769106.539999999</v>
      </c>
      <c r="D210" s="1">
        <v>48625022.589999996</v>
      </c>
      <c r="E210" s="1">
        <v>7199546.4800000004</v>
      </c>
      <c r="F210" s="1">
        <v>34552624.149999969</v>
      </c>
      <c r="G210" s="1">
        <v>127719718.34999999</v>
      </c>
      <c r="H210" s="1">
        <f>23478153.11+18908413.5+113517315.11</f>
        <v>155903881.72</v>
      </c>
      <c r="I210" s="1">
        <v>1080945890.6299996</v>
      </c>
      <c r="J210" s="1">
        <v>1446432980.8499978</v>
      </c>
      <c r="K210" s="37"/>
      <c r="L210" s="31"/>
      <c r="M210" s="31"/>
      <c r="N210" s="31"/>
      <c r="O210" s="31"/>
      <c r="P210" s="31"/>
      <c r="Q210" s="30"/>
    </row>
    <row r="211" spans="1:17" x14ac:dyDescent="0.25">
      <c r="A211" s="3">
        <v>42430</v>
      </c>
      <c r="B211" s="1">
        <v>707564907.3599999</v>
      </c>
      <c r="C211" s="1">
        <v>44246795.990000002</v>
      </c>
      <c r="D211" s="1">
        <v>47886858.799999997</v>
      </c>
      <c r="E211" s="1">
        <v>4634538.5100000007</v>
      </c>
      <c r="F211" s="1">
        <v>39567463.080000013</v>
      </c>
      <c r="G211" s="1">
        <v>77362349.260000005</v>
      </c>
      <c r="H211" s="1">
        <f>16688951.5+13590552.57+1352198.07</f>
        <v>31631702.140000001</v>
      </c>
      <c r="I211" s="1">
        <v>906382791.55999506</v>
      </c>
      <c r="J211" s="1">
        <v>1253366094.1799967</v>
      </c>
      <c r="K211" s="37"/>
      <c r="L211" s="31"/>
      <c r="M211" s="31"/>
      <c r="N211" s="31"/>
      <c r="O211" s="31"/>
      <c r="P211" s="31"/>
      <c r="Q211" s="30"/>
    </row>
    <row r="212" spans="1:17" x14ac:dyDescent="0.25">
      <c r="A212" s="3">
        <v>42461</v>
      </c>
      <c r="B212" s="1">
        <v>700294071.94999993</v>
      </c>
      <c r="C212" s="1">
        <v>119331014.91</v>
      </c>
      <c r="D212" s="1">
        <v>48565293.699999996</v>
      </c>
      <c r="E212" s="1">
        <v>5710528.5</v>
      </c>
      <c r="F212" s="1">
        <v>41721998.730000041</v>
      </c>
      <c r="G212" s="1">
        <v>91967218.739999995</v>
      </c>
      <c r="H212" s="1">
        <f>17580835.16+14275221.95</f>
        <v>31856057.109999999</v>
      </c>
      <c r="I212" s="1">
        <v>1022151329.7199936</v>
      </c>
      <c r="J212" s="1">
        <v>1418203983.9199996</v>
      </c>
      <c r="K212" s="37"/>
      <c r="L212" s="31"/>
      <c r="M212" s="31"/>
      <c r="N212" s="31"/>
      <c r="O212" s="31"/>
      <c r="P212" s="31"/>
      <c r="Q212" s="30"/>
    </row>
    <row r="213" spans="1:17" x14ac:dyDescent="0.25">
      <c r="A213" s="3">
        <v>42491</v>
      </c>
      <c r="B213" s="1">
        <v>689169609.96000004</v>
      </c>
      <c r="C213" s="1">
        <v>133736848.20999999</v>
      </c>
      <c r="D213" s="1">
        <v>46935775.829999998</v>
      </c>
      <c r="E213" s="1">
        <v>4026070.37</v>
      </c>
      <c r="F213" s="1">
        <v>43859703.68000003</v>
      </c>
      <c r="G213" s="1">
        <v>122316516.39</v>
      </c>
      <c r="H213" s="1">
        <f>19270961.09+15621929.75+63077232.4</f>
        <v>97970123.24000001</v>
      </c>
      <c r="I213" s="1">
        <v>1086451800.5100009</v>
      </c>
      <c r="J213" s="1">
        <v>1492659789.3199949</v>
      </c>
      <c r="K213" s="37"/>
      <c r="L213" s="31"/>
      <c r="M213" s="31"/>
      <c r="N213" s="31"/>
      <c r="O213" s="31"/>
      <c r="P213" s="31"/>
      <c r="Q213" s="30"/>
    </row>
    <row r="214" spans="1:17" x14ac:dyDescent="0.25">
      <c r="A214" s="3">
        <v>42522</v>
      </c>
      <c r="B214" s="1">
        <v>684321510.50999999</v>
      </c>
      <c r="C214" s="1">
        <v>53201532.800000004</v>
      </c>
      <c r="D214" s="1">
        <v>47057105.980000004</v>
      </c>
      <c r="E214" s="1">
        <v>6655476.8500000006</v>
      </c>
      <c r="F214" s="1">
        <v>44002027.720000044</v>
      </c>
      <c r="G214" s="1">
        <v>101034823.25</v>
      </c>
      <c r="H214" s="1">
        <f>22552288.17+18186908.27+10175.92</f>
        <v>40749372.359999999</v>
      </c>
      <c r="I214" s="1">
        <v>1075684315.4200003</v>
      </c>
      <c r="J214" s="1">
        <v>1422343298.9099987</v>
      </c>
      <c r="K214" s="37"/>
      <c r="L214" s="31"/>
      <c r="M214" s="31"/>
      <c r="N214" s="31"/>
      <c r="O214" s="31"/>
      <c r="P214" s="31"/>
      <c r="Q214" s="30"/>
    </row>
    <row r="215" spans="1:17" x14ac:dyDescent="0.25">
      <c r="A215" s="3">
        <v>42552</v>
      </c>
      <c r="B215" s="1">
        <v>690261890.87999988</v>
      </c>
      <c r="C215" s="1">
        <v>27083678.129999999</v>
      </c>
      <c r="D215" s="1">
        <v>50440496.590000004</v>
      </c>
      <c r="E215" s="1">
        <v>3851428.7399999998</v>
      </c>
      <c r="F215" s="1">
        <v>56435921.240000002</v>
      </c>
      <c r="G215" s="1">
        <v>73251432.079999998</v>
      </c>
      <c r="H215" s="1">
        <f>27261925.73+22037059.12+35371.25</f>
        <v>49334356.100000001</v>
      </c>
      <c r="I215" s="1">
        <v>930229964.03000212</v>
      </c>
      <c r="J215" s="1">
        <v>1264181604.6500063</v>
      </c>
      <c r="K215" s="37"/>
      <c r="L215" s="31"/>
      <c r="M215" s="31"/>
      <c r="N215" s="31"/>
      <c r="O215" s="31"/>
      <c r="P215" s="31"/>
      <c r="Q215" s="30"/>
    </row>
    <row r="216" spans="1:17" x14ac:dyDescent="0.25">
      <c r="A216" s="3">
        <v>42583</v>
      </c>
      <c r="B216" s="1">
        <v>777430079.84000003</v>
      </c>
      <c r="C216" s="1">
        <v>17383494.949999999</v>
      </c>
      <c r="D216" s="1">
        <v>48407991.329999998</v>
      </c>
      <c r="E216" s="1">
        <v>4533233.37</v>
      </c>
      <c r="F216" s="1">
        <v>60817048.910000049</v>
      </c>
      <c r="G216" s="1">
        <f>90841929.28</f>
        <v>90841929.280000001</v>
      </c>
      <c r="H216" s="1">
        <f>25601582.3+20793242.02+125910670.58</f>
        <v>172305494.90000001</v>
      </c>
      <c r="I216" s="1">
        <v>1121402482.2600017</v>
      </c>
      <c r="J216" s="1">
        <v>1495577585.9600031</v>
      </c>
      <c r="K216" s="37"/>
      <c r="L216" s="31"/>
      <c r="M216" s="31"/>
      <c r="N216" s="31"/>
      <c r="O216" s="31"/>
      <c r="P216" s="31"/>
      <c r="Q216" s="30"/>
    </row>
    <row r="217" spans="1:17" x14ac:dyDescent="0.25">
      <c r="A217" s="3">
        <v>42614</v>
      </c>
      <c r="B217" s="1">
        <v>703897837.07000005</v>
      </c>
      <c r="C217" s="1">
        <v>11454445.16</v>
      </c>
      <c r="D217" s="1">
        <v>51049628.32</v>
      </c>
      <c r="E217" s="1">
        <v>2535696.0900000003</v>
      </c>
      <c r="F217" s="1">
        <v>53477188.190000005</v>
      </c>
      <c r="G217" s="1">
        <v>73872637.519999996</v>
      </c>
      <c r="H217" s="1">
        <f>25888457.56+20791910.8</f>
        <v>46680368.359999999</v>
      </c>
      <c r="I217" s="1">
        <v>1051991036.8400052</v>
      </c>
      <c r="J217" s="1">
        <v>1387970373.5500028</v>
      </c>
      <c r="K217" s="37"/>
      <c r="L217" s="31"/>
      <c r="M217" s="31"/>
      <c r="N217" s="31"/>
      <c r="O217" s="31"/>
      <c r="P217" s="31"/>
      <c r="Q217" s="30"/>
    </row>
    <row r="218" spans="1:17" x14ac:dyDescent="0.25">
      <c r="A218" s="3">
        <v>42644</v>
      </c>
      <c r="B218" s="1">
        <v>728188102.16000009</v>
      </c>
      <c r="C218" s="1">
        <v>10066584.85</v>
      </c>
      <c r="D218" s="1">
        <v>62418094.5</v>
      </c>
      <c r="E218" s="1">
        <v>3064834.33</v>
      </c>
      <c r="F218" s="1">
        <v>54461842.140000105</v>
      </c>
      <c r="G218" s="1">
        <v>92031218.219999999</v>
      </c>
      <c r="H218" s="1">
        <f>27098677.72+21648607.91</f>
        <v>48747285.629999995</v>
      </c>
      <c r="I218" s="1">
        <v>962497302.00999773</v>
      </c>
      <c r="J218" s="1">
        <v>1304741007.9199972</v>
      </c>
      <c r="K218" s="37"/>
      <c r="L218" s="31"/>
      <c r="M218" s="31"/>
      <c r="N218" s="31"/>
      <c r="O218" s="31"/>
      <c r="P218" s="31"/>
      <c r="Q218" s="30"/>
    </row>
    <row r="219" spans="1:17" x14ac:dyDescent="0.25">
      <c r="A219" s="3">
        <v>42675</v>
      </c>
      <c r="B219" s="1">
        <v>694021274.66999996</v>
      </c>
      <c r="C219" s="1">
        <v>9199084.0299999993</v>
      </c>
      <c r="D219" s="1">
        <v>52591774.380000003</v>
      </c>
      <c r="E219" s="1">
        <v>3750303.52</v>
      </c>
      <c r="F219" s="1">
        <v>52610883.73999998</v>
      </c>
      <c r="G219" s="1">
        <v>187479041.75</v>
      </c>
      <c r="H219" s="1">
        <f>27008022+21601198.8+158084662.01</f>
        <v>206693882.81</v>
      </c>
      <c r="I219" s="1">
        <v>1172542657.7500057</v>
      </c>
      <c r="J219" s="1">
        <v>1517892156.1000009</v>
      </c>
      <c r="K219" s="37"/>
      <c r="L219" s="31"/>
      <c r="M219" s="31"/>
      <c r="N219" s="31"/>
      <c r="O219" s="31"/>
      <c r="P219" s="31"/>
      <c r="Q219" s="30"/>
    </row>
    <row r="220" spans="1:17" x14ac:dyDescent="0.25">
      <c r="A220" s="3">
        <v>42705</v>
      </c>
      <c r="B220" s="1">
        <v>673975517.80999994</v>
      </c>
      <c r="C220" s="1">
        <v>8933955.75</v>
      </c>
      <c r="D220" s="1">
        <v>52919910.710000001</v>
      </c>
      <c r="E220" s="1">
        <v>4946807.9800000004</v>
      </c>
      <c r="F220" s="1">
        <v>45010283.480000004</v>
      </c>
      <c r="G220" s="1">
        <v>229711330.41999999</v>
      </c>
      <c r="H220" s="1">
        <f>25821644.63+20865053.92</f>
        <v>46686698.549999997</v>
      </c>
      <c r="I220" s="1">
        <v>1258396611.6899962</v>
      </c>
      <c r="J220" s="1">
        <v>1606558817.739996</v>
      </c>
      <c r="K220" s="37"/>
      <c r="L220" s="31"/>
      <c r="M220" s="31"/>
      <c r="N220" s="31"/>
      <c r="O220" s="31"/>
      <c r="P220" s="31"/>
      <c r="Q220" s="30"/>
    </row>
    <row r="221" spans="1:17" x14ac:dyDescent="0.25">
      <c r="A221" s="3">
        <v>42736</v>
      </c>
      <c r="B221" s="1">
        <v>806408999.15999997</v>
      </c>
      <c r="C221" s="1">
        <v>15062173.300000001</v>
      </c>
      <c r="D221" s="1">
        <v>48091519.170000002</v>
      </c>
      <c r="E221" s="1">
        <v>6082243.5899999999</v>
      </c>
      <c r="F221" s="1">
        <v>40757727.920000263</v>
      </c>
      <c r="G221" s="1">
        <v>109187395.93000001</v>
      </c>
      <c r="H221" s="1">
        <f>26680083.79+21358621.24</f>
        <v>48038705.030000001</v>
      </c>
      <c r="I221" s="1">
        <v>981769782.21000624</v>
      </c>
      <c r="J221" s="1">
        <v>1360073887.7900081</v>
      </c>
      <c r="K221" s="37"/>
      <c r="L221" s="31"/>
      <c r="M221" s="31"/>
      <c r="N221" s="31"/>
      <c r="O221" s="31"/>
      <c r="P221" s="31"/>
      <c r="Q221" s="30"/>
    </row>
    <row r="222" spans="1:17" x14ac:dyDescent="0.25">
      <c r="A222" s="3">
        <v>42767</v>
      </c>
      <c r="B222" s="1">
        <v>703751290.35000002</v>
      </c>
      <c r="C222" s="1">
        <v>13341352.460000001</v>
      </c>
      <c r="D222" s="1">
        <v>47176582.040000007</v>
      </c>
      <c r="E222" s="1">
        <v>3902441.6100000003</v>
      </c>
      <c r="F222" s="1">
        <v>32636298.509999998</v>
      </c>
      <c r="G222" s="1">
        <v>142598887.41</v>
      </c>
      <c r="H222" s="1">
        <f>35613311.97+28307939.02+199016830.08</f>
        <v>262938081.06999999</v>
      </c>
      <c r="I222" s="1">
        <v>1176987779.4999967</v>
      </c>
      <c r="J222" s="1">
        <v>1518988446.139998</v>
      </c>
      <c r="K222" s="37"/>
      <c r="L222" s="31"/>
      <c r="M222" s="31"/>
      <c r="N222" s="31"/>
      <c r="O222" s="31"/>
      <c r="P222" s="31"/>
      <c r="Q222" s="30"/>
    </row>
    <row r="223" spans="1:17" x14ac:dyDescent="0.25">
      <c r="A223" s="3">
        <v>42795</v>
      </c>
      <c r="B223" s="1">
        <v>658965002.46000004</v>
      </c>
      <c r="C223" s="1">
        <v>35432162.469999999</v>
      </c>
      <c r="D223" s="1">
        <v>48743213.890000001</v>
      </c>
      <c r="E223" s="1">
        <v>4487717.8499999996</v>
      </c>
      <c r="F223" s="1">
        <v>48622139.310000017</v>
      </c>
      <c r="G223" s="1">
        <v>87713486.939999998</v>
      </c>
      <c r="H223" s="1">
        <f>31832473.07+25506506.8+12583.29</f>
        <v>57351563.160000004</v>
      </c>
      <c r="I223" s="1">
        <v>921140709.51999831</v>
      </c>
      <c r="J223" s="1">
        <v>1245628475.9899983</v>
      </c>
      <c r="K223" s="37"/>
      <c r="L223" s="31"/>
      <c r="M223" s="31"/>
      <c r="N223" s="31"/>
      <c r="O223" s="31"/>
      <c r="P223" s="31"/>
      <c r="Q223" s="30"/>
    </row>
    <row r="224" spans="1:17" x14ac:dyDescent="0.25">
      <c r="A224" s="3">
        <v>42826</v>
      </c>
      <c r="B224" s="1">
        <v>722603777.93000019</v>
      </c>
      <c r="C224" s="1">
        <v>105137612.5</v>
      </c>
      <c r="D224" s="1">
        <v>29719274.75</v>
      </c>
      <c r="E224" s="1">
        <v>5434587.5200000005</v>
      </c>
      <c r="F224" s="1">
        <v>66244222.010000005</v>
      </c>
      <c r="G224" s="1">
        <v>109250903.95</v>
      </c>
      <c r="H224" s="1">
        <f>28109216.34+22530794.84</f>
        <v>50640011.18</v>
      </c>
      <c r="I224" s="1">
        <v>967776521.02999282</v>
      </c>
      <c r="J224" s="1">
        <v>1367894593.0799954</v>
      </c>
      <c r="K224" s="37"/>
      <c r="L224" s="31"/>
      <c r="M224" s="31"/>
      <c r="N224" s="31"/>
      <c r="O224" s="31"/>
      <c r="P224" s="31"/>
      <c r="Q224" s="30"/>
    </row>
    <row r="225" spans="1:17" x14ac:dyDescent="0.25">
      <c r="A225" s="3">
        <v>42856</v>
      </c>
      <c r="B225" s="1">
        <v>719442703.40999997</v>
      </c>
      <c r="C225" s="1">
        <v>114251580.07000001</v>
      </c>
      <c r="D225" s="1">
        <v>65273776.330000006</v>
      </c>
      <c r="E225" s="1">
        <v>6332259.2300000004</v>
      </c>
      <c r="F225" s="1">
        <v>67993368.959999949</v>
      </c>
      <c r="G225" s="1">
        <v>120902415.42</v>
      </c>
      <c r="H225" s="1">
        <f>28900295.33+23071267.36+193145048.92</f>
        <v>245116611.60999998</v>
      </c>
      <c r="I225" s="1">
        <v>1249952824.7699912</v>
      </c>
      <c r="J225" s="1">
        <v>1666756192.3699899</v>
      </c>
      <c r="K225" s="37"/>
      <c r="L225" s="31"/>
      <c r="M225" s="31"/>
      <c r="N225" s="31"/>
      <c r="O225" s="31"/>
      <c r="P225" s="31"/>
      <c r="Q225" s="30"/>
    </row>
    <row r="226" spans="1:17" x14ac:dyDescent="0.25">
      <c r="A226" s="3">
        <v>42887</v>
      </c>
      <c r="B226" s="1">
        <v>780885279.19999993</v>
      </c>
      <c r="C226" s="1">
        <v>61536806.57</v>
      </c>
      <c r="D226" s="1">
        <v>57726701.859999999</v>
      </c>
      <c r="E226" s="1">
        <v>5440951.7999999998</v>
      </c>
      <c r="F226" s="1">
        <v>49323273.18999996</v>
      </c>
      <c r="G226" s="1">
        <v>112139808.78</v>
      </c>
      <c r="H226" s="1">
        <f>27549320.5+22018213.44</f>
        <v>49567533.939999998</v>
      </c>
      <c r="I226" s="1">
        <v>1038509447.0799985</v>
      </c>
      <c r="J226" s="1">
        <v>1434352675.4700062</v>
      </c>
      <c r="K226" s="37"/>
      <c r="L226" s="31"/>
      <c r="M226" s="31"/>
      <c r="N226" s="31"/>
      <c r="O226" s="31"/>
      <c r="P226" s="31"/>
      <c r="Q226" s="30"/>
    </row>
    <row r="227" spans="1:17" x14ac:dyDescent="0.25">
      <c r="A227" s="3">
        <v>42917</v>
      </c>
      <c r="B227" s="1">
        <v>723942715.78999984</v>
      </c>
      <c r="C227" s="1">
        <v>56348299.130000003</v>
      </c>
      <c r="D227" s="1">
        <v>51885461</v>
      </c>
      <c r="E227" s="1">
        <v>4658538.54</v>
      </c>
      <c r="F227" s="1">
        <v>67942143.940000013</v>
      </c>
      <c r="G227" s="1">
        <v>89633108.260000005</v>
      </c>
      <c r="H227" s="1">
        <f>29846665.03+23745954.83</f>
        <v>53592619.859999999</v>
      </c>
      <c r="I227" s="1">
        <v>1006560416.6400051</v>
      </c>
      <c r="J227" s="1">
        <v>1375252492.0300043</v>
      </c>
      <c r="K227" s="37"/>
      <c r="L227" s="31"/>
      <c r="M227" s="31"/>
      <c r="N227" s="31"/>
      <c r="O227" s="31"/>
      <c r="P227" s="31"/>
      <c r="Q227" s="30"/>
    </row>
    <row r="228" spans="1:17" x14ac:dyDescent="0.25">
      <c r="A228" s="3">
        <v>42948</v>
      </c>
      <c r="B228" s="1">
        <v>706092373.03000009</v>
      </c>
      <c r="C228" s="1">
        <v>35468023.100000001</v>
      </c>
      <c r="D228" s="1">
        <v>46867815.729999997</v>
      </c>
      <c r="E228" s="1">
        <v>4768390.25</v>
      </c>
      <c r="F228" s="1">
        <v>69711432.890000001</v>
      </c>
      <c r="G228" s="1">
        <v>99263373.730000004</v>
      </c>
      <c r="H228" s="1">
        <f>27322369.36+21794432.27+189250801.94</f>
        <v>238367603.56999999</v>
      </c>
      <c r="I228" s="1">
        <v>1181667989.2799985</v>
      </c>
      <c r="J228" s="1">
        <v>1539810514.2500083</v>
      </c>
      <c r="K228" s="37"/>
      <c r="L228" s="31"/>
      <c r="M228" s="31"/>
      <c r="N228" s="31"/>
      <c r="O228" s="31"/>
      <c r="P228" s="31"/>
      <c r="Q228" s="30"/>
    </row>
    <row r="229" spans="1:17" x14ac:dyDescent="0.25">
      <c r="A229" s="3">
        <v>42979</v>
      </c>
      <c r="B229" s="1">
        <v>824243881.24000001</v>
      </c>
      <c r="C229" s="1">
        <v>15511254.229999999</v>
      </c>
      <c r="D229" s="1">
        <v>54369164.200000003</v>
      </c>
      <c r="E229" s="1">
        <v>4835764.83</v>
      </c>
      <c r="F229" s="1">
        <v>45535674.839999959</v>
      </c>
      <c r="G229" s="1">
        <v>83924217.450000003</v>
      </c>
      <c r="H229" s="1">
        <f>21135948.29+17155918.4</f>
        <v>38291866.689999998</v>
      </c>
      <c r="I229" s="1">
        <v>979457934.83000004</v>
      </c>
      <c r="J229" s="1">
        <v>1357912430.9800012</v>
      </c>
      <c r="K229" s="37"/>
      <c r="L229" s="31"/>
      <c r="M229" s="31"/>
      <c r="N229" s="31"/>
      <c r="O229" s="31"/>
      <c r="P229" s="31"/>
      <c r="Q229" s="30"/>
    </row>
    <row r="230" spans="1:17" x14ac:dyDescent="0.25">
      <c r="A230" s="3">
        <v>43009</v>
      </c>
      <c r="B230" s="1">
        <v>788417153.81000006</v>
      </c>
      <c r="C230" s="1">
        <v>11967895.209999999</v>
      </c>
      <c r="D230" s="1">
        <v>49725674.990000002</v>
      </c>
      <c r="E230" s="1">
        <v>5790182.2699999996</v>
      </c>
      <c r="F230" s="1">
        <v>43579456.760000013</v>
      </c>
      <c r="G230" s="1">
        <v>98646635.299999997</v>
      </c>
      <c r="H230" s="1">
        <f>28679850.81+22979267.82</f>
        <v>51659118.629999995</v>
      </c>
      <c r="I230" s="1">
        <v>1033982236.159999</v>
      </c>
      <c r="J230" s="1">
        <v>1408636561.5799975</v>
      </c>
      <c r="K230" s="37"/>
      <c r="L230" s="31"/>
      <c r="M230" s="31"/>
      <c r="N230" s="31"/>
      <c r="O230" s="31"/>
      <c r="P230" s="31"/>
      <c r="Q230" s="30"/>
    </row>
    <row r="231" spans="1:17" x14ac:dyDescent="0.25">
      <c r="A231" s="3">
        <v>43040</v>
      </c>
      <c r="B231" s="1">
        <v>796415502.46000004</v>
      </c>
      <c r="C231" s="1">
        <v>9271639.6199999992</v>
      </c>
      <c r="D231" s="1">
        <v>49195111.460000001</v>
      </c>
      <c r="E231" s="1">
        <v>8521892.1300000008</v>
      </c>
      <c r="F231" s="1">
        <v>40877537.909999944</v>
      </c>
      <c r="G231" s="1">
        <v>95261183.769999996</v>
      </c>
      <c r="H231" s="1">
        <f>28162596.88+22601165.93+139711672.57</f>
        <v>190475435.38</v>
      </c>
      <c r="I231" s="1">
        <v>1071911357.0900013</v>
      </c>
      <c r="J231" s="1">
        <v>1493456519.5700035</v>
      </c>
      <c r="K231" s="37"/>
      <c r="L231" s="31"/>
      <c r="M231" s="31"/>
      <c r="N231" s="31"/>
      <c r="O231" s="31"/>
      <c r="P231" s="31"/>
      <c r="Q231" s="30"/>
    </row>
    <row r="232" spans="1:17" x14ac:dyDescent="0.25">
      <c r="A232" s="3">
        <v>43070</v>
      </c>
      <c r="B232" s="1">
        <v>814254618.91999996</v>
      </c>
      <c r="C232" s="1">
        <v>9118655.620000001</v>
      </c>
      <c r="D232" s="1">
        <v>64834847.530000001</v>
      </c>
      <c r="E232" s="1">
        <v>5411818.8399999989</v>
      </c>
      <c r="F232" s="1">
        <v>43399514.469999894</v>
      </c>
      <c r="G232" s="1">
        <v>133553295.2</v>
      </c>
      <c r="H232" s="1">
        <f>29841432.39+23945673.91</f>
        <v>53787106.299999997</v>
      </c>
      <c r="I232" s="1">
        <v>1149670932.6000063</v>
      </c>
      <c r="J232" s="1">
        <v>1537810419.8600118</v>
      </c>
      <c r="K232" s="37"/>
      <c r="L232" s="31"/>
      <c r="M232" s="31"/>
      <c r="N232" s="31"/>
      <c r="O232" s="31"/>
      <c r="P232" s="31"/>
      <c r="Q232" s="30"/>
    </row>
    <row r="233" spans="1:17" x14ac:dyDescent="0.25">
      <c r="A233" s="3">
        <v>43101</v>
      </c>
      <c r="B233" s="1">
        <v>874206934.71999991</v>
      </c>
      <c r="C233" s="1">
        <v>20870217.470000003</v>
      </c>
      <c r="D233" s="1">
        <v>47360501.180000022</v>
      </c>
      <c r="E233" s="1">
        <v>4872129.13</v>
      </c>
      <c r="F233" s="1">
        <v>43670851.740000024</v>
      </c>
      <c r="G233" s="1">
        <v>115804638.61</v>
      </c>
      <c r="H233" s="1">
        <f>32691923.58+26234327.55</f>
        <v>58926251.129999995</v>
      </c>
      <c r="I233" s="1">
        <v>1053316472.640008</v>
      </c>
      <c r="J233" s="1">
        <v>1466789577.4500079</v>
      </c>
      <c r="K233" s="37"/>
      <c r="L233" s="31"/>
      <c r="M233" s="31"/>
      <c r="N233" s="31"/>
      <c r="O233" s="31"/>
      <c r="P233" s="31"/>
      <c r="Q233" s="30"/>
    </row>
    <row r="234" spans="1:17" x14ac:dyDescent="0.25">
      <c r="A234" s="3">
        <v>43132</v>
      </c>
      <c r="B234" s="1">
        <v>762876582.94999981</v>
      </c>
      <c r="C234" s="1">
        <v>18559207.200000003</v>
      </c>
      <c r="D234" s="1">
        <v>43780650.930000015</v>
      </c>
      <c r="E234" s="1">
        <v>3685697.39</v>
      </c>
      <c r="F234" s="1">
        <v>38151948.120000012</v>
      </c>
      <c r="G234" s="1">
        <v>160073665.80000001</v>
      </c>
      <c r="H234" s="1">
        <f>36359289.68+208922435.85+29076071.37</f>
        <v>274357796.89999998</v>
      </c>
      <c r="I234" s="1">
        <v>1217763249.319993</v>
      </c>
      <c r="J234" s="1">
        <v>1591229206.2099934</v>
      </c>
      <c r="K234" s="37"/>
      <c r="L234" s="31"/>
      <c r="M234" s="31"/>
      <c r="N234" s="31"/>
      <c r="O234" s="31"/>
      <c r="P234" s="31"/>
      <c r="Q234" s="30"/>
    </row>
    <row r="235" spans="1:17" x14ac:dyDescent="0.25">
      <c r="A235" s="3">
        <v>43160</v>
      </c>
      <c r="B235" s="1">
        <v>828294112.38</v>
      </c>
      <c r="C235" s="1">
        <v>33035092.109999999</v>
      </c>
      <c r="D235" s="1">
        <v>34276872.439999998</v>
      </c>
      <c r="E235" s="1">
        <v>4534486.37</v>
      </c>
      <c r="F235" s="1">
        <v>46173831.309999965</v>
      </c>
      <c r="G235" s="1">
        <v>103994368.2</v>
      </c>
      <c r="H235" s="1">
        <f>36031528.32+28759764.33+909677.79</f>
        <v>65700970.439999998</v>
      </c>
      <c r="I235" s="1">
        <v>1016806189.3399986</v>
      </c>
      <c r="J235" s="1">
        <v>1413045715.849999</v>
      </c>
      <c r="K235" s="37"/>
      <c r="L235" s="31"/>
      <c r="M235" s="31"/>
      <c r="N235" s="31"/>
      <c r="O235" s="31"/>
      <c r="P235" s="31"/>
      <c r="Q235" s="30"/>
    </row>
    <row r="236" spans="1:17" x14ac:dyDescent="0.25">
      <c r="A236" s="3">
        <v>43191</v>
      </c>
      <c r="B236" s="1">
        <v>813990131.22000015</v>
      </c>
      <c r="C236" s="1">
        <v>106893740.83000001</v>
      </c>
      <c r="D236" s="1">
        <v>66371178.249999955</v>
      </c>
      <c r="E236" s="1">
        <v>9081431.9399999995</v>
      </c>
      <c r="F236" s="1">
        <v>66765866.250000045</v>
      </c>
      <c r="G236" s="1">
        <v>110025685.5</v>
      </c>
      <c r="H236" s="1">
        <f>29833581.27+23845876.54</f>
        <v>53679457.810000002</v>
      </c>
      <c r="I236" s="1">
        <v>1119191707.5000052</v>
      </c>
      <c r="J236" s="1">
        <v>1557690006.2100048</v>
      </c>
      <c r="K236" s="37"/>
      <c r="L236" s="31"/>
      <c r="M236" s="31"/>
      <c r="N236" s="31"/>
      <c r="O236" s="31"/>
      <c r="P236" s="31"/>
      <c r="Q236" s="30"/>
    </row>
    <row r="237" spans="1:17" x14ac:dyDescent="0.25">
      <c r="A237" s="3">
        <v>43221</v>
      </c>
      <c r="B237" s="1">
        <v>802700302.05999994</v>
      </c>
      <c r="C237" s="1">
        <v>109874083.87</v>
      </c>
      <c r="D237" s="1">
        <v>55684487.030000001</v>
      </c>
      <c r="E237" s="1">
        <v>4487005.5100000007</v>
      </c>
      <c r="F237" s="1">
        <v>63184453.679999977</v>
      </c>
      <c r="G237" s="1">
        <v>134848842.63999999</v>
      </c>
      <c r="H237" s="1">
        <f>33610353.71+243700411.79+26893502.48</f>
        <v>304204267.98000002</v>
      </c>
      <c r="I237" s="1">
        <v>1260047697.5600073</v>
      </c>
      <c r="J237" s="1">
        <v>1737110043.7200065</v>
      </c>
      <c r="K237" s="37"/>
      <c r="L237" s="31"/>
      <c r="M237" s="31"/>
      <c r="N237" s="31"/>
      <c r="O237" s="31"/>
      <c r="P237" s="31"/>
      <c r="Q237" s="30"/>
    </row>
    <row r="238" spans="1:17" x14ac:dyDescent="0.25">
      <c r="A238" s="3">
        <v>43252</v>
      </c>
      <c r="B238" s="1">
        <v>755464768.14999986</v>
      </c>
      <c r="C238" s="1">
        <v>61036862.089999996</v>
      </c>
      <c r="D238" s="1">
        <v>47823948.00999999</v>
      </c>
      <c r="E238" s="1">
        <v>6021712.9799999995</v>
      </c>
      <c r="F238" s="1">
        <v>48310284.980000034</v>
      </c>
      <c r="G238" s="1">
        <v>131594921.58</v>
      </c>
      <c r="H238" s="1">
        <f>38278820.36+932400.23+30491611.48</f>
        <v>69702832.069999993</v>
      </c>
      <c r="I238" s="1">
        <v>989795261.85999346</v>
      </c>
      <c r="J238" s="1">
        <v>1392671547.6299932</v>
      </c>
      <c r="K238" s="37"/>
      <c r="L238" s="31"/>
      <c r="M238" s="31"/>
      <c r="N238" s="31"/>
      <c r="O238" s="31"/>
      <c r="P238" s="31"/>
      <c r="Q238" s="30"/>
    </row>
    <row r="239" spans="1:17" x14ac:dyDescent="0.25">
      <c r="A239" s="3">
        <v>43282</v>
      </c>
      <c r="B239" s="1">
        <v>843847204.30000031</v>
      </c>
      <c r="C239" s="1">
        <v>62995887.640000001</v>
      </c>
      <c r="D239" s="1">
        <v>56643683.780000031</v>
      </c>
      <c r="E239" s="1">
        <v>4495121.68</v>
      </c>
      <c r="F239" s="1">
        <v>70056296.780000016</v>
      </c>
      <c r="G239" s="1">
        <v>86131497.780000001</v>
      </c>
      <c r="H239" s="1">
        <f>44500652.17+44402360.14+35373422.1</f>
        <v>124276434.41</v>
      </c>
      <c r="I239" s="1">
        <v>1133831289.3200035</v>
      </c>
      <c r="J239" s="1">
        <v>1557453387.460005</v>
      </c>
      <c r="K239" s="37"/>
      <c r="L239" s="31"/>
      <c r="M239" s="31"/>
      <c r="N239" s="31"/>
      <c r="O239" s="31"/>
      <c r="P239" s="31"/>
      <c r="Q239" s="30"/>
    </row>
    <row r="240" spans="1:17" x14ac:dyDescent="0.25">
      <c r="A240" s="3">
        <v>43313</v>
      </c>
      <c r="B240" s="1">
        <v>832469345.54999995</v>
      </c>
      <c r="C240" s="1">
        <v>41604935.979999997</v>
      </c>
      <c r="D240" s="1">
        <v>51982171.010000013</v>
      </c>
      <c r="E240" s="1">
        <v>6825923.5199999996</v>
      </c>
      <c r="F240" s="1">
        <v>73186537.099999964</v>
      </c>
      <c r="G240" s="1">
        <v>109420850.34</v>
      </c>
      <c r="H240" s="1">
        <f>40947064.38+322233800.52+32660003.69</f>
        <v>395840868.58999997</v>
      </c>
      <c r="I240" s="1">
        <v>1376002173.5799968</v>
      </c>
      <c r="J240" s="1">
        <v>1789060101.599997</v>
      </c>
      <c r="K240" s="37"/>
      <c r="L240" s="31"/>
      <c r="M240" s="31"/>
      <c r="N240" s="31"/>
      <c r="O240" s="31"/>
      <c r="P240" s="31"/>
      <c r="Q240" s="30"/>
    </row>
    <row r="241" spans="1:17" x14ac:dyDescent="0.25">
      <c r="A241" s="3">
        <v>43344</v>
      </c>
      <c r="B241" s="1">
        <v>886385761.6099999</v>
      </c>
      <c r="C241" s="1">
        <v>19331474.079999998</v>
      </c>
      <c r="D241" s="1">
        <v>51350031.330000006</v>
      </c>
      <c r="E241" s="1">
        <v>8768018.7400000002</v>
      </c>
      <c r="F241" s="1">
        <v>49937799.88000004</v>
      </c>
      <c r="G241" s="1">
        <v>81973590.489999995</v>
      </c>
      <c r="H241" s="1">
        <f>42378295.67+33451871.06</f>
        <v>75830166.730000004</v>
      </c>
      <c r="I241" s="1">
        <v>1051934460.840003</v>
      </c>
      <c r="J241" s="1">
        <v>1464440114.4199986</v>
      </c>
      <c r="K241" s="37"/>
      <c r="L241" s="31"/>
      <c r="M241" s="31"/>
      <c r="N241" s="31"/>
      <c r="O241" s="31"/>
      <c r="P241" s="31"/>
      <c r="Q241" s="30"/>
    </row>
    <row r="242" spans="1:17" x14ac:dyDescent="0.25">
      <c r="A242" s="3">
        <v>43374</v>
      </c>
      <c r="B242" s="1">
        <v>845943098.89999998</v>
      </c>
      <c r="C242" s="1">
        <v>15296822.199999999</v>
      </c>
      <c r="D242" s="1">
        <v>52044405.969999976</v>
      </c>
      <c r="E242" s="1">
        <v>5351988.0199999996</v>
      </c>
      <c r="F242" s="1">
        <v>54923459.870000049</v>
      </c>
      <c r="G242" s="1">
        <v>91297663.730000004</v>
      </c>
      <c r="H242" s="1">
        <f>45872218.59+36230616.32</f>
        <v>82102834.909999996</v>
      </c>
      <c r="I242" s="1">
        <v>1133577971.4800057</v>
      </c>
      <c r="J242" s="1">
        <v>1535487631.8800068</v>
      </c>
      <c r="K242" s="37"/>
      <c r="L242" s="31"/>
      <c r="M242" s="31"/>
      <c r="N242" s="31"/>
      <c r="O242" s="31"/>
      <c r="P242" s="31"/>
      <c r="Q242" s="30"/>
    </row>
    <row r="243" spans="1:17" x14ac:dyDescent="0.25">
      <c r="A243" s="3">
        <v>43405</v>
      </c>
      <c r="B243" s="1">
        <v>922181648.35000002</v>
      </c>
      <c r="C243" s="1">
        <v>11337194.689999999</v>
      </c>
      <c r="D243" s="1">
        <v>51819945.229999982</v>
      </c>
      <c r="E243" s="1">
        <v>7044659.3700000001</v>
      </c>
      <c r="F243" s="1">
        <v>45586524.329999991</v>
      </c>
      <c r="G243" s="1">
        <v>118632823.56</v>
      </c>
      <c r="H243" s="1">
        <f>42634912.61+306964422.86+33724372.73</f>
        <v>383323708.20000005</v>
      </c>
      <c r="I243" s="1">
        <v>1421043386.1099997</v>
      </c>
      <c r="J243" s="1">
        <v>1849099280.7100027</v>
      </c>
      <c r="K243" s="37"/>
      <c r="L243" s="31"/>
      <c r="M243" s="31"/>
      <c r="N243" s="31"/>
      <c r="O243" s="31"/>
      <c r="P243" s="31"/>
      <c r="Q243" s="30"/>
    </row>
    <row r="244" spans="1:17" x14ac:dyDescent="0.25">
      <c r="A244" s="3">
        <v>43435</v>
      </c>
      <c r="B244" s="1">
        <v>888624414.02000022</v>
      </c>
      <c r="C244" s="1">
        <v>12108811.539999999</v>
      </c>
      <c r="D244" s="1">
        <v>120235472.65999991</v>
      </c>
      <c r="E244" s="1">
        <v>7193684.5999999996</v>
      </c>
      <c r="F244" s="1">
        <v>45990744.579999991</v>
      </c>
      <c r="G244" s="1">
        <v>156873580.55000001</v>
      </c>
      <c r="H244" s="1">
        <f>49415948.85+39200510.29</f>
        <v>88616459.140000001</v>
      </c>
      <c r="I244" s="1">
        <v>1277978197.7799988</v>
      </c>
      <c r="J244" s="1">
        <v>1705825379.4700036</v>
      </c>
      <c r="K244" s="37"/>
      <c r="L244" s="31"/>
      <c r="M244" s="31"/>
      <c r="N244" s="31"/>
      <c r="O244" s="31"/>
      <c r="P244" s="31"/>
      <c r="Q244" s="30"/>
    </row>
    <row r="245" spans="1:17" x14ac:dyDescent="0.25">
      <c r="A245" s="3">
        <v>43466</v>
      </c>
      <c r="B245" s="1">
        <v>948157989.30999994</v>
      </c>
      <c r="C245" s="1">
        <v>26537147.29000001</v>
      </c>
      <c r="D245" s="1">
        <v>53571375.14000003</v>
      </c>
      <c r="E245" s="1">
        <v>4601055.97</v>
      </c>
      <c r="F245" s="1">
        <v>50796077.139999986</v>
      </c>
      <c r="G245" s="1">
        <v>146747670.06</v>
      </c>
      <c r="H245" s="1">
        <f>37493642+1502554.46+29688342.56</f>
        <v>68684539.019999996</v>
      </c>
      <c r="I245" s="1">
        <v>1221201221.9999967</v>
      </c>
      <c r="J245" s="1">
        <v>1671758465.7099969</v>
      </c>
      <c r="K245" s="37"/>
      <c r="L245" s="31"/>
      <c r="M245" s="31"/>
      <c r="N245" s="31"/>
      <c r="O245" s="31"/>
      <c r="P245" s="31"/>
      <c r="Q245" s="30"/>
    </row>
    <row r="246" spans="1:17" x14ac:dyDescent="0.25">
      <c r="A246" s="3">
        <v>43497</v>
      </c>
      <c r="B246" s="1">
        <v>946380173.78000021</v>
      </c>
      <c r="C246" s="1">
        <v>27262567.000000004</v>
      </c>
      <c r="D246" s="1">
        <v>52783374.219999976</v>
      </c>
      <c r="E246" s="1">
        <v>4864189.9399999995</v>
      </c>
      <c r="F246" s="1">
        <v>47301241.010000058</v>
      </c>
      <c r="G246" s="1">
        <v>159699234.69000006</v>
      </c>
      <c r="H246" s="1">
        <f>34876234.44+286076370.48+27688010.49</f>
        <v>348640615.41000003</v>
      </c>
      <c r="I246" s="1">
        <v>1472921491.9300029</v>
      </c>
      <c r="J246" s="1">
        <v>1932554630.5400028</v>
      </c>
      <c r="K246" s="37"/>
      <c r="L246" s="31"/>
      <c r="M246" s="31"/>
      <c r="N246" s="31"/>
      <c r="O246" s="31"/>
      <c r="P246" s="31"/>
      <c r="Q246" s="30"/>
    </row>
    <row r="247" spans="1:17" x14ac:dyDescent="0.25">
      <c r="A247" s="3">
        <v>43525</v>
      </c>
      <c r="B247" s="1">
        <v>860974412.58000004</v>
      </c>
      <c r="C247" s="1">
        <v>41206032.87000002</v>
      </c>
      <c r="D247" s="1">
        <v>54293948.700000003</v>
      </c>
      <c r="E247" s="1">
        <v>6822746.8300000001</v>
      </c>
      <c r="F247" s="1">
        <v>49463078.930000044</v>
      </c>
      <c r="G247" s="1">
        <v>123979706.03</v>
      </c>
      <c r="H247" s="1">
        <f>34574443.31+128407.98+27434634.52</f>
        <v>62137485.810000002</v>
      </c>
      <c r="I247" s="1">
        <v>1080937930.170006</v>
      </c>
      <c r="J247" s="1">
        <v>1501783152.4700067</v>
      </c>
      <c r="K247" s="37"/>
      <c r="L247" s="31"/>
      <c r="M247" s="31"/>
      <c r="N247" s="31"/>
      <c r="O247" s="31"/>
      <c r="P247" s="31"/>
      <c r="Q247" s="30"/>
    </row>
    <row r="248" spans="1:17" x14ac:dyDescent="0.25">
      <c r="A248" s="3">
        <v>43556</v>
      </c>
      <c r="B248" s="1">
        <v>917304819.23000014</v>
      </c>
      <c r="C248" s="1">
        <v>180710944.50000003</v>
      </c>
      <c r="D248" s="1">
        <v>51021221.110000007</v>
      </c>
      <c r="E248" s="1">
        <v>6980636.3999999966</v>
      </c>
      <c r="F248" s="1">
        <v>90494270.640000001</v>
      </c>
      <c r="G248" s="1">
        <v>114964348.50000001</v>
      </c>
      <c r="H248" s="1">
        <f>25389650.93+959.59+20421350.15</f>
        <v>45811960.670000002</v>
      </c>
      <c r="I248" s="1">
        <v>1932389991.0500083</v>
      </c>
      <c r="J248" s="1">
        <v>2454930044.1700048</v>
      </c>
      <c r="K248" s="37"/>
      <c r="L248" s="31"/>
      <c r="M248" s="31"/>
      <c r="N248" s="31"/>
      <c r="O248" s="31"/>
      <c r="P248" s="31"/>
      <c r="Q248" s="30"/>
    </row>
    <row r="249" spans="1:17" x14ac:dyDescent="0.25">
      <c r="A249" s="3">
        <v>43586</v>
      </c>
      <c r="B249" s="1">
        <v>908848043.54000032</v>
      </c>
      <c r="C249" s="1">
        <v>77073626.51000002</v>
      </c>
      <c r="D249" s="1">
        <v>57546075.700000003</v>
      </c>
      <c r="E249" s="1">
        <v>6918137.2299999967</v>
      </c>
      <c r="F249" s="1">
        <v>56529964.159999944</v>
      </c>
      <c r="G249" s="1">
        <v>150304283.72999999</v>
      </c>
      <c r="H249" s="1">
        <f>34704757.31+198654975.56+27470681.64</f>
        <v>260830414.50999999</v>
      </c>
      <c r="I249" s="1">
        <v>1607496455.6699913</v>
      </c>
      <c r="J249" s="1">
        <v>2098244572.7299926</v>
      </c>
      <c r="K249" s="37"/>
      <c r="L249" s="31"/>
      <c r="M249" s="31"/>
      <c r="N249" s="31"/>
      <c r="O249" s="31"/>
      <c r="P249" s="31"/>
      <c r="Q249" s="31"/>
    </row>
    <row r="250" spans="1:17" x14ac:dyDescent="0.25">
      <c r="A250" s="3">
        <v>43617</v>
      </c>
      <c r="B250" s="1">
        <v>939042746.36000001</v>
      </c>
      <c r="C250" s="1">
        <v>65156406.029999971</v>
      </c>
      <c r="D250" s="1">
        <v>53910228.989999957</v>
      </c>
      <c r="E250" s="1">
        <v>6435164.1600000029</v>
      </c>
      <c r="F250" s="1">
        <v>51251358.970000006</v>
      </c>
      <c r="G250" s="1">
        <v>115654485.61</v>
      </c>
      <c r="H250" s="1">
        <f>33744506.51+26888865.46</f>
        <v>60633371.969999999</v>
      </c>
      <c r="I250" s="1">
        <v>1188982777.189991</v>
      </c>
      <c r="J250" s="1">
        <v>1652185927.4899969</v>
      </c>
      <c r="K250" s="37"/>
      <c r="L250" s="31"/>
      <c r="M250" s="31"/>
      <c r="N250" s="31"/>
      <c r="O250" s="31"/>
      <c r="P250" s="31"/>
      <c r="Q250" s="31"/>
    </row>
    <row r="251" spans="1:17" x14ac:dyDescent="0.25">
      <c r="A251" s="3">
        <v>43647</v>
      </c>
      <c r="B251" s="1">
        <v>903761693.0599997</v>
      </c>
      <c r="C251" s="1">
        <v>68634290.590000018</v>
      </c>
      <c r="D251" s="1">
        <v>60855848.490000032</v>
      </c>
      <c r="E251" s="1">
        <v>6509249.9399999976</v>
      </c>
      <c r="F251" s="1">
        <v>91547665.200000077</v>
      </c>
      <c r="G251" s="1">
        <v>98260024.169999942</v>
      </c>
      <c r="H251" s="1">
        <f>35029290.84+223000.31+27949625.48</f>
        <v>63201916.63000001</v>
      </c>
      <c r="I251" s="1">
        <v>1190801312.8099904</v>
      </c>
      <c r="J251" s="1">
        <v>1642054162.489994</v>
      </c>
      <c r="K251" s="37"/>
      <c r="L251" s="31"/>
      <c r="M251" s="31"/>
      <c r="N251" s="31"/>
      <c r="O251" s="31"/>
      <c r="P251" s="31"/>
      <c r="Q251" s="31"/>
    </row>
    <row r="252" spans="1:17" x14ac:dyDescent="0.25">
      <c r="A252" s="3">
        <v>43678</v>
      </c>
      <c r="B252" s="1">
        <v>986352584.01000035</v>
      </c>
      <c r="C252" s="1">
        <v>26755451.779999994</v>
      </c>
      <c r="D252" s="1">
        <v>56435112.089999944</v>
      </c>
      <c r="E252" s="1">
        <v>7781722.8999999994</v>
      </c>
      <c r="F252" s="1">
        <v>58158764.070000045</v>
      </c>
      <c r="G252" s="1">
        <v>122118707.30999999</v>
      </c>
      <c r="H252" s="1">
        <f>31148701.61+358504452.46+24497710.31</f>
        <v>414150864.38</v>
      </c>
      <c r="I252" s="1">
        <v>1575371899.2700016</v>
      </c>
      <c r="J252" s="1">
        <v>2037126916.1300018</v>
      </c>
      <c r="K252" s="37"/>
      <c r="L252" s="31"/>
      <c r="M252" s="31"/>
      <c r="N252" s="31"/>
      <c r="O252" s="31"/>
      <c r="P252" s="31"/>
      <c r="Q252" s="31"/>
    </row>
    <row r="253" spans="1:17" x14ac:dyDescent="0.25">
      <c r="A253" s="3">
        <v>43709</v>
      </c>
      <c r="B253" s="1">
        <v>904089117.23000014</v>
      </c>
      <c r="C253" s="1">
        <v>19823593.560000014</v>
      </c>
      <c r="D253" s="1">
        <v>56192181.43000003</v>
      </c>
      <c r="E253" s="1">
        <v>5942358.3700000001</v>
      </c>
      <c r="F253" s="1">
        <v>53022191.430000007</v>
      </c>
      <c r="G253" s="1">
        <v>112631583.34000002</v>
      </c>
      <c r="H253" s="1">
        <f>28267939.13+22579123.51</f>
        <v>50847062.640000001</v>
      </c>
      <c r="I253" s="1">
        <v>1163404027.3100016</v>
      </c>
      <c r="J253" s="1">
        <v>1585788121.6400042</v>
      </c>
      <c r="K253" s="37"/>
      <c r="L253" s="31"/>
      <c r="M253" s="31"/>
      <c r="N253" s="31"/>
      <c r="O253" s="31"/>
      <c r="P253" s="31"/>
      <c r="Q253" s="31"/>
    </row>
    <row r="254" spans="1:17" x14ac:dyDescent="0.25">
      <c r="A254" s="3">
        <v>43739</v>
      </c>
      <c r="B254" s="1">
        <v>928023520.99000013</v>
      </c>
      <c r="C254" s="1">
        <v>15148837.589999998</v>
      </c>
      <c r="D254" s="1">
        <v>51376799.740000017</v>
      </c>
      <c r="E254" s="1">
        <v>5845907.1699999999</v>
      </c>
      <c r="F254" s="1">
        <v>53644402.099999934</v>
      </c>
      <c r="G254" s="1">
        <v>94846306.200000003</v>
      </c>
      <c r="H254" s="1">
        <f>29343348.6+22914804.22</f>
        <v>52258152.82</v>
      </c>
      <c r="I254" s="1">
        <v>1195585221.6699984</v>
      </c>
      <c r="J254" s="1">
        <v>1628397002.9299953</v>
      </c>
      <c r="K254" s="37"/>
      <c r="L254" s="31"/>
      <c r="M254" s="31"/>
      <c r="N254" s="31"/>
      <c r="O254" s="31"/>
      <c r="P254" s="31"/>
      <c r="Q254" s="31"/>
    </row>
    <row r="255" spans="1:17" x14ac:dyDescent="0.25">
      <c r="A255" s="3">
        <v>43770</v>
      </c>
      <c r="B255" s="1">
        <v>998649942.37999988</v>
      </c>
      <c r="C255" s="1">
        <v>10044188.409999998</v>
      </c>
      <c r="D255" s="1">
        <v>59686849.589999996</v>
      </c>
      <c r="E255" s="1">
        <v>6732075.419999999</v>
      </c>
      <c r="F255" s="1">
        <v>44750266.610000007</v>
      </c>
      <c r="G255" s="1">
        <v>137540299.02000001</v>
      </c>
      <c r="H255" s="1">
        <f>34743283.7+283837903.95+27372461.34</f>
        <v>345953648.98999995</v>
      </c>
      <c r="I255" s="1">
        <v>1475047600.9700136</v>
      </c>
      <c r="J255" s="1">
        <v>1951012110.8000107</v>
      </c>
      <c r="K255" s="37"/>
      <c r="L255" s="31"/>
      <c r="M255" s="31"/>
      <c r="N255" s="31"/>
      <c r="O255" s="31"/>
      <c r="P255" s="31"/>
      <c r="Q255" s="31"/>
    </row>
    <row r="256" spans="1:17" x14ac:dyDescent="0.25">
      <c r="A256" s="3">
        <v>43800</v>
      </c>
      <c r="B256" s="1">
        <v>951762658.51000035</v>
      </c>
      <c r="C256" s="1">
        <v>11595620.550000003</v>
      </c>
      <c r="D256" s="1">
        <v>109319067.92999999</v>
      </c>
      <c r="E256" s="1">
        <v>6774245.4299999978</v>
      </c>
      <c r="F256" s="1">
        <v>48386843.649999954</v>
      </c>
      <c r="G256" s="1">
        <v>171050922.74000001</v>
      </c>
      <c r="H256" s="1">
        <f>28568978.04+161392.61+22411234.97</f>
        <v>51141605.619999997</v>
      </c>
      <c r="I256" s="1">
        <v>1552285123.179996</v>
      </c>
      <c r="J256" s="1">
        <v>2000376098.6600018</v>
      </c>
      <c r="K256" s="37"/>
      <c r="L256" s="31"/>
      <c r="M256" s="31"/>
      <c r="N256" s="31"/>
      <c r="O256" s="31"/>
      <c r="P256" s="31"/>
      <c r="Q256" s="31"/>
    </row>
    <row r="257" spans="1:17" x14ac:dyDescent="0.25">
      <c r="A257" s="3">
        <v>43831</v>
      </c>
      <c r="B257" s="1">
        <v>1099143432.02</v>
      </c>
      <c r="C257" s="1">
        <v>26718645.74000001</v>
      </c>
      <c r="D257" s="1">
        <v>56952128.890000001</v>
      </c>
      <c r="E257" s="1">
        <v>4913158.9199999953</v>
      </c>
      <c r="F257" s="1">
        <v>48856058.300000049</v>
      </c>
      <c r="G257" s="1">
        <v>128203429.33000001</v>
      </c>
      <c r="H257" s="1">
        <f>30727008.61+23852749.05</f>
        <v>54579757.659999996</v>
      </c>
      <c r="I257" s="1">
        <v>1222874100.8100019</v>
      </c>
      <c r="J257" s="1">
        <v>1738592485.3500006</v>
      </c>
      <c r="K257" s="37"/>
      <c r="L257" s="31"/>
      <c r="M257" s="31"/>
      <c r="N257" s="31"/>
      <c r="O257" s="31"/>
      <c r="P257" s="31"/>
      <c r="Q257" s="31"/>
    </row>
    <row r="258" spans="1:17" x14ac:dyDescent="0.25">
      <c r="A258" s="3">
        <v>43862</v>
      </c>
      <c r="B258" s="1">
        <v>885555532.77999997</v>
      </c>
      <c r="C258" s="1">
        <v>24661426.860000007</v>
      </c>
      <c r="D258" s="1">
        <v>57275372.139999956</v>
      </c>
      <c r="E258" s="1">
        <v>4985576.5600000033</v>
      </c>
      <c r="F258" s="1">
        <v>43530253.419999994</v>
      </c>
      <c r="G258" s="1">
        <v>201997333.14000008</v>
      </c>
      <c r="H258" s="1">
        <f>29185745.09+260622611.39+22596986.8</f>
        <v>312405343.27999997</v>
      </c>
      <c r="I258" s="1">
        <v>1336911244.8600044</v>
      </c>
      <c r="J258" s="1">
        <v>1836327032.5899985</v>
      </c>
      <c r="K258" s="37"/>
      <c r="L258" s="31"/>
      <c r="M258" s="31"/>
      <c r="N258" s="31"/>
      <c r="O258" s="31"/>
      <c r="P258" s="31"/>
      <c r="Q258" s="31"/>
    </row>
    <row r="259" spans="1:17" x14ac:dyDescent="0.25">
      <c r="A259" s="3">
        <v>43891</v>
      </c>
      <c r="B259" s="1">
        <v>937402433.1500001</v>
      </c>
      <c r="C259" s="1">
        <v>38580387.770000026</v>
      </c>
      <c r="D259" s="1">
        <v>51685886.739999995</v>
      </c>
      <c r="E259" s="1">
        <v>6850444.7700000042</v>
      </c>
      <c r="F259" s="1">
        <v>44921324.629999965</v>
      </c>
      <c r="G259" s="1">
        <v>108570851.94000003</v>
      </c>
      <c r="H259" s="1">
        <f>32563681.3+25457569.77</f>
        <v>58021251.07</v>
      </c>
      <c r="I259" s="1">
        <v>1151169946.9099972</v>
      </c>
      <c r="J259" s="1">
        <v>1544779357.0299962</v>
      </c>
      <c r="K259" s="37"/>
      <c r="M259" s="31"/>
      <c r="N259" s="31"/>
      <c r="O259" s="31"/>
      <c r="P259" s="31"/>
      <c r="Q259" s="31"/>
    </row>
    <row r="260" spans="1:17" x14ac:dyDescent="0.25">
      <c r="A260" s="3">
        <v>43922</v>
      </c>
      <c r="B260" s="1">
        <v>874957353.86999977</v>
      </c>
      <c r="C260" s="1">
        <v>152135300.82000002</v>
      </c>
      <c r="D260" s="1">
        <v>67682787.810000002</v>
      </c>
      <c r="E260" s="1">
        <v>2345514.2600000012</v>
      </c>
      <c r="F260" s="1">
        <v>58126452.859999985</v>
      </c>
      <c r="G260" s="1">
        <v>107100480.81</v>
      </c>
      <c r="H260" s="1">
        <f>27795757.23+21835068.01</f>
        <v>49630825.240000002</v>
      </c>
      <c r="I260" s="1">
        <v>1310488886.799983</v>
      </c>
      <c r="J260" s="1">
        <v>1793680077.4599922</v>
      </c>
      <c r="K260" s="37"/>
      <c r="L260" s="31"/>
      <c r="M260" s="31"/>
      <c r="N260" s="31"/>
      <c r="O260" s="31"/>
      <c r="P260" s="31"/>
      <c r="Q260" s="31"/>
    </row>
    <row r="261" spans="1:17" x14ac:dyDescent="0.25">
      <c r="A261" s="3">
        <v>43952</v>
      </c>
      <c r="B261" s="1">
        <v>672122511.87999988</v>
      </c>
      <c r="C261" s="1">
        <v>83562765.319999978</v>
      </c>
      <c r="D261" s="1">
        <v>57843442.799999975</v>
      </c>
      <c r="E261" s="1">
        <v>8438162.9100000076</v>
      </c>
      <c r="F261" s="1">
        <v>43729152.110000044</v>
      </c>
      <c r="G261" s="1">
        <v>112721974.33999999</v>
      </c>
      <c r="H261" s="1">
        <f>19174217.04+251636731.72+15097150.95</f>
        <v>285908099.70999998</v>
      </c>
      <c r="I261" s="1">
        <v>1225002009.089992</v>
      </c>
      <c r="J261" s="1">
        <v>1585311432.3299961</v>
      </c>
      <c r="K261" s="37"/>
      <c r="L261" s="31"/>
      <c r="M261" s="31"/>
      <c r="N261" s="31"/>
      <c r="O261" s="31"/>
      <c r="P261" s="31"/>
      <c r="Q261" s="31"/>
    </row>
    <row r="262" spans="1:17" x14ac:dyDescent="0.25">
      <c r="A262" s="3">
        <v>43983</v>
      </c>
      <c r="B262" s="1">
        <v>854522274.22999978</v>
      </c>
      <c r="C262" s="1">
        <v>83846702.470000014</v>
      </c>
      <c r="D262" s="1">
        <v>58890635.340000018</v>
      </c>
      <c r="E262" s="1">
        <v>6162923.9699999997</v>
      </c>
      <c r="F262" s="1">
        <v>50142211.580000043</v>
      </c>
      <c r="G262" s="1">
        <v>90106091.460000023</v>
      </c>
      <c r="H262" s="1">
        <f>9121803.61+7285680.37</f>
        <v>16407483.98</v>
      </c>
      <c r="I262" s="1">
        <v>1394558225.7500024</v>
      </c>
      <c r="J262" s="1">
        <v>1832763927.8000007</v>
      </c>
      <c r="K262" s="37"/>
      <c r="L262" s="31"/>
      <c r="M262" s="31"/>
      <c r="N262" s="31"/>
      <c r="O262" s="31"/>
      <c r="P262" s="31"/>
      <c r="Q262" s="31"/>
    </row>
    <row r="263" spans="1:17" x14ac:dyDescent="0.25">
      <c r="A263" s="3">
        <v>44013</v>
      </c>
      <c r="B263" s="1">
        <v>915648325.9000001</v>
      </c>
      <c r="C263" s="1">
        <v>84445857.709999993</v>
      </c>
      <c r="D263" s="1">
        <v>59315934.769999966</v>
      </c>
      <c r="E263" s="1">
        <v>4939901.0399999944</v>
      </c>
      <c r="F263" s="1">
        <v>89783134.860000089</v>
      </c>
      <c r="G263" s="1">
        <v>95291454.620000005</v>
      </c>
      <c r="H263" s="1">
        <f>17869070.6+83357.78+14077551.15</f>
        <v>32029979.530000001</v>
      </c>
      <c r="I263" s="1">
        <v>1493062604.3200054</v>
      </c>
      <c r="J263" s="1">
        <v>1957192046.0600061</v>
      </c>
      <c r="K263" s="37"/>
      <c r="L263" s="31"/>
      <c r="M263" s="31"/>
      <c r="N263" s="31"/>
      <c r="O263" s="31"/>
      <c r="P263" s="31"/>
      <c r="Q263" s="31"/>
    </row>
    <row r="264" spans="1:17" x14ac:dyDescent="0.25">
      <c r="A264" s="3">
        <v>44044</v>
      </c>
      <c r="B264" s="1">
        <v>1014973231.24</v>
      </c>
      <c r="C264" s="1">
        <v>36491467.409999989</v>
      </c>
      <c r="D264" s="1">
        <v>58283447.569999993</v>
      </c>
      <c r="E264" s="1">
        <v>4986401.33</v>
      </c>
      <c r="F264" s="1">
        <v>62717624.070000008</v>
      </c>
      <c r="G264" s="1">
        <v>99147984.039999992</v>
      </c>
      <c r="H264" s="1">
        <v>102484866.25</v>
      </c>
      <c r="I264" s="1">
        <v>1412093889.6000004</v>
      </c>
      <c r="J264" s="1">
        <v>1907206509.4499969</v>
      </c>
      <c r="K264" s="37"/>
      <c r="L264" s="31"/>
      <c r="M264" s="31"/>
      <c r="N264" s="31"/>
      <c r="O264" s="31"/>
      <c r="P264" s="31"/>
      <c r="Q264" s="31"/>
    </row>
    <row r="265" spans="1:17" x14ac:dyDescent="0.25">
      <c r="A265" s="3">
        <v>44075</v>
      </c>
      <c r="B265" s="1">
        <v>1042014493.7599998</v>
      </c>
      <c r="C265" s="1">
        <v>26697032.860000014</v>
      </c>
      <c r="D265" s="1">
        <v>58637766.380000025</v>
      </c>
      <c r="E265" s="1">
        <v>6741451.990000003</v>
      </c>
      <c r="F265" s="1">
        <v>56611587.570000038</v>
      </c>
      <c r="G265" s="1">
        <v>79658022.939999998</v>
      </c>
      <c r="H265" s="1">
        <v>45280345.140000001</v>
      </c>
      <c r="I265" s="1">
        <v>1473676408.7599931</v>
      </c>
      <c r="J265" s="1">
        <v>1965467370.069993</v>
      </c>
      <c r="K265" s="37"/>
      <c r="L265" s="31"/>
      <c r="M265" s="31"/>
      <c r="N265" s="31"/>
      <c r="O265" s="31"/>
      <c r="P265" s="31"/>
      <c r="Q265" s="31"/>
    </row>
    <row r="266" spans="1:17" x14ac:dyDescent="0.25">
      <c r="A266" s="3">
        <v>44105</v>
      </c>
      <c r="B266" s="1">
        <v>1200454415.4200003</v>
      </c>
      <c r="C266" s="1">
        <v>18958419.319999997</v>
      </c>
      <c r="D266" s="1">
        <v>65552938.210000016</v>
      </c>
      <c r="E266" s="1">
        <v>7422506.3000000026</v>
      </c>
      <c r="F266" s="1">
        <v>54543564.629999928</v>
      </c>
      <c r="G266" s="1">
        <v>111866293.38</v>
      </c>
      <c r="H266" s="1">
        <v>50478578.18</v>
      </c>
      <c r="I266" s="1">
        <v>1457909937.2399955</v>
      </c>
      <c r="J266" s="1">
        <v>2033695389.1699948</v>
      </c>
      <c r="K266" s="37"/>
      <c r="L266" s="31"/>
      <c r="M266" s="31"/>
      <c r="N266" s="31"/>
      <c r="O266" s="31"/>
      <c r="P266" s="31"/>
      <c r="Q266" s="31"/>
    </row>
    <row r="267" spans="1:17" x14ac:dyDescent="0.25">
      <c r="A267" s="3">
        <v>44136</v>
      </c>
      <c r="B267" s="1">
        <v>1128122560.5599999</v>
      </c>
      <c r="C267" s="1">
        <v>13632816.180000002</v>
      </c>
      <c r="D267" s="1">
        <v>60994074.230000004</v>
      </c>
      <c r="E267" s="1">
        <v>6893867.3500000006</v>
      </c>
      <c r="F267" s="1">
        <v>48621218.659999989</v>
      </c>
      <c r="G267" s="1">
        <v>157767769.88999999</v>
      </c>
      <c r="H267" s="1">
        <v>220616080.07999998</v>
      </c>
      <c r="I267" s="1">
        <v>1443133058.6999943</v>
      </c>
      <c r="J267" s="1">
        <v>1961585173.6599889</v>
      </c>
      <c r="K267" s="37"/>
      <c r="L267" s="31"/>
      <c r="M267" s="31"/>
      <c r="N267" s="31"/>
      <c r="O267" s="31"/>
      <c r="P267" s="31"/>
      <c r="Q267" s="31"/>
    </row>
    <row r="268" spans="1:17" x14ac:dyDescent="0.25">
      <c r="A268" s="3">
        <v>44166</v>
      </c>
      <c r="B268" s="1">
        <v>1061730570.6</v>
      </c>
      <c r="C268" s="1">
        <v>14261902.980000002</v>
      </c>
      <c r="D268" s="1">
        <v>114928678.78000014</v>
      </c>
      <c r="E268" s="1">
        <v>9385469.4299999997</v>
      </c>
      <c r="F268" s="29">
        <v>52359371.159999937</v>
      </c>
      <c r="G268" s="1">
        <v>168933329.11999997</v>
      </c>
      <c r="H268" s="1">
        <v>51526760.560000002</v>
      </c>
      <c r="I268" s="29">
        <v>1558363028.4500151</v>
      </c>
      <c r="J268" s="1">
        <v>2068531312.0200043</v>
      </c>
      <c r="K268" s="37"/>
      <c r="L268" s="31"/>
      <c r="M268" s="31"/>
      <c r="N268" s="31"/>
      <c r="O268" s="31"/>
      <c r="P268" s="31"/>
      <c r="Q268" s="31"/>
    </row>
    <row r="269" spans="1:17" x14ac:dyDescent="0.25">
      <c r="A269" s="3">
        <v>44197</v>
      </c>
      <c r="B269" s="1">
        <v>1247154502.3500009</v>
      </c>
      <c r="C269" s="1">
        <v>28162480.890000027</v>
      </c>
      <c r="D269" s="1">
        <v>53579849.289999999</v>
      </c>
      <c r="E269" s="1">
        <v>8954584.1800000016</v>
      </c>
      <c r="F269" s="1">
        <v>49851345.569999978</v>
      </c>
      <c r="G269" s="1">
        <v>155000606.31999999</v>
      </c>
      <c r="H269" s="1">
        <v>50798325.729999997</v>
      </c>
      <c r="I269" s="1">
        <v>1450715023.6100047</v>
      </c>
      <c r="J269" s="1">
        <v>2023398310.2700036</v>
      </c>
      <c r="K269" s="37"/>
      <c r="L269" s="31"/>
      <c r="M269" s="31"/>
      <c r="N269" s="31"/>
      <c r="O269" s="31"/>
      <c r="P269" s="31"/>
      <c r="Q269" s="31"/>
    </row>
    <row r="270" spans="1:17" x14ac:dyDescent="0.25">
      <c r="A270" s="3">
        <v>44228</v>
      </c>
      <c r="B270" s="1">
        <v>1082508447.1400006</v>
      </c>
      <c r="C270" s="1">
        <v>28734418.690000013</v>
      </c>
      <c r="D270" s="1">
        <v>36612977.409999982</v>
      </c>
      <c r="E270" s="1">
        <v>6311055.8699999982</v>
      </c>
      <c r="F270" s="1">
        <v>46820512.279999949</v>
      </c>
      <c r="G270" s="1">
        <v>213593095.65999997</v>
      </c>
      <c r="H270" s="1">
        <v>260059064.78999996</v>
      </c>
      <c r="I270" s="1">
        <v>1454109298.7000086</v>
      </c>
      <c r="J270" s="1">
        <v>1971086746.0700088</v>
      </c>
      <c r="K270" s="37"/>
      <c r="L270" s="31"/>
      <c r="M270" s="31"/>
      <c r="N270" s="31"/>
      <c r="O270" s="31"/>
      <c r="P270" s="31"/>
      <c r="Q270" s="31"/>
    </row>
    <row r="271" spans="1:17" x14ac:dyDescent="0.25">
      <c r="A271" s="3">
        <v>44256</v>
      </c>
      <c r="B271" s="1">
        <v>1080277665.3499956</v>
      </c>
      <c r="C271" s="1">
        <v>49012166.739999942</v>
      </c>
      <c r="D271" s="1">
        <v>90719877.810000002</v>
      </c>
      <c r="E271" s="1">
        <v>8562221.0899999961</v>
      </c>
      <c r="F271" s="1">
        <v>60127082.779999964</v>
      </c>
      <c r="G271" s="1">
        <v>140227645.98000002</v>
      </c>
      <c r="H271" s="1">
        <v>50134378.649999999</v>
      </c>
      <c r="I271" s="1">
        <v>1371628759.079998</v>
      </c>
      <c r="J271" s="1">
        <v>1888840464.2000041</v>
      </c>
      <c r="K271" s="37"/>
      <c r="L271" s="31"/>
      <c r="M271" s="31"/>
      <c r="N271" s="31"/>
      <c r="O271" s="31"/>
      <c r="P271" s="31"/>
      <c r="Q271" s="31"/>
    </row>
    <row r="272" spans="1:17" x14ac:dyDescent="0.25">
      <c r="A272" s="3">
        <v>44287</v>
      </c>
      <c r="B272" s="1">
        <v>1167068640.2199976</v>
      </c>
      <c r="C272" s="1">
        <v>59371037.120000057</v>
      </c>
      <c r="D272" s="1">
        <v>60091597.299999967</v>
      </c>
      <c r="E272" s="1">
        <v>9442245.620000001</v>
      </c>
      <c r="F272" s="1">
        <v>53333666.559999935</v>
      </c>
      <c r="G272" s="1">
        <v>146597497.76999998</v>
      </c>
      <c r="H272" s="1">
        <v>61634981.819999993</v>
      </c>
      <c r="I272" s="1">
        <v>1356228317.7600012</v>
      </c>
      <c r="J272" s="1">
        <v>1913505689.820003</v>
      </c>
      <c r="K272" s="37"/>
      <c r="L272" s="31"/>
      <c r="M272" s="31"/>
      <c r="N272" s="31"/>
      <c r="O272" s="31"/>
      <c r="P272" s="31"/>
      <c r="Q272" s="31"/>
    </row>
    <row r="273" spans="1:17" x14ac:dyDescent="0.25">
      <c r="A273" s="3">
        <v>44317</v>
      </c>
      <c r="B273" s="1">
        <v>1062999722.860002</v>
      </c>
      <c r="C273" s="1">
        <v>33149453.160000008</v>
      </c>
      <c r="D273" s="1">
        <v>60945614.700000003</v>
      </c>
      <c r="E273" s="1">
        <v>8529608.4400000051</v>
      </c>
      <c r="F273" s="1">
        <v>54442727.170000024</v>
      </c>
      <c r="G273" s="1">
        <v>174233552.10999998</v>
      </c>
      <c r="H273" s="1">
        <v>433362523.77999997</v>
      </c>
      <c r="I273" s="1">
        <v>1810690444.6599927</v>
      </c>
      <c r="J273" s="1">
        <v>2324137635.1199994</v>
      </c>
      <c r="K273" s="37"/>
      <c r="L273" s="31"/>
      <c r="M273" s="31"/>
      <c r="N273" s="31"/>
      <c r="O273" s="31"/>
      <c r="P273" s="31"/>
      <c r="Q273" s="31"/>
    </row>
    <row r="274" spans="1:17" x14ac:dyDescent="0.25">
      <c r="A274" s="3">
        <v>44348</v>
      </c>
      <c r="B274" s="1">
        <v>1183765834.7400005</v>
      </c>
      <c r="C274" s="1">
        <v>46534361.139999971</v>
      </c>
      <c r="D274" s="1">
        <v>60323481.01000002</v>
      </c>
      <c r="E274" s="1">
        <v>7971766.129999999</v>
      </c>
      <c r="F274" s="1">
        <v>64255237.379999943</v>
      </c>
      <c r="G274" s="1">
        <v>153397335.33000001</v>
      </c>
      <c r="H274" s="1">
        <f>41283736.23+1460688.79+32499583.7</f>
        <v>75244008.719999999</v>
      </c>
      <c r="I274" s="1">
        <v>1450213792.6700003</v>
      </c>
      <c r="J274" s="1">
        <v>2010538344.3600044</v>
      </c>
      <c r="K274" s="37"/>
      <c r="L274" s="31"/>
      <c r="M274" s="31"/>
      <c r="N274" s="31"/>
      <c r="O274" s="31"/>
      <c r="P274" s="31"/>
      <c r="Q274" s="31"/>
    </row>
    <row r="275" spans="1:17" x14ac:dyDescent="0.25">
      <c r="A275" s="3">
        <v>44378</v>
      </c>
      <c r="B275" s="1">
        <v>1279224720.0900018</v>
      </c>
      <c r="C275" s="1">
        <v>155044324.1999999</v>
      </c>
      <c r="D275" s="1">
        <v>63372642.480000012</v>
      </c>
      <c r="E275" s="1">
        <v>9299519.0700000003</v>
      </c>
      <c r="F275" s="1">
        <v>99517520.150000051</v>
      </c>
      <c r="G275" s="1">
        <v>136275082.52000001</v>
      </c>
      <c r="H275" s="1">
        <f>38909877.71+30917597.36</f>
        <v>69827475.069999993</v>
      </c>
      <c r="I275" s="1">
        <v>1555511893.049989</v>
      </c>
      <c r="J275" s="1">
        <v>2259050304.5999875</v>
      </c>
      <c r="K275" s="37"/>
      <c r="L275" s="31"/>
      <c r="M275" s="31"/>
      <c r="N275" s="31"/>
      <c r="O275" s="31"/>
      <c r="P275" s="31"/>
      <c r="Q275" s="31"/>
    </row>
    <row r="276" spans="1:17" x14ac:dyDescent="0.25">
      <c r="A276" s="3">
        <v>44409</v>
      </c>
      <c r="B276" s="1">
        <v>1391232946.6400068</v>
      </c>
      <c r="C276" s="1">
        <v>68632020.219999939</v>
      </c>
      <c r="D276" s="1">
        <v>57427967.720000029</v>
      </c>
      <c r="E276" s="1">
        <v>10050950.940000001</v>
      </c>
      <c r="F276" s="1">
        <v>68727787.509999961</v>
      </c>
      <c r="G276" s="1">
        <v>172749969.63000003</v>
      </c>
      <c r="H276" s="1">
        <f>31330740.81+321023610.09+24970939.96</f>
        <v>377325290.85999995</v>
      </c>
      <c r="I276" s="1">
        <v>2006663337.6500063</v>
      </c>
      <c r="J276" s="1">
        <v>2735685357.7900019</v>
      </c>
      <c r="K276" s="37"/>
      <c r="L276" s="31"/>
      <c r="M276" s="31"/>
      <c r="N276" s="31"/>
      <c r="O276" s="31"/>
      <c r="P276" s="31"/>
      <c r="Q276" s="31"/>
    </row>
    <row r="277" spans="1:17" x14ac:dyDescent="0.25">
      <c r="A277" s="3">
        <v>44440</v>
      </c>
      <c r="B277" s="1">
        <v>1368977459.9000022</v>
      </c>
      <c r="C277" s="1">
        <v>59744040.699999951</v>
      </c>
      <c r="D277" s="1">
        <v>71697861.030000001</v>
      </c>
      <c r="E277" s="1">
        <v>9554639.7899999954</v>
      </c>
      <c r="F277" s="1">
        <v>61791965.079999954</v>
      </c>
      <c r="G277" s="1">
        <v>134139576.40999995</v>
      </c>
      <c r="H277" s="1">
        <f>42610912.91+742825.09+33709980.96</f>
        <v>77063718.960000008</v>
      </c>
      <c r="I277" s="1">
        <v>1635762618.2000051</v>
      </c>
      <c r="J277" s="1">
        <v>2296674936.4000058</v>
      </c>
      <c r="K277" s="37"/>
      <c r="L277" s="31"/>
      <c r="M277" s="31"/>
      <c r="N277" s="31"/>
      <c r="O277" s="31"/>
      <c r="P277" s="31"/>
      <c r="Q277" s="31"/>
    </row>
    <row r="278" spans="1:17" x14ac:dyDescent="0.25">
      <c r="A278" s="3">
        <v>44470</v>
      </c>
      <c r="B278" s="1">
        <v>1333704372.7300031</v>
      </c>
      <c r="C278" s="1">
        <v>55469455.250000007</v>
      </c>
      <c r="D278" s="1">
        <v>71889722.319999963</v>
      </c>
      <c r="E278" s="1">
        <v>10785655.169999998</v>
      </c>
      <c r="F278" s="1">
        <v>83679615.420000002</v>
      </c>
      <c r="G278" s="1">
        <v>149089820.09000003</v>
      </c>
      <c r="H278" s="1">
        <f>40196135.14+115625.79+31888417.6</f>
        <v>72200178.530000001</v>
      </c>
      <c r="I278" s="1">
        <v>1648935406.1099944</v>
      </c>
      <c r="J278" s="1">
        <v>2286624604.0500045</v>
      </c>
      <c r="K278" s="37"/>
      <c r="L278" s="31"/>
      <c r="M278" s="31"/>
      <c r="N278" s="31"/>
      <c r="O278" s="31"/>
      <c r="P278" s="31"/>
      <c r="Q278" s="31"/>
    </row>
    <row r="279" spans="1:17" x14ac:dyDescent="0.25">
      <c r="A279" s="3">
        <v>44501</v>
      </c>
      <c r="B279" s="1">
        <v>1471921534.1099946</v>
      </c>
      <c r="C279" s="1">
        <v>24551718.54999999</v>
      </c>
      <c r="D279" s="1">
        <v>94365922.679999977</v>
      </c>
      <c r="E279" s="1">
        <v>9348097.9300000016</v>
      </c>
      <c r="F279" s="1">
        <v>61702164.370000012</v>
      </c>
      <c r="G279" s="1">
        <v>197843939.74000001</v>
      </c>
      <c r="H279" s="1">
        <f>34687376.69+338866998.9+27809589.67</f>
        <v>401363965.25999999</v>
      </c>
      <c r="I279" s="1">
        <v>2038930166.7600021</v>
      </c>
      <c r="J279" s="1">
        <v>2716776403.3499985</v>
      </c>
      <c r="K279" s="37"/>
      <c r="L279" s="31"/>
      <c r="M279" s="31"/>
      <c r="N279" s="31"/>
      <c r="O279" s="31"/>
      <c r="P279" s="31"/>
      <c r="Q279" s="31"/>
    </row>
    <row r="280" spans="1:17" x14ac:dyDescent="0.25">
      <c r="A280" s="3">
        <v>44531</v>
      </c>
      <c r="B280" s="1">
        <v>1484184510.6700008</v>
      </c>
      <c r="C280" s="1">
        <v>22118010.649999991</v>
      </c>
      <c r="D280" s="1">
        <v>149462790.57000002</v>
      </c>
      <c r="E280" s="1">
        <v>12774639.270000001</v>
      </c>
      <c r="F280" s="1">
        <v>63287585.150000006</v>
      </c>
      <c r="G280" s="1">
        <v>204590575.5</v>
      </c>
      <c r="H280" s="1">
        <f>42018811.18+1495243.93+33165790.03</f>
        <v>76679845.140000001</v>
      </c>
      <c r="I280" s="1">
        <v>1950622316.3099933</v>
      </c>
      <c r="J280" s="1">
        <v>2636062960.3099995</v>
      </c>
      <c r="K280" s="37"/>
      <c r="L280" s="31"/>
      <c r="M280" s="31"/>
      <c r="N280" s="31"/>
      <c r="O280" s="31"/>
      <c r="P280" s="31"/>
      <c r="Q280" s="31"/>
    </row>
    <row r="281" spans="1:17" x14ac:dyDescent="0.25">
      <c r="A281" s="3">
        <v>44562</v>
      </c>
      <c r="B281" s="1">
        <v>1479696102.4700019</v>
      </c>
      <c r="C281" s="1">
        <v>46575791.489999957</v>
      </c>
      <c r="D281" s="1">
        <v>70815722.14000003</v>
      </c>
      <c r="E281" s="1">
        <v>7202754.7700000005</v>
      </c>
      <c r="F281" s="1">
        <v>59495614.660000071</v>
      </c>
      <c r="G281" s="1">
        <v>198384859.75000009</v>
      </c>
      <c r="H281" s="1">
        <v>74570194.020000011</v>
      </c>
      <c r="I281" s="1">
        <v>1724232760.9299922</v>
      </c>
      <c r="J281" s="1">
        <v>2403658298.9999967</v>
      </c>
      <c r="K281" s="37"/>
      <c r="L281" s="31"/>
      <c r="M281" s="31"/>
      <c r="N281" s="31"/>
      <c r="O281" s="31"/>
      <c r="P281" s="31"/>
      <c r="Q281" s="31"/>
    </row>
    <row r="282" spans="1:17" x14ac:dyDescent="0.25">
      <c r="A282" s="3">
        <v>44593</v>
      </c>
      <c r="B282" s="1">
        <v>1380144528.639997</v>
      </c>
      <c r="C282" s="1">
        <v>39313542.899999976</v>
      </c>
      <c r="D282" s="1">
        <v>42243749.710000068</v>
      </c>
      <c r="E282" s="1">
        <v>5842718.6799999988</v>
      </c>
      <c r="F282" s="1">
        <v>55869385.270000048</v>
      </c>
      <c r="G282" s="1">
        <v>307415603.83999997</v>
      </c>
      <c r="H282" s="1">
        <v>478466244.33999997</v>
      </c>
      <c r="I282" s="1">
        <v>2133205261.6600087</v>
      </c>
      <c r="J282" s="1">
        <v>2788956393.3600125</v>
      </c>
      <c r="K282" s="37"/>
      <c r="L282" s="31"/>
      <c r="M282" s="31"/>
      <c r="N282" s="31"/>
      <c r="O282" s="31"/>
      <c r="P282" s="31"/>
      <c r="Q282" s="31"/>
    </row>
    <row r="283" spans="1:17" x14ac:dyDescent="0.25">
      <c r="A283" s="3">
        <v>44621</v>
      </c>
      <c r="B283" s="1">
        <v>1322274650.3600037</v>
      </c>
      <c r="C283" s="1">
        <v>80398276.63000007</v>
      </c>
      <c r="D283" s="1">
        <v>112298291.97999993</v>
      </c>
      <c r="E283" s="1">
        <v>10009162.430000002</v>
      </c>
      <c r="F283" s="1">
        <v>73786969.150000021</v>
      </c>
      <c r="G283" s="1">
        <v>175547564.53999999</v>
      </c>
      <c r="H283" s="1">
        <v>83252820.219999999</v>
      </c>
      <c r="I283" s="1">
        <v>1868054627.0300069</v>
      </c>
      <c r="J283" s="1">
        <v>2500412257.2499995</v>
      </c>
      <c r="K283" s="37"/>
      <c r="L283" s="31"/>
      <c r="M283" s="31"/>
      <c r="N283" s="31"/>
      <c r="O283" s="31"/>
      <c r="P283" s="31"/>
      <c r="Q283" s="31"/>
    </row>
    <row r="284" spans="1:17" x14ac:dyDescent="0.25">
      <c r="A284" s="3">
        <v>44652</v>
      </c>
      <c r="B284" s="1">
        <v>1449679412.0799947</v>
      </c>
      <c r="C284" s="1">
        <v>249407137.39999989</v>
      </c>
      <c r="D284" s="1">
        <v>81616283.879999846</v>
      </c>
      <c r="E284" s="1">
        <v>9428415.0999999996</v>
      </c>
      <c r="F284" s="1">
        <v>107186600.18000004</v>
      </c>
      <c r="G284" s="1">
        <v>215301444.32999998</v>
      </c>
      <c r="H284" s="1">
        <v>65133533.980000004</v>
      </c>
      <c r="I284" s="1">
        <v>1863168393.650002</v>
      </c>
      <c r="J284" s="1">
        <v>2655963188.0300045</v>
      </c>
      <c r="K284" s="37"/>
      <c r="L284" s="31"/>
      <c r="M284" s="31"/>
      <c r="N284" s="31"/>
      <c r="O284" s="31"/>
      <c r="P284" s="31"/>
      <c r="Q284" s="31"/>
    </row>
    <row r="285" spans="1:17" x14ac:dyDescent="0.25">
      <c r="A285" s="3">
        <v>44682</v>
      </c>
      <c r="B285" s="1">
        <v>1469652204.8099971</v>
      </c>
      <c r="C285" s="1">
        <v>123534394.29000007</v>
      </c>
      <c r="D285" s="1">
        <v>76312551.680000022</v>
      </c>
      <c r="E285" s="1">
        <v>13140431.260000009</v>
      </c>
      <c r="F285" s="1">
        <v>82196467.840000063</v>
      </c>
      <c r="G285" s="1">
        <v>230537365.41999999</v>
      </c>
      <c r="H285" s="1">
        <v>388292312.87</v>
      </c>
      <c r="I285" s="1">
        <v>2582887901.4300065</v>
      </c>
      <c r="J285" s="1">
        <v>3308663187.8000073</v>
      </c>
      <c r="K285" s="37"/>
      <c r="L285" s="31"/>
      <c r="M285" s="31"/>
      <c r="N285" s="31"/>
      <c r="O285" s="31"/>
      <c r="P285" s="31"/>
      <c r="Q285" s="31"/>
    </row>
    <row r="286" spans="1:17" x14ac:dyDescent="0.25">
      <c r="A286" s="3">
        <v>44713</v>
      </c>
      <c r="B286" s="1">
        <v>1489305691.5500011</v>
      </c>
      <c r="C286" s="1">
        <v>108692657.60999994</v>
      </c>
      <c r="D286" s="1">
        <v>77671609.190000147</v>
      </c>
      <c r="E286" s="1">
        <v>12567968.850000007</v>
      </c>
      <c r="F286" s="1">
        <v>77922519.290000007</v>
      </c>
      <c r="G286" s="1">
        <v>221420154.60000002</v>
      </c>
      <c r="H286" s="1">
        <v>61546734.790000021</v>
      </c>
      <c r="I286" s="1">
        <v>1980163034.1500041</v>
      </c>
      <c r="J286" s="1">
        <v>2701943107.2900028</v>
      </c>
      <c r="K286" s="37"/>
      <c r="L286" s="31"/>
      <c r="M286" s="31"/>
      <c r="N286" s="31"/>
      <c r="O286" s="31"/>
      <c r="P286" s="31"/>
      <c r="Q286" s="31"/>
    </row>
    <row r="287" spans="1:17" x14ac:dyDescent="0.25">
      <c r="A287" s="3">
        <v>44743</v>
      </c>
      <c r="B287" s="1">
        <v>1442149171.4100025</v>
      </c>
      <c r="C287" s="1">
        <v>108466908.36</v>
      </c>
      <c r="D287" s="1">
        <v>81981671.709999993</v>
      </c>
      <c r="E287" s="1">
        <v>12157172.000000002</v>
      </c>
      <c r="F287" s="1">
        <v>105177119.89000005</v>
      </c>
      <c r="G287" s="1">
        <v>198965840.5</v>
      </c>
      <c r="H287" s="1">
        <v>64906079.349999994</v>
      </c>
      <c r="I287" s="1">
        <v>1817483988.4199991</v>
      </c>
      <c r="J287" s="1">
        <v>2517884747.9700036</v>
      </c>
      <c r="K287" s="37"/>
      <c r="L287" s="31"/>
      <c r="M287" s="31"/>
      <c r="N287" s="31"/>
      <c r="O287" s="31"/>
      <c r="P287" s="31"/>
      <c r="Q287" s="31"/>
    </row>
    <row r="288" spans="1:17" x14ac:dyDescent="0.25">
      <c r="A288" s="3">
        <v>44774</v>
      </c>
      <c r="B288" s="1">
        <v>1265398306.9500043</v>
      </c>
      <c r="C288" s="1">
        <v>59459499.77000007</v>
      </c>
      <c r="D288" s="1">
        <v>88319441.470000058</v>
      </c>
      <c r="E288" s="1">
        <v>16070219.500000007</v>
      </c>
      <c r="F288" s="1">
        <v>73507354.680000037</v>
      </c>
      <c r="G288" s="1">
        <v>225621645.50999993</v>
      </c>
      <c r="H288" s="1">
        <v>309561500.19000006</v>
      </c>
      <c r="I288" s="1">
        <v>2118177997.150002</v>
      </c>
      <c r="J288" s="1">
        <v>2722073989.3700099</v>
      </c>
      <c r="K288" s="37"/>
      <c r="L288" s="31"/>
      <c r="M288" s="31"/>
      <c r="N288" s="31"/>
      <c r="O288" s="31"/>
      <c r="P288" s="31"/>
      <c r="Q288" s="31"/>
    </row>
    <row r="289" spans="1:1021 1031:2041 2051:3071 3081:4091 4101:5111 5121:6141 6151:7161 7171:8191 8201:9211 9221:10231 10241:11261 11271:12281 12291:13311 13321:14331 14341:15351 15361:16381" x14ac:dyDescent="0.25">
      <c r="A289" s="3">
        <v>44805</v>
      </c>
      <c r="B289" s="1">
        <v>1276355891.9099996</v>
      </c>
      <c r="C289" s="1">
        <v>38844446.849999972</v>
      </c>
      <c r="D289" s="1">
        <v>79689845.629999965</v>
      </c>
      <c r="E289" s="1">
        <v>11226494.640000008</v>
      </c>
      <c r="F289" s="1">
        <v>69492807.809999973</v>
      </c>
      <c r="G289" s="1">
        <v>187869579.78</v>
      </c>
      <c r="H289" s="1">
        <v>41047810.539999992</v>
      </c>
      <c r="I289" s="1">
        <v>1662272024.470001</v>
      </c>
      <c r="J289" s="1">
        <v>2248655912.9799991</v>
      </c>
      <c r="K289" s="37"/>
      <c r="L289" s="31"/>
      <c r="M289" s="31"/>
      <c r="N289" s="31"/>
      <c r="O289" s="31"/>
      <c r="P289" s="31"/>
      <c r="Q289" s="31"/>
    </row>
    <row r="290" spans="1:1021 1031:2041 2051:3071 3081:4091 4101:5111 5121:6141 6151:7161 7171:8191 8201:9211 9221:10231 10241:11261 11271:12281 12291:13311 13321:14331 14341:15351 15361:16381" x14ac:dyDescent="0.25">
      <c r="A290" s="3">
        <v>44835</v>
      </c>
      <c r="B290" s="1">
        <v>1345328975.1299987</v>
      </c>
      <c r="C290" s="1">
        <v>28920937.309999987</v>
      </c>
      <c r="D290" s="1">
        <v>80910386.729999989</v>
      </c>
      <c r="E290" s="1">
        <v>11949679.630000005</v>
      </c>
      <c r="F290" s="1">
        <v>62631506.460000008</v>
      </c>
      <c r="G290" s="1">
        <v>194004654.06999999</v>
      </c>
      <c r="H290" s="1">
        <v>59593333.5</v>
      </c>
      <c r="I290" s="1">
        <v>1743431836.4900053</v>
      </c>
      <c r="J290" s="1">
        <v>2357195138.7900047</v>
      </c>
      <c r="K290" s="37"/>
      <c r="L290" s="31"/>
      <c r="M290" s="31"/>
      <c r="N290" s="31"/>
      <c r="O290" s="31"/>
      <c r="P290" s="31"/>
      <c r="Q290" s="31"/>
    </row>
    <row r="291" spans="1:1021 1031:2041 2051:3071 3081:4091 4101:5111 5121:6141 6151:7161 7171:8191 8201:9211 9221:10231 10241:11261 11271:12281 12291:13311 13321:14331 14341:15351 15361:16381" x14ac:dyDescent="0.25">
      <c r="A291" s="3">
        <v>44866</v>
      </c>
      <c r="B291" s="1">
        <v>1375199432.5899956</v>
      </c>
      <c r="C291" s="1">
        <v>20987769.529999983</v>
      </c>
      <c r="D291" s="1">
        <v>79463041.280000061</v>
      </c>
      <c r="E291" s="1">
        <v>12268236.239999996</v>
      </c>
      <c r="F291" s="1">
        <v>59439123.489999935</v>
      </c>
      <c r="G291" s="1">
        <v>252005711.54000002</v>
      </c>
      <c r="H291" s="1">
        <v>157400848.26999998</v>
      </c>
      <c r="I291" s="1">
        <v>2017848522.480006</v>
      </c>
      <c r="J291" s="1">
        <v>2646832382.1100025</v>
      </c>
      <c r="K291" s="37"/>
      <c r="L291" s="31"/>
      <c r="M291" s="31"/>
      <c r="N291" s="31"/>
      <c r="O291" s="31"/>
      <c r="P291" s="31"/>
      <c r="Q291" s="31"/>
    </row>
    <row r="292" spans="1:1021 1031:2041 2051:3071 3081:4091 4101:5111 5121:6141 6151:7161 7171:8191 8201:9211 9221:10231 10241:11261 11271:12281 12291:13311 13321:14331 14341:15351 15361:16381" x14ac:dyDescent="0.25">
      <c r="A292" s="3">
        <v>44896</v>
      </c>
      <c r="B292" s="1">
        <v>1356225799.9599977</v>
      </c>
      <c r="C292" s="1">
        <v>23461368.100000042</v>
      </c>
      <c r="D292" s="1">
        <v>210054444.2599999</v>
      </c>
      <c r="E292" s="1">
        <v>14635493.579999994</v>
      </c>
      <c r="F292" s="1">
        <v>60390782.630000018</v>
      </c>
      <c r="G292" s="1">
        <v>264633881.23000002</v>
      </c>
      <c r="H292" s="1">
        <v>54108078.780000001</v>
      </c>
      <c r="I292" s="1">
        <v>2022812004.429985</v>
      </c>
      <c r="J292" s="1">
        <v>2650756057.8999906</v>
      </c>
      <c r="K292" s="37"/>
      <c r="L292" s="31"/>
      <c r="M292" s="31"/>
      <c r="N292" s="31"/>
      <c r="O292" s="31"/>
      <c r="P292" s="31"/>
      <c r="Q292" s="31"/>
    </row>
    <row r="293" spans="1:1021 1031:2041 2051:3071 3081:4091 4101:5111 5121:6141 6151:7161 7171:8191 8201:9211 9221:10231 10241:11261 11271:12281 12291:13311 13321:14331 14341:15351 15361:16381" x14ac:dyDescent="0.25">
      <c r="A293" s="3">
        <v>44957</v>
      </c>
      <c r="B293" s="1">
        <v>1469778517.220001</v>
      </c>
      <c r="C293" s="1">
        <v>56984046.719999991</v>
      </c>
      <c r="D293" s="1">
        <v>78533473.249999985</v>
      </c>
      <c r="E293" s="1">
        <v>15214678.709999992</v>
      </c>
      <c r="F293" s="1">
        <v>69562984.420000061</v>
      </c>
      <c r="G293" s="1">
        <v>232175482.54999998</v>
      </c>
      <c r="H293" s="1">
        <v>45234818.579999998</v>
      </c>
      <c r="I293" s="1">
        <v>1740888657.3999953</v>
      </c>
      <c r="J293" s="1">
        <v>2425700479.1300015</v>
      </c>
      <c r="K293" s="1"/>
      <c r="L293" s="31"/>
      <c r="M293" s="31"/>
      <c r="N293" s="31"/>
      <c r="O293" s="31"/>
      <c r="P293" s="31"/>
      <c r="Q293" s="31"/>
    </row>
    <row r="294" spans="1:1021 1031:2041 2051:3071 3081:4091 4101:5111 5121:6141 6151:7161 7171:8191 8201:9211 9221:10231 10241:11261 11271:12281 12291:13311 13321:14331 14341:15351 15361:16381" x14ac:dyDescent="0.25">
      <c r="A294" s="3">
        <v>44985</v>
      </c>
      <c r="B294" s="1">
        <v>1341578226.9799967</v>
      </c>
      <c r="C294" s="1">
        <v>47976291.549999952</v>
      </c>
      <c r="D294" s="1">
        <v>77961181.180000007</v>
      </c>
      <c r="E294" s="1">
        <v>11995291.529999994</v>
      </c>
      <c r="F294" s="1">
        <v>61289503.500000015</v>
      </c>
      <c r="G294" s="1">
        <v>348569999.86999989</v>
      </c>
      <c r="H294" s="1">
        <v>147219408.33000004</v>
      </c>
      <c r="I294" s="1">
        <v>1871717339.6500001</v>
      </c>
      <c r="J294" s="1">
        <v>2521408396.5799961</v>
      </c>
      <c r="K294" s="1"/>
      <c r="L294" s="31"/>
      <c r="M294" s="31"/>
      <c r="N294" s="31"/>
      <c r="O294" s="31"/>
      <c r="P294" s="31"/>
      <c r="Q294" s="31"/>
    </row>
    <row r="295" spans="1:1021 1031:2041 2051:3071 3081:4091 4101:5111 5121:6141 6151:7161 7171:8191 8201:9211 9221:10231 10241:11261 11271:12281 12291:13311 13321:14331 14341:15351 15361:16381" x14ac:dyDescent="0.25">
      <c r="A295" s="3">
        <v>45016</v>
      </c>
      <c r="B295" s="1">
        <v>1223268333.5800021</v>
      </c>
      <c r="C295" s="1">
        <v>81921626.949999943</v>
      </c>
      <c r="D295" s="1">
        <v>89638684.210000023</v>
      </c>
      <c r="E295" s="1">
        <v>15525200.180000002</v>
      </c>
      <c r="F295" s="1">
        <v>79555611.960000008</v>
      </c>
      <c r="G295" s="1">
        <v>200709127.67999995</v>
      </c>
      <c r="H295" s="1">
        <v>52103123.500000007</v>
      </c>
      <c r="I295" s="1">
        <v>1678175769.0599957</v>
      </c>
      <c r="J295" s="1">
        <v>2301157688.1499987</v>
      </c>
      <c r="K295" s="1"/>
      <c r="L295" s="31"/>
      <c r="M295" s="31"/>
      <c r="N295" s="31"/>
      <c r="O295" s="31"/>
      <c r="P295" s="31"/>
      <c r="Q295" s="31"/>
    </row>
    <row r="296" spans="1:1021 1031:2041 2051:3071 3081:4091 4101:5111 5121:6141 6151:7161 7171:8191 8201:9211 9221:10231 10241:11261 11271:12281 12291:13311 13321:14331 14341:15351 15361:16381" x14ac:dyDescent="0.25">
      <c r="A296" s="3">
        <v>45046</v>
      </c>
      <c r="B296" s="1">
        <v>1578207190.1999965</v>
      </c>
      <c r="C296" s="1">
        <v>347918472.7300002</v>
      </c>
      <c r="D296" s="1">
        <v>89805111.25000006</v>
      </c>
      <c r="E296" s="1">
        <v>10685878.409999995</v>
      </c>
      <c r="F296" s="1">
        <v>108191294.03999986</v>
      </c>
      <c r="G296" s="1">
        <v>235095223.68999997</v>
      </c>
      <c r="H296" s="1">
        <v>50499325.18999999</v>
      </c>
      <c r="I296" s="1">
        <v>2154251299.6099896</v>
      </c>
      <c r="J296" s="1">
        <v>3061216359.9100013</v>
      </c>
      <c r="K296" s="1"/>
      <c r="L296" s="31"/>
      <c r="M296" s="31"/>
      <c r="N296" s="31"/>
      <c r="O296" s="31"/>
      <c r="P296" s="31"/>
      <c r="Q296" s="31"/>
    </row>
    <row r="297" spans="1:1021 1031:2041 2051:3071 3081:4091 4101:5111 5121:6141 6151:7161 7171:8191 8201:9211 9221:10231 10241:11261 11271:12281 12291:13311 13321:14331 14341:15351 15361:16381" x14ac:dyDescent="0.25">
      <c r="A297" s="3">
        <v>45077</v>
      </c>
      <c r="B297" s="1">
        <v>1385269740.3399968</v>
      </c>
      <c r="C297" s="1">
        <v>113412178.95999993</v>
      </c>
      <c r="D297" s="1">
        <v>90967833.290000096</v>
      </c>
      <c r="E297" s="1">
        <v>13938691.859999998</v>
      </c>
      <c r="F297" s="1">
        <v>80473611.669999987</v>
      </c>
      <c r="G297" s="1">
        <v>251426816.92000005</v>
      </c>
      <c r="H297" s="1">
        <v>158901478.24999994</v>
      </c>
      <c r="I297" s="1">
        <v>2154636332.1299992</v>
      </c>
      <c r="J297" s="1">
        <v>2843702068.1599913</v>
      </c>
      <c r="K297" s="1"/>
      <c r="L297" s="31"/>
      <c r="M297" s="31"/>
      <c r="N297" s="31"/>
      <c r="O297" s="31"/>
      <c r="P297" s="31"/>
      <c r="Q297" s="31"/>
    </row>
    <row r="298" spans="1:1021 1031:2041 2051:3071 3081:4091 4101:5111 5121:6141 6151:7161 7171:8191 8201:9211 9221:10231 10241:11261 11271:12281 12291:13311 13321:14331 14341:15351 15361:16381" x14ac:dyDescent="0.25">
      <c r="A298" s="3">
        <v>45107</v>
      </c>
      <c r="B298" s="1">
        <v>1442732693.4599957</v>
      </c>
      <c r="C298" s="1">
        <v>92992433.180000052</v>
      </c>
      <c r="D298" s="1">
        <v>87602775.500000089</v>
      </c>
      <c r="E298" s="1">
        <v>14614424.700000009</v>
      </c>
      <c r="F298" s="1">
        <v>74744854.90000008</v>
      </c>
      <c r="G298" s="1">
        <v>241966162.76999995</v>
      </c>
      <c r="H298" s="1">
        <v>54051989.280000001</v>
      </c>
      <c r="I298" s="1">
        <v>1798878929.3699977</v>
      </c>
      <c r="J298" s="1">
        <v>2499305689.3700147</v>
      </c>
      <c r="K298" s="1"/>
      <c r="L298" s="31"/>
      <c r="M298" s="31"/>
      <c r="N298" s="31"/>
      <c r="O298" s="31"/>
      <c r="P298" s="31"/>
      <c r="Q298" s="31"/>
    </row>
    <row r="299" spans="1:1021 1031:2041 2051:3071 3081:4091 4101:5111 5121:6141 6151:7161 7171:8191 8201:9211 9221:10231 10241:11261 11271:12281 12291:13311 13321:14331 14341:15351 15361:16381" x14ac:dyDescent="0.25">
      <c r="A299" s="3">
        <v>45138</v>
      </c>
      <c r="B299" s="1">
        <v>1460860928.8299963</v>
      </c>
      <c r="C299" s="1">
        <v>86715835.610000059</v>
      </c>
      <c r="D299" s="1">
        <v>95277148.820000097</v>
      </c>
      <c r="E299" s="1">
        <v>11960395.759999996</v>
      </c>
      <c r="F299" s="1">
        <v>77369347.520000115</v>
      </c>
      <c r="G299" s="1">
        <v>181294899.69</v>
      </c>
      <c r="H299" s="1">
        <v>48030954.340000004</v>
      </c>
      <c r="I299" s="1">
        <v>2465562169.4500213</v>
      </c>
      <c r="J299" s="1">
        <v>3158871830.6100111</v>
      </c>
      <c r="K299" s="1"/>
      <c r="L299" s="31"/>
      <c r="M299" s="31"/>
      <c r="N299" s="31"/>
      <c r="O299" s="31"/>
      <c r="P299" s="31"/>
      <c r="Q299" s="31"/>
    </row>
    <row r="300" spans="1:1021 1031:2041 2051:3071 3081:4091 4101:5111 5121:6141 6151:7161 7171:8191 8201:9211 9221:10231 10241:11261 11271:12281 12291:13311 13321:14331 14341:15351 15361:16381" s="1" customFormat="1" x14ac:dyDescent="0.25">
      <c r="A300" s="3">
        <v>45169</v>
      </c>
      <c r="B300" s="1">
        <v>1570185857.8600025</v>
      </c>
      <c r="C300" s="1">
        <v>80370508.240000054</v>
      </c>
      <c r="D300" s="1">
        <v>99535250.930000022</v>
      </c>
      <c r="E300" s="1">
        <v>14567237.829999996</v>
      </c>
      <c r="F300" s="1">
        <v>80207916.680000052</v>
      </c>
      <c r="G300" s="1">
        <v>207317327.97999999</v>
      </c>
      <c r="H300" s="1">
        <v>212113188.03000003</v>
      </c>
      <c r="I300" s="1">
        <v>2391481441.0099955</v>
      </c>
      <c r="J300" s="1">
        <v>3133411415.1200037</v>
      </c>
      <c r="K300" s="3"/>
      <c r="U300" s="3"/>
      <c r="AE300" s="3"/>
      <c r="AO300" s="3"/>
      <c r="AY300" s="3"/>
      <c r="BI300" s="3"/>
      <c r="BS300" s="3"/>
      <c r="CC300" s="3"/>
      <c r="CM300" s="3"/>
      <c r="CW300" s="3"/>
      <c r="DG300" s="3"/>
      <c r="DQ300" s="3"/>
      <c r="EA300" s="3"/>
      <c r="EK300" s="3"/>
      <c r="EU300" s="3"/>
      <c r="FE300" s="3"/>
      <c r="FO300" s="3"/>
      <c r="FY300" s="3"/>
      <c r="GI300" s="3"/>
      <c r="GS300" s="3"/>
      <c r="HC300" s="3"/>
      <c r="HM300" s="3"/>
      <c r="HW300" s="3"/>
      <c r="IG300" s="3"/>
      <c r="IQ300" s="3"/>
      <c r="JA300" s="3"/>
      <c r="JK300" s="3"/>
      <c r="JU300" s="3"/>
      <c r="KE300" s="3"/>
      <c r="KO300" s="3"/>
      <c r="KY300" s="3"/>
      <c r="LI300" s="3"/>
      <c r="LS300" s="3"/>
      <c r="MC300" s="3"/>
      <c r="MM300" s="3"/>
      <c r="MW300" s="3"/>
      <c r="NG300" s="3"/>
      <c r="NQ300" s="3"/>
      <c r="OA300" s="3"/>
      <c r="OK300" s="3"/>
      <c r="OU300" s="3"/>
      <c r="PE300" s="3"/>
      <c r="PO300" s="3"/>
      <c r="PY300" s="3"/>
      <c r="QI300" s="3"/>
      <c r="QS300" s="3"/>
      <c r="RC300" s="3"/>
      <c r="RM300" s="3"/>
      <c r="RW300" s="3"/>
      <c r="SG300" s="3"/>
      <c r="SQ300" s="3"/>
      <c r="TA300" s="3"/>
      <c r="TK300" s="3"/>
      <c r="TU300" s="3"/>
      <c r="UE300" s="3"/>
      <c r="UO300" s="3"/>
      <c r="UY300" s="3"/>
      <c r="VI300" s="3"/>
      <c r="VS300" s="3"/>
      <c r="WC300" s="3"/>
      <c r="WM300" s="3"/>
      <c r="WW300" s="3"/>
      <c r="XG300" s="3"/>
      <c r="XQ300" s="3"/>
      <c r="YA300" s="3"/>
      <c r="YK300" s="3"/>
      <c r="YU300" s="3"/>
      <c r="ZE300" s="3"/>
      <c r="ZO300" s="3"/>
      <c r="ZY300" s="3"/>
      <c r="AAI300" s="3"/>
      <c r="AAS300" s="3"/>
      <c r="ABC300" s="3"/>
      <c r="ABM300" s="3"/>
      <c r="ABW300" s="3"/>
      <c r="ACG300" s="3"/>
      <c r="ACQ300" s="3"/>
      <c r="ADA300" s="3"/>
      <c r="ADK300" s="3"/>
      <c r="ADU300" s="3"/>
      <c r="AEE300" s="3"/>
      <c r="AEO300" s="3"/>
      <c r="AEY300" s="3"/>
      <c r="AFI300" s="3"/>
      <c r="AFS300" s="3"/>
      <c r="AGC300" s="3"/>
      <c r="AGM300" s="3"/>
      <c r="AGW300" s="3"/>
      <c r="AHG300" s="3"/>
      <c r="AHQ300" s="3"/>
      <c r="AIA300" s="3"/>
      <c r="AIK300" s="3"/>
      <c r="AIU300" s="3"/>
      <c r="AJE300" s="3"/>
      <c r="AJO300" s="3"/>
      <c r="AJY300" s="3"/>
      <c r="AKI300" s="3"/>
      <c r="AKS300" s="3"/>
      <c r="ALC300" s="3"/>
      <c r="ALM300" s="3"/>
      <c r="ALW300" s="3"/>
      <c r="AMG300" s="3"/>
      <c r="AMQ300" s="3"/>
      <c r="ANA300" s="3"/>
      <c r="ANK300" s="3"/>
      <c r="ANU300" s="3"/>
      <c r="AOE300" s="3"/>
      <c r="AOO300" s="3"/>
      <c r="AOY300" s="3"/>
      <c r="API300" s="3"/>
      <c r="APS300" s="3"/>
      <c r="AQC300" s="3"/>
      <c r="AQM300" s="3"/>
      <c r="AQW300" s="3"/>
      <c r="ARG300" s="3"/>
      <c r="ARQ300" s="3"/>
      <c r="ASA300" s="3"/>
      <c r="ASK300" s="3"/>
      <c r="ASU300" s="3"/>
      <c r="ATE300" s="3"/>
      <c r="ATO300" s="3"/>
      <c r="ATY300" s="3"/>
      <c r="AUI300" s="3"/>
      <c r="AUS300" s="3"/>
      <c r="AVC300" s="3"/>
      <c r="AVM300" s="3"/>
      <c r="AVW300" s="3"/>
      <c r="AWG300" s="3"/>
      <c r="AWQ300" s="3"/>
      <c r="AXA300" s="3"/>
      <c r="AXK300" s="3"/>
      <c r="AXU300" s="3"/>
      <c r="AYE300" s="3"/>
      <c r="AYO300" s="3"/>
      <c r="AYY300" s="3"/>
      <c r="AZI300" s="3"/>
      <c r="AZS300" s="3"/>
      <c r="BAC300" s="3"/>
      <c r="BAM300" s="3"/>
      <c r="BAW300" s="3"/>
      <c r="BBG300" s="3"/>
      <c r="BBQ300" s="3"/>
      <c r="BCA300" s="3"/>
      <c r="BCK300" s="3"/>
      <c r="BCU300" s="3"/>
      <c r="BDE300" s="3"/>
      <c r="BDO300" s="3"/>
      <c r="BDY300" s="3"/>
      <c r="BEI300" s="3"/>
      <c r="BES300" s="3"/>
      <c r="BFC300" s="3"/>
      <c r="BFM300" s="3"/>
      <c r="BFW300" s="3"/>
      <c r="BGG300" s="3"/>
      <c r="BGQ300" s="3"/>
      <c r="BHA300" s="3"/>
      <c r="BHK300" s="3"/>
      <c r="BHU300" s="3"/>
      <c r="BIE300" s="3"/>
      <c r="BIO300" s="3"/>
      <c r="BIY300" s="3"/>
      <c r="BJI300" s="3"/>
      <c r="BJS300" s="3"/>
      <c r="BKC300" s="3"/>
      <c r="BKM300" s="3"/>
      <c r="BKW300" s="3"/>
      <c r="BLG300" s="3"/>
      <c r="BLQ300" s="3"/>
      <c r="BMA300" s="3"/>
      <c r="BMK300" s="3"/>
      <c r="BMU300" s="3"/>
      <c r="BNE300" s="3"/>
      <c r="BNO300" s="3"/>
      <c r="BNY300" s="3"/>
      <c r="BOI300" s="3"/>
      <c r="BOS300" s="3"/>
      <c r="BPC300" s="3"/>
      <c r="BPM300" s="3"/>
      <c r="BPW300" s="3"/>
      <c r="BQG300" s="3"/>
      <c r="BQQ300" s="3"/>
      <c r="BRA300" s="3"/>
      <c r="BRK300" s="3"/>
      <c r="BRU300" s="3"/>
      <c r="BSE300" s="3"/>
      <c r="BSO300" s="3"/>
      <c r="BSY300" s="3"/>
      <c r="BTI300" s="3"/>
      <c r="BTS300" s="3"/>
      <c r="BUC300" s="3"/>
      <c r="BUM300" s="3"/>
      <c r="BUW300" s="3"/>
      <c r="BVG300" s="3"/>
      <c r="BVQ300" s="3"/>
      <c r="BWA300" s="3"/>
      <c r="BWK300" s="3"/>
      <c r="BWU300" s="3"/>
      <c r="BXE300" s="3"/>
      <c r="BXO300" s="3"/>
      <c r="BXY300" s="3"/>
      <c r="BYI300" s="3"/>
      <c r="BYS300" s="3"/>
      <c r="BZC300" s="3"/>
      <c r="BZM300" s="3"/>
      <c r="BZW300" s="3"/>
      <c r="CAG300" s="3"/>
      <c r="CAQ300" s="3"/>
      <c r="CBA300" s="3"/>
      <c r="CBK300" s="3"/>
      <c r="CBU300" s="3"/>
      <c r="CCE300" s="3"/>
      <c r="CCO300" s="3"/>
      <c r="CCY300" s="3"/>
      <c r="CDI300" s="3"/>
      <c r="CDS300" s="3"/>
      <c r="CEC300" s="3"/>
      <c r="CEM300" s="3"/>
      <c r="CEW300" s="3"/>
      <c r="CFG300" s="3"/>
      <c r="CFQ300" s="3"/>
      <c r="CGA300" s="3"/>
      <c r="CGK300" s="3"/>
      <c r="CGU300" s="3"/>
      <c r="CHE300" s="3"/>
      <c r="CHO300" s="3"/>
      <c r="CHY300" s="3"/>
      <c r="CII300" s="3"/>
      <c r="CIS300" s="3"/>
      <c r="CJC300" s="3"/>
      <c r="CJM300" s="3"/>
      <c r="CJW300" s="3"/>
      <c r="CKG300" s="3"/>
      <c r="CKQ300" s="3"/>
      <c r="CLA300" s="3"/>
      <c r="CLK300" s="3"/>
      <c r="CLU300" s="3"/>
      <c r="CME300" s="3"/>
      <c r="CMO300" s="3"/>
      <c r="CMY300" s="3"/>
      <c r="CNI300" s="3"/>
      <c r="CNS300" s="3"/>
      <c r="COC300" s="3"/>
      <c r="COM300" s="3"/>
      <c r="COW300" s="3"/>
      <c r="CPG300" s="3"/>
      <c r="CPQ300" s="3"/>
      <c r="CQA300" s="3"/>
      <c r="CQK300" s="3"/>
      <c r="CQU300" s="3"/>
      <c r="CRE300" s="3"/>
      <c r="CRO300" s="3"/>
      <c r="CRY300" s="3"/>
      <c r="CSI300" s="3"/>
      <c r="CSS300" s="3"/>
      <c r="CTC300" s="3"/>
      <c r="CTM300" s="3"/>
      <c r="CTW300" s="3"/>
      <c r="CUG300" s="3"/>
      <c r="CUQ300" s="3"/>
      <c r="CVA300" s="3"/>
      <c r="CVK300" s="3"/>
      <c r="CVU300" s="3"/>
      <c r="CWE300" s="3"/>
      <c r="CWO300" s="3"/>
      <c r="CWY300" s="3"/>
      <c r="CXI300" s="3"/>
      <c r="CXS300" s="3"/>
      <c r="CYC300" s="3"/>
      <c r="CYM300" s="3"/>
      <c r="CYW300" s="3"/>
      <c r="CZG300" s="3"/>
      <c r="CZQ300" s="3"/>
      <c r="DAA300" s="3"/>
      <c r="DAK300" s="3"/>
      <c r="DAU300" s="3"/>
      <c r="DBE300" s="3"/>
      <c r="DBO300" s="3"/>
      <c r="DBY300" s="3"/>
      <c r="DCI300" s="3"/>
      <c r="DCS300" s="3"/>
      <c r="DDC300" s="3"/>
      <c r="DDM300" s="3"/>
      <c r="DDW300" s="3"/>
      <c r="DEG300" s="3"/>
      <c r="DEQ300" s="3"/>
      <c r="DFA300" s="3"/>
      <c r="DFK300" s="3"/>
      <c r="DFU300" s="3"/>
      <c r="DGE300" s="3"/>
      <c r="DGO300" s="3"/>
      <c r="DGY300" s="3"/>
      <c r="DHI300" s="3"/>
      <c r="DHS300" s="3"/>
      <c r="DIC300" s="3"/>
      <c r="DIM300" s="3"/>
      <c r="DIW300" s="3"/>
      <c r="DJG300" s="3"/>
      <c r="DJQ300" s="3"/>
      <c r="DKA300" s="3"/>
      <c r="DKK300" s="3"/>
      <c r="DKU300" s="3"/>
      <c r="DLE300" s="3"/>
      <c r="DLO300" s="3"/>
      <c r="DLY300" s="3"/>
      <c r="DMI300" s="3"/>
      <c r="DMS300" s="3"/>
      <c r="DNC300" s="3"/>
      <c r="DNM300" s="3"/>
      <c r="DNW300" s="3"/>
      <c r="DOG300" s="3"/>
      <c r="DOQ300" s="3"/>
      <c r="DPA300" s="3"/>
      <c r="DPK300" s="3"/>
      <c r="DPU300" s="3"/>
      <c r="DQE300" s="3"/>
      <c r="DQO300" s="3"/>
      <c r="DQY300" s="3"/>
      <c r="DRI300" s="3"/>
      <c r="DRS300" s="3"/>
      <c r="DSC300" s="3"/>
      <c r="DSM300" s="3"/>
      <c r="DSW300" s="3"/>
      <c r="DTG300" s="3"/>
      <c r="DTQ300" s="3"/>
      <c r="DUA300" s="3"/>
      <c r="DUK300" s="3"/>
      <c r="DUU300" s="3"/>
      <c r="DVE300" s="3"/>
      <c r="DVO300" s="3"/>
      <c r="DVY300" s="3"/>
      <c r="DWI300" s="3"/>
      <c r="DWS300" s="3"/>
      <c r="DXC300" s="3"/>
      <c r="DXM300" s="3"/>
      <c r="DXW300" s="3"/>
      <c r="DYG300" s="3"/>
      <c r="DYQ300" s="3"/>
      <c r="DZA300" s="3"/>
      <c r="DZK300" s="3"/>
      <c r="DZU300" s="3"/>
      <c r="EAE300" s="3"/>
      <c r="EAO300" s="3"/>
      <c r="EAY300" s="3"/>
      <c r="EBI300" s="3"/>
      <c r="EBS300" s="3"/>
      <c r="ECC300" s="3"/>
      <c r="ECM300" s="3"/>
      <c r="ECW300" s="3"/>
      <c r="EDG300" s="3"/>
      <c r="EDQ300" s="3"/>
      <c r="EEA300" s="3"/>
      <c r="EEK300" s="3"/>
      <c r="EEU300" s="3"/>
      <c r="EFE300" s="3"/>
      <c r="EFO300" s="3"/>
      <c r="EFY300" s="3"/>
      <c r="EGI300" s="3"/>
      <c r="EGS300" s="3"/>
      <c r="EHC300" s="3"/>
      <c r="EHM300" s="3"/>
      <c r="EHW300" s="3"/>
      <c r="EIG300" s="3"/>
      <c r="EIQ300" s="3"/>
      <c r="EJA300" s="3"/>
      <c r="EJK300" s="3"/>
      <c r="EJU300" s="3"/>
      <c r="EKE300" s="3"/>
      <c r="EKO300" s="3"/>
      <c r="EKY300" s="3"/>
      <c r="ELI300" s="3"/>
      <c r="ELS300" s="3"/>
      <c r="EMC300" s="3"/>
      <c r="EMM300" s="3"/>
      <c r="EMW300" s="3"/>
      <c r="ENG300" s="3"/>
      <c r="ENQ300" s="3"/>
      <c r="EOA300" s="3"/>
      <c r="EOK300" s="3"/>
      <c r="EOU300" s="3"/>
      <c r="EPE300" s="3"/>
      <c r="EPO300" s="3"/>
      <c r="EPY300" s="3"/>
      <c r="EQI300" s="3"/>
      <c r="EQS300" s="3"/>
      <c r="ERC300" s="3"/>
      <c r="ERM300" s="3"/>
      <c r="ERW300" s="3"/>
      <c r="ESG300" s="3"/>
      <c r="ESQ300" s="3"/>
      <c r="ETA300" s="3"/>
      <c r="ETK300" s="3"/>
      <c r="ETU300" s="3"/>
      <c r="EUE300" s="3"/>
      <c r="EUO300" s="3"/>
      <c r="EUY300" s="3"/>
      <c r="EVI300" s="3"/>
      <c r="EVS300" s="3"/>
      <c r="EWC300" s="3"/>
      <c r="EWM300" s="3"/>
      <c r="EWW300" s="3"/>
      <c r="EXG300" s="3"/>
      <c r="EXQ300" s="3"/>
      <c r="EYA300" s="3"/>
      <c r="EYK300" s="3"/>
      <c r="EYU300" s="3"/>
      <c r="EZE300" s="3"/>
      <c r="EZO300" s="3"/>
      <c r="EZY300" s="3"/>
      <c r="FAI300" s="3"/>
      <c r="FAS300" s="3"/>
      <c r="FBC300" s="3"/>
      <c r="FBM300" s="3"/>
      <c r="FBW300" s="3"/>
      <c r="FCG300" s="3"/>
      <c r="FCQ300" s="3"/>
      <c r="FDA300" s="3"/>
      <c r="FDK300" s="3"/>
      <c r="FDU300" s="3"/>
      <c r="FEE300" s="3"/>
      <c r="FEO300" s="3"/>
      <c r="FEY300" s="3"/>
      <c r="FFI300" s="3"/>
      <c r="FFS300" s="3"/>
      <c r="FGC300" s="3"/>
      <c r="FGM300" s="3"/>
      <c r="FGW300" s="3"/>
      <c r="FHG300" s="3"/>
      <c r="FHQ300" s="3"/>
      <c r="FIA300" s="3"/>
      <c r="FIK300" s="3"/>
      <c r="FIU300" s="3"/>
      <c r="FJE300" s="3"/>
      <c r="FJO300" s="3"/>
      <c r="FJY300" s="3"/>
      <c r="FKI300" s="3"/>
      <c r="FKS300" s="3"/>
      <c r="FLC300" s="3"/>
      <c r="FLM300" s="3"/>
      <c r="FLW300" s="3"/>
      <c r="FMG300" s="3"/>
      <c r="FMQ300" s="3"/>
      <c r="FNA300" s="3"/>
      <c r="FNK300" s="3"/>
      <c r="FNU300" s="3"/>
      <c r="FOE300" s="3"/>
      <c r="FOO300" s="3"/>
      <c r="FOY300" s="3"/>
      <c r="FPI300" s="3"/>
      <c r="FPS300" s="3"/>
      <c r="FQC300" s="3"/>
      <c r="FQM300" s="3"/>
      <c r="FQW300" s="3"/>
      <c r="FRG300" s="3"/>
      <c r="FRQ300" s="3"/>
      <c r="FSA300" s="3"/>
      <c r="FSK300" s="3"/>
      <c r="FSU300" s="3"/>
      <c r="FTE300" s="3"/>
      <c r="FTO300" s="3"/>
      <c r="FTY300" s="3"/>
      <c r="FUI300" s="3"/>
      <c r="FUS300" s="3"/>
      <c r="FVC300" s="3"/>
      <c r="FVM300" s="3"/>
      <c r="FVW300" s="3"/>
      <c r="FWG300" s="3"/>
      <c r="FWQ300" s="3"/>
      <c r="FXA300" s="3"/>
      <c r="FXK300" s="3"/>
      <c r="FXU300" s="3"/>
      <c r="FYE300" s="3"/>
      <c r="FYO300" s="3"/>
      <c r="FYY300" s="3"/>
      <c r="FZI300" s="3"/>
      <c r="FZS300" s="3"/>
      <c r="GAC300" s="3"/>
      <c r="GAM300" s="3"/>
      <c r="GAW300" s="3"/>
      <c r="GBG300" s="3"/>
      <c r="GBQ300" s="3"/>
      <c r="GCA300" s="3"/>
      <c r="GCK300" s="3"/>
      <c r="GCU300" s="3"/>
      <c r="GDE300" s="3"/>
      <c r="GDO300" s="3"/>
      <c r="GDY300" s="3"/>
      <c r="GEI300" s="3"/>
      <c r="GES300" s="3"/>
      <c r="GFC300" s="3"/>
      <c r="GFM300" s="3"/>
      <c r="GFW300" s="3"/>
      <c r="GGG300" s="3"/>
      <c r="GGQ300" s="3"/>
      <c r="GHA300" s="3"/>
      <c r="GHK300" s="3"/>
      <c r="GHU300" s="3"/>
      <c r="GIE300" s="3"/>
      <c r="GIO300" s="3"/>
      <c r="GIY300" s="3"/>
      <c r="GJI300" s="3"/>
      <c r="GJS300" s="3"/>
      <c r="GKC300" s="3"/>
      <c r="GKM300" s="3"/>
      <c r="GKW300" s="3"/>
      <c r="GLG300" s="3"/>
      <c r="GLQ300" s="3"/>
      <c r="GMA300" s="3"/>
      <c r="GMK300" s="3"/>
      <c r="GMU300" s="3"/>
      <c r="GNE300" s="3"/>
      <c r="GNO300" s="3"/>
      <c r="GNY300" s="3"/>
      <c r="GOI300" s="3"/>
      <c r="GOS300" s="3"/>
      <c r="GPC300" s="3"/>
      <c r="GPM300" s="3"/>
      <c r="GPW300" s="3"/>
      <c r="GQG300" s="3"/>
      <c r="GQQ300" s="3"/>
      <c r="GRA300" s="3"/>
      <c r="GRK300" s="3"/>
      <c r="GRU300" s="3"/>
      <c r="GSE300" s="3"/>
      <c r="GSO300" s="3"/>
      <c r="GSY300" s="3"/>
      <c r="GTI300" s="3"/>
      <c r="GTS300" s="3"/>
      <c r="GUC300" s="3"/>
      <c r="GUM300" s="3"/>
      <c r="GUW300" s="3"/>
      <c r="GVG300" s="3"/>
      <c r="GVQ300" s="3"/>
      <c r="GWA300" s="3"/>
      <c r="GWK300" s="3"/>
      <c r="GWU300" s="3"/>
      <c r="GXE300" s="3"/>
      <c r="GXO300" s="3"/>
      <c r="GXY300" s="3"/>
      <c r="GYI300" s="3"/>
      <c r="GYS300" s="3"/>
      <c r="GZC300" s="3"/>
      <c r="GZM300" s="3"/>
      <c r="GZW300" s="3"/>
      <c r="HAG300" s="3"/>
      <c r="HAQ300" s="3"/>
      <c r="HBA300" s="3"/>
      <c r="HBK300" s="3"/>
      <c r="HBU300" s="3"/>
      <c r="HCE300" s="3"/>
      <c r="HCO300" s="3"/>
      <c r="HCY300" s="3"/>
      <c r="HDI300" s="3"/>
      <c r="HDS300" s="3"/>
      <c r="HEC300" s="3"/>
      <c r="HEM300" s="3"/>
      <c r="HEW300" s="3"/>
      <c r="HFG300" s="3"/>
      <c r="HFQ300" s="3"/>
      <c r="HGA300" s="3"/>
      <c r="HGK300" s="3"/>
      <c r="HGU300" s="3"/>
      <c r="HHE300" s="3"/>
      <c r="HHO300" s="3"/>
      <c r="HHY300" s="3"/>
      <c r="HII300" s="3"/>
      <c r="HIS300" s="3"/>
      <c r="HJC300" s="3"/>
      <c r="HJM300" s="3"/>
      <c r="HJW300" s="3"/>
      <c r="HKG300" s="3"/>
      <c r="HKQ300" s="3"/>
      <c r="HLA300" s="3"/>
      <c r="HLK300" s="3"/>
      <c r="HLU300" s="3"/>
      <c r="HME300" s="3"/>
      <c r="HMO300" s="3"/>
      <c r="HMY300" s="3"/>
      <c r="HNI300" s="3"/>
      <c r="HNS300" s="3"/>
      <c r="HOC300" s="3"/>
      <c r="HOM300" s="3"/>
      <c r="HOW300" s="3"/>
      <c r="HPG300" s="3"/>
      <c r="HPQ300" s="3"/>
      <c r="HQA300" s="3"/>
      <c r="HQK300" s="3"/>
      <c r="HQU300" s="3"/>
      <c r="HRE300" s="3"/>
      <c r="HRO300" s="3"/>
      <c r="HRY300" s="3"/>
      <c r="HSI300" s="3"/>
      <c r="HSS300" s="3"/>
      <c r="HTC300" s="3"/>
      <c r="HTM300" s="3"/>
      <c r="HTW300" s="3"/>
      <c r="HUG300" s="3"/>
      <c r="HUQ300" s="3"/>
      <c r="HVA300" s="3"/>
      <c r="HVK300" s="3"/>
      <c r="HVU300" s="3"/>
      <c r="HWE300" s="3"/>
      <c r="HWO300" s="3"/>
      <c r="HWY300" s="3"/>
      <c r="HXI300" s="3"/>
      <c r="HXS300" s="3"/>
      <c r="HYC300" s="3"/>
      <c r="HYM300" s="3"/>
      <c r="HYW300" s="3"/>
      <c r="HZG300" s="3"/>
      <c r="HZQ300" s="3"/>
      <c r="IAA300" s="3"/>
      <c r="IAK300" s="3"/>
      <c r="IAU300" s="3"/>
      <c r="IBE300" s="3"/>
      <c r="IBO300" s="3"/>
      <c r="IBY300" s="3"/>
      <c r="ICI300" s="3"/>
      <c r="ICS300" s="3"/>
      <c r="IDC300" s="3"/>
      <c r="IDM300" s="3"/>
      <c r="IDW300" s="3"/>
      <c r="IEG300" s="3"/>
      <c r="IEQ300" s="3"/>
      <c r="IFA300" s="3"/>
      <c r="IFK300" s="3"/>
      <c r="IFU300" s="3"/>
      <c r="IGE300" s="3"/>
      <c r="IGO300" s="3"/>
      <c r="IGY300" s="3"/>
      <c r="IHI300" s="3"/>
      <c r="IHS300" s="3"/>
      <c r="IIC300" s="3"/>
      <c r="IIM300" s="3"/>
      <c r="IIW300" s="3"/>
      <c r="IJG300" s="3"/>
      <c r="IJQ300" s="3"/>
      <c r="IKA300" s="3"/>
      <c r="IKK300" s="3"/>
      <c r="IKU300" s="3"/>
      <c r="ILE300" s="3"/>
      <c r="ILO300" s="3"/>
      <c r="ILY300" s="3"/>
      <c r="IMI300" s="3"/>
      <c r="IMS300" s="3"/>
      <c r="INC300" s="3"/>
      <c r="INM300" s="3"/>
      <c r="INW300" s="3"/>
      <c r="IOG300" s="3"/>
      <c r="IOQ300" s="3"/>
      <c r="IPA300" s="3"/>
      <c r="IPK300" s="3"/>
      <c r="IPU300" s="3"/>
      <c r="IQE300" s="3"/>
      <c r="IQO300" s="3"/>
      <c r="IQY300" s="3"/>
      <c r="IRI300" s="3"/>
      <c r="IRS300" s="3"/>
      <c r="ISC300" s="3"/>
      <c r="ISM300" s="3"/>
      <c r="ISW300" s="3"/>
      <c r="ITG300" s="3"/>
      <c r="ITQ300" s="3"/>
      <c r="IUA300" s="3"/>
      <c r="IUK300" s="3"/>
      <c r="IUU300" s="3"/>
      <c r="IVE300" s="3"/>
      <c r="IVO300" s="3"/>
      <c r="IVY300" s="3"/>
      <c r="IWI300" s="3"/>
      <c r="IWS300" s="3"/>
      <c r="IXC300" s="3"/>
      <c r="IXM300" s="3"/>
      <c r="IXW300" s="3"/>
      <c r="IYG300" s="3"/>
      <c r="IYQ300" s="3"/>
      <c r="IZA300" s="3"/>
      <c r="IZK300" s="3"/>
      <c r="IZU300" s="3"/>
      <c r="JAE300" s="3"/>
      <c r="JAO300" s="3"/>
      <c r="JAY300" s="3"/>
      <c r="JBI300" s="3"/>
      <c r="JBS300" s="3"/>
      <c r="JCC300" s="3"/>
      <c r="JCM300" s="3"/>
      <c r="JCW300" s="3"/>
      <c r="JDG300" s="3"/>
      <c r="JDQ300" s="3"/>
      <c r="JEA300" s="3"/>
      <c r="JEK300" s="3"/>
      <c r="JEU300" s="3"/>
      <c r="JFE300" s="3"/>
      <c r="JFO300" s="3"/>
      <c r="JFY300" s="3"/>
      <c r="JGI300" s="3"/>
      <c r="JGS300" s="3"/>
      <c r="JHC300" s="3"/>
      <c r="JHM300" s="3"/>
      <c r="JHW300" s="3"/>
      <c r="JIG300" s="3"/>
      <c r="JIQ300" s="3"/>
      <c r="JJA300" s="3"/>
      <c r="JJK300" s="3"/>
      <c r="JJU300" s="3"/>
      <c r="JKE300" s="3"/>
      <c r="JKO300" s="3"/>
      <c r="JKY300" s="3"/>
      <c r="JLI300" s="3"/>
      <c r="JLS300" s="3"/>
      <c r="JMC300" s="3"/>
      <c r="JMM300" s="3"/>
      <c r="JMW300" s="3"/>
      <c r="JNG300" s="3"/>
      <c r="JNQ300" s="3"/>
      <c r="JOA300" s="3"/>
      <c r="JOK300" s="3"/>
      <c r="JOU300" s="3"/>
      <c r="JPE300" s="3"/>
      <c r="JPO300" s="3"/>
      <c r="JPY300" s="3"/>
      <c r="JQI300" s="3"/>
      <c r="JQS300" s="3"/>
      <c r="JRC300" s="3"/>
      <c r="JRM300" s="3"/>
      <c r="JRW300" s="3"/>
      <c r="JSG300" s="3"/>
      <c r="JSQ300" s="3"/>
      <c r="JTA300" s="3"/>
      <c r="JTK300" s="3"/>
      <c r="JTU300" s="3"/>
      <c r="JUE300" s="3"/>
      <c r="JUO300" s="3"/>
      <c r="JUY300" s="3"/>
      <c r="JVI300" s="3"/>
      <c r="JVS300" s="3"/>
      <c r="JWC300" s="3"/>
      <c r="JWM300" s="3"/>
      <c r="JWW300" s="3"/>
      <c r="JXG300" s="3"/>
      <c r="JXQ300" s="3"/>
      <c r="JYA300" s="3"/>
      <c r="JYK300" s="3"/>
      <c r="JYU300" s="3"/>
      <c r="JZE300" s="3"/>
      <c r="JZO300" s="3"/>
      <c r="JZY300" s="3"/>
      <c r="KAI300" s="3"/>
      <c r="KAS300" s="3"/>
      <c r="KBC300" s="3"/>
      <c r="KBM300" s="3"/>
      <c r="KBW300" s="3"/>
      <c r="KCG300" s="3"/>
      <c r="KCQ300" s="3"/>
      <c r="KDA300" s="3"/>
      <c r="KDK300" s="3"/>
      <c r="KDU300" s="3"/>
      <c r="KEE300" s="3"/>
      <c r="KEO300" s="3"/>
      <c r="KEY300" s="3"/>
      <c r="KFI300" s="3"/>
      <c r="KFS300" s="3"/>
      <c r="KGC300" s="3"/>
      <c r="KGM300" s="3"/>
      <c r="KGW300" s="3"/>
      <c r="KHG300" s="3"/>
      <c r="KHQ300" s="3"/>
      <c r="KIA300" s="3"/>
      <c r="KIK300" s="3"/>
      <c r="KIU300" s="3"/>
      <c r="KJE300" s="3"/>
      <c r="KJO300" s="3"/>
      <c r="KJY300" s="3"/>
      <c r="KKI300" s="3"/>
      <c r="KKS300" s="3"/>
      <c r="KLC300" s="3"/>
      <c r="KLM300" s="3"/>
      <c r="KLW300" s="3"/>
      <c r="KMG300" s="3"/>
      <c r="KMQ300" s="3"/>
      <c r="KNA300" s="3"/>
      <c r="KNK300" s="3"/>
      <c r="KNU300" s="3"/>
      <c r="KOE300" s="3"/>
      <c r="KOO300" s="3"/>
      <c r="KOY300" s="3"/>
      <c r="KPI300" s="3"/>
      <c r="KPS300" s="3"/>
      <c r="KQC300" s="3"/>
      <c r="KQM300" s="3"/>
      <c r="KQW300" s="3"/>
      <c r="KRG300" s="3"/>
      <c r="KRQ300" s="3"/>
      <c r="KSA300" s="3"/>
      <c r="KSK300" s="3"/>
      <c r="KSU300" s="3"/>
      <c r="KTE300" s="3"/>
      <c r="KTO300" s="3"/>
      <c r="KTY300" s="3"/>
      <c r="KUI300" s="3"/>
      <c r="KUS300" s="3"/>
      <c r="KVC300" s="3"/>
      <c r="KVM300" s="3"/>
      <c r="KVW300" s="3"/>
      <c r="KWG300" s="3"/>
      <c r="KWQ300" s="3"/>
      <c r="KXA300" s="3"/>
      <c r="KXK300" s="3"/>
      <c r="KXU300" s="3"/>
      <c r="KYE300" s="3"/>
      <c r="KYO300" s="3"/>
      <c r="KYY300" s="3"/>
      <c r="KZI300" s="3"/>
      <c r="KZS300" s="3"/>
      <c r="LAC300" s="3"/>
      <c r="LAM300" s="3"/>
      <c r="LAW300" s="3"/>
      <c r="LBG300" s="3"/>
      <c r="LBQ300" s="3"/>
      <c r="LCA300" s="3"/>
      <c r="LCK300" s="3"/>
      <c r="LCU300" s="3"/>
      <c r="LDE300" s="3"/>
      <c r="LDO300" s="3"/>
      <c r="LDY300" s="3"/>
      <c r="LEI300" s="3"/>
      <c r="LES300" s="3"/>
      <c r="LFC300" s="3"/>
      <c r="LFM300" s="3"/>
      <c r="LFW300" s="3"/>
      <c r="LGG300" s="3"/>
      <c r="LGQ300" s="3"/>
      <c r="LHA300" s="3"/>
      <c r="LHK300" s="3"/>
      <c r="LHU300" s="3"/>
      <c r="LIE300" s="3"/>
      <c r="LIO300" s="3"/>
      <c r="LIY300" s="3"/>
      <c r="LJI300" s="3"/>
      <c r="LJS300" s="3"/>
      <c r="LKC300" s="3"/>
      <c r="LKM300" s="3"/>
      <c r="LKW300" s="3"/>
      <c r="LLG300" s="3"/>
      <c r="LLQ300" s="3"/>
      <c r="LMA300" s="3"/>
      <c r="LMK300" s="3"/>
      <c r="LMU300" s="3"/>
      <c r="LNE300" s="3"/>
      <c r="LNO300" s="3"/>
      <c r="LNY300" s="3"/>
      <c r="LOI300" s="3"/>
      <c r="LOS300" s="3"/>
      <c r="LPC300" s="3"/>
      <c r="LPM300" s="3"/>
      <c r="LPW300" s="3"/>
      <c r="LQG300" s="3"/>
      <c r="LQQ300" s="3"/>
      <c r="LRA300" s="3"/>
      <c r="LRK300" s="3"/>
      <c r="LRU300" s="3"/>
      <c r="LSE300" s="3"/>
      <c r="LSO300" s="3"/>
      <c r="LSY300" s="3"/>
      <c r="LTI300" s="3"/>
      <c r="LTS300" s="3"/>
      <c r="LUC300" s="3"/>
      <c r="LUM300" s="3"/>
      <c r="LUW300" s="3"/>
      <c r="LVG300" s="3"/>
      <c r="LVQ300" s="3"/>
      <c r="LWA300" s="3"/>
      <c r="LWK300" s="3"/>
      <c r="LWU300" s="3"/>
      <c r="LXE300" s="3"/>
      <c r="LXO300" s="3"/>
      <c r="LXY300" s="3"/>
      <c r="LYI300" s="3"/>
      <c r="LYS300" s="3"/>
      <c r="LZC300" s="3"/>
      <c r="LZM300" s="3"/>
      <c r="LZW300" s="3"/>
      <c r="MAG300" s="3"/>
      <c r="MAQ300" s="3"/>
      <c r="MBA300" s="3"/>
      <c r="MBK300" s="3"/>
      <c r="MBU300" s="3"/>
      <c r="MCE300" s="3"/>
      <c r="MCO300" s="3"/>
      <c r="MCY300" s="3"/>
      <c r="MDI300" s="3"/>
      <c r="MDS300" s="3"/>
      <c r="MEC300" s="3"/>
      <c r="MEM300" s="3"/>
      <c r="MEW300" s="3"/>
      <c r="MFG300" s="3"/>
      <c r="MFQ300" s="3"/>
      <c r="MGA300" s="3"/>
      <c r="MGK300" s="3"/>
      <c r="MGU300" s="3"/>
      <c r="MHE300" s="3"/>
      <c r="MHO300" s="3"/>
      <c r="MHY300" s="3"/>
      <c r="MII300" s="3"/>
      <c r="MIS300" s="3"/>
      <c r="MJC300" s="3"/>
      <c r="MJM300" s="3"/>
      <c r="MJW300" s="3"/>
      <c r="MKG300" s="3"/>
      <c r="MKQ300" s="3"/>
      <c r="MLA300" s="3"/>
      <c r="MLK300" s="3"/>
      <c r="MLU300" s="3"/>
      <c r="MME300" s="3"/>
      <c r="MMO300" s="3"/>
      <c r="MMY300" s="3"/>
      <c r="MNI300" s="3"/>
      <c r="MNS300" s="3"/>
      <c r="MOC300" s="3"/>
      <c r="MOM300" s="3"/>
      <c r="MOW300" s="3"/>
      <c r="MPG300" s="3"/>
      <c r="MPQ300" s="3"/>
      <c r="MQA300" s="3"/>
      <c r="MQK300" s="3"/>
      <c r="MQU300" s="3"/>
      <c r="MRE300" s="3"/>
      <c r="MRO300" s="3"/>
      <c r="MRY300" s="3"/>
      <c r="MSI300" s="3"/>
      <c r="MSS300" s="3"/>
      <c r="MTC300" s="3"/>
      <c r="MTM300" s="3"/>
      <c r="MTW300" s="3"/>
      <c r="MUG300" s="3"/>
      <c r="MUQ300" s="3"/>
      <c r="MVA300" s="3"/>
      <c r="MVK300" s="3"/>
      <c r="MVU300" s="3"/>
      <c r="MWE300" s="3"/>
      <c r="MWO300" s="3"/>
      <c r="MWY300" s="3"/>
      <c r="MXI300" s="3"/>
      <c r="MXS300" s="3"/>
      <c r="MYC300" s="3"/>
      <c r="MYM300" s="3"/>
      <c r="MYW300" s="3"/>
      <c r="MZG300" s="3"/>
      <c r="MZQ300" s="3"/>
      <c r="NAA300" s="3"/>
      <c r="NAK300" s="3"/>
      <c r="NAU300" s="3"/>
      <c r="NBE300" s="3"/>
      <c r="NBO300" s="3"/>
      <c r="NBY300" s="3"/>
      <c r="NCI300" s="3"/>
      <c r="NCS300" s="3"/>
      <c r="NDC300" s="3"/>
      <c r="NDM300" s="3"/>
      <c r="NDW300" s="3"/>
      <c r="NEG300" s="3"/>
      <c r="NEQ300" s="3"/>
      <c r="NFA300" s="3"/>
      <c r="NFK300" s="3"/>
      <c r="NFU300" s="3"/>
      <c r="NGE300" s="3"/>
      <c r="NGO300" s="3"/>
      <c r="NGY300" s="3"/>
      <c r="NHI300" s="3"/>
      <c r="NHS300" s="3"/>
      <c r="NIC300" s="3"/>
      <c r="NIM300" s="3"/>
      <c r="NIW300" s="3"/>
      <c r="NJG300" s="3"/>
      <c r="NJQ300" s="3"/>
      <c r="NKA300" s="3"/>
      <c r="NKK300" s="3"/>
      <c r="NKU300" s="3"/>
      <c r="NLE300" s="3"/>
      <c r="NLO300" s="3"/>
      <c r="NLY300" s="3"/>
      <c r="NMI300" s="3"/>
      <c r="NMS300" s="3"/>
      <c r="NNC300" s="3"/>
      <c r="NNM300" s="3"/>
      <c r="NNW300" s="3"/>
      <c r="NOG300" s="3"/>
      <c r="NOQ300" s="3"/>
      <c r="NPA300" s="3"/>
      <c r="NPK300" s="3"/>
      <c r="NPU300" s="3"/>
      <c r="NQE300" s="3"/>
      <c r="NQO300" s="3"/>
      <c r="NQY300" s="3"/>
      <c r="NRI300" s="3"/>
      <c r="NRS300" s="3"/>
      <c r="NSC300" s="3"/>
      <c r="NSM300" s="3"/>
      <c r="NSW300" s="3"/>
      <c r="NTG300" s="3"/>
      <c r="NTQ300" s="3"/>
      <c r="NUA300" s="3"/>
      <c r="NUK300" s="3"/>
      <c r="NUU300" s="3"/>
      <c r="NVE300" s="3"/>
      <c r="NVO300" s="3"/>
      <c r="NVY300" s="3"/>
      <c r="NWI300" s="3"/>
      <c r="NWS300" s="3"/>
      <c r="NXC300" s="3"/>
      <c r="NXM300" s="3"/>
      <c r="NXW300" s="3"/>
      <c r="NYG300" s="3"/>
      <c r="NYQ300" s="3"/>
      <c r="NZA300" s="3"/>
      <c r="NZK300" s="3"/>
      <c r="NZU300" s="3"/>
      <c r="OAE300" s="3"/>
      <c r="OAO300" s="3"/>
      <c r="OAY300" s="3"/>
      <c r="OBI300" s="3"/>
      <c r="OBS300" s="3"/>
      <c r="OCC300" s="3"/>
      <c r="OCM300" s="3"/>
      <c r="OCW300" s="3"/>
      <c r="ODG300" s="3"/>
      <c r="ODQ300" s="3"/>
      <c r="OEA300" s="3"/>
      <c r="OEK300" s="3"/>
      <c r="OEU300" s="3"/>
      <c r="OFE300" s="3"/>
      <c r="OFO300" s="3"/>
      <c r="OFY300" s="3"/>
      <c r="OGI300" s="3"/>
      <c r="OGS300" s="3"/>
      <c r="OHC300" s="3"/>
      <c r="OHM300" s="3"/>
      <c r="OHW300" s="3"/>
      <c r="OIG300" s="3"/>
      <c r="OIQ300" s="3"/>
      <c r="OJA300" s="3"/>
      <c r="OJK300" s="3"/>
      <c r="OJU300" s="3"/>
      <c r="OKE300" s="3"/>
      <c r="OKO300" s="3"/>
      <c r="OKY300" s="3"/>
      <c r="OLI300" s="3"/>
      <c r="OLS300" s="3"/>
      <c r="OMC300" s="3"/>
      <c r="OMM300" s="3"/>
      <c r="OMW300" s="3"/>
      <c r="ONG300" s="3"/>
      <c r="ONQ300" s="3"/>
      <c r="OOA300" s="3"/>
      <c r="OOK300" s="3"/>
      <c r="OOU300" s="3"/>
      <c r="OPE300" s="3"/>
      <c r="OPO300" s="3"/>
      <c r="OPY300" s="3"/>
      <c r="OQI300" s="3"/>
      <c r="OQS300" s="3"/>
      <c r="ORC300" s="3"/>
      <c r="ORM300" s="3"/>
      <c r="ORW300" s="3"/>
      <c r="OSG300" s="3"/>
      <c r="OSQ300" s="3"/>
      <c r="OTA300" s="3"/>
      <c r="OTK300" s="3"/>
      <c r="OTU300" s="3"/>
      <c r="OUE300" s="3"/>
      <c r="OUO300" s="3"/>
      <c r="OUY300" s="3"/>
      <c r="OVI300" s="3"/>
      <c r="OVS300" s="3"/>
      <c r="OWC300" s="3"/>
      <c r="OWM300" s="3"/>
      <c r="OWW300" s="3"/>
      <c r="OXG300" s="3"/>
      <c r="OXQ300" s="3"/>
      <c r="OYA300" s="3"/>
      <c r="OYK300" s="3"/>
      <c r="OYU300" s="3"/>
      <c r="OZE300" s="3"/>
      <c r="OZO300" s="3"/>
      <c r="OZY300" s="3"/>
      <c r="PAI300" s="3"/>
      <c r="PAS300" s="3"/>
      <c r="PBC300" s="3"/>
      <c r="PBM300" s="3"/>
      <c r="PBW300" s="3"/>
      <c r="PCG300" s="3"/>
      <c r="PCQ300" s="3"/>
      <c r="PDA300" s="3"/>
      <c r="PDK300" s="3"/>
      <c r="PDU300" s="3"/>
      <c r="PEE300" s="3"/>
      <c r="PEO300" s="3"/>
      <c r="PEY300" s="3"/>
      <c r="PFI300" s="3"/>
      <c r="PFS300" s="3"/>
      <c r="PGC300" s="3"/>
      <c r="PGM300" s="3"/>
      <c r="PGW300" s="3"/>
      <c r="PHG300" s="3"/>
      <c r="PHQ300" s="3"/>
      <c r="PIA300" s="3"/>
      <c r="PIK300" s="3"/>
      <c r="PIU300" s="3"/>
      <c r="PJE300" s="3"/>
      <c r="PJO300" s="3"/>
      <c r="PJY300" s="3"/>
      <c r="PKI300" s="3"/>
      <c r="PKS300" s="3"/>
      <c r="PLC300" s="3"/>
      <c r="PLM300" s="3"/>
      <c r="PLW300" s="3"/>
      <c r="PMG300" s="3"/>
      <c r="PMQ300" s="3"/>
      <c r="PNA300" s="3"/>
      <c r="PNK300" s="3"/>
      <c r="PNU300" s="3"/>
      <c r="POE300" s="3"/>
      <c r="POO300" s="3"/>
      <c r="POY300" s="3"/>
      <c r="PPI300" s="3"/>
      <c r="PPS300" s="3"/>
      <c r="PQC300" s="3"/>
      <c r="PQM300" s="3"/>
      <c r="PQW300" s="3"/>
      <c r="PRG300" s="3"/>
      <c r="PRQ300" s="3"/>
      <c r="PSA300" s="3"/>
      <c r="PSK300" s="3"/>
      <c r="PSU300" s="3"/>
      <c r="PTE300" s="3"/>
      <c r="PTO300" s="3"/>
      <c r="PTY300" s="3"/>
      <c r="PUI300" s="3"/>
      <c r="PUS300" s="3"/>
      <c r="PVC300" s="3"/>
      <c r="PVM300" s="3"/>
      <c r="PVW300" s="3"/>
      <c r="PWG300" s="3"/>
      <c r="PWQ300" s="3"/>
      <c r="PXA300" s="3"/>
      <c r="PXK300" s="3"/>
      <c r="PXU300" s="3"/>
      <c r="PYE300" s="3"/>
      <c r="PYO300" s="3"/>
      <c r="PYY300" s="3"/>
      <c r="PZI300" s="3"/>
      <c r="PZS300" s="3"/>
      <c r="QAC300" s="3"/>
      <c r="QAM300" s="3"/>
      <c r="QAW300" s="3"/>
      <c r="QBG300" s="3"/>
      <c r="QBQ300" s="3"/>
      <c r="QCA300" s="3"/>
      <c r="QCK300" s="3"/>
      <c r="QCU300" s="3"/>
      <c r="QDE300" s="3"/>
      <c r="QDO300" s="3"/>
      <c r="QDY300" s="3"/>
      <c r="QEI300" s="3"/>
      <c r="QES300" s="3"/>
      <c r="QFC300" s="3"/>
      <c r="QFM300" s="3"/>
      <c r="QFW300" s="3"/>
      <c r="QGG300" s="3"/>
      <c r="QGQ300" s="3"/>
      <c r="QHA300" s="3"/>
      <c r="QHK300" s="3"/>
      <c r="QHU300" s="3"/>
      <c r="QIE300" s="3"/>
      <c r="QIO300" s="3"/>
      <c r="QIY300" s="3"/>
      <c r="QJI300" s="3"/>
      <c r="QJS300" s="3"/>
      <c r="QKC300" s="3"/>
      <c r="QKM300" s="3"/>
      <c r="QKW300" s="3"/>
      <c r="QLG300" s="3"/>
      <c r="QLQ300" s="3"/>
      <c r="QMA300" s="3"/>
      <c r="QMK300" s="3"/>
      <c r="QMU300" s="3"/>
      <c r="QNE300" s="3"/>
      <c r="QNO300" s="3"/>
      <c r="QNY300" s="3"/>
      <c r="QOI300" s="3"/>
      <c r="QOS300" s="3"/>
      <c r="QPC300" s="3"/>
      <c r="QPM300" s="3"/>
      <c r="QPW300" s="3"/>
      <c r="QQG300" s="3"/>
      <c r="QQQ300" s="3"/>
      <c r="QRA300" s="3"/>
      <c r="QRK300" s="3"/>
      <c r="QRU300" s="3"/>
      <c r="QSE300" s="3"/>
      <c r="QSO300" s="3"/>
      <c r="QSY300" s="3"/>
      <c r="QTI300" s="3"/>
      <c r="QTS300" s="3"/>
      <c r="QUC300" s="3"/>
      <c r="QUM300" s="3"/>
      <c r="QUW300" s="3"/>
      <c r="QVG300" s="3"/>
      <c r="QVQ300" s="3"/>
      <c r="QWA300" s="3"/>
      <c r="QWK300" s="3"/>
      <c r="QWU300" s="3"/>
      <c r="QXE300" s="3"/>
      <c r="QXO300" s="3"/>
      <c r="QXY300" s="3"/>
      <c r="QYI300" s="3"/>
      <c r="QYS300" s="3"/>
      <c r="QZC300" s="3"/>
      <c r="QZM300" s="3"/>
      <c r="QZW300" s="3"/>
      <c r="RAG300" s="3"/>
      <c r="RAQ300" s="3"/>
      <c r="RBA300" s="3"/>
      <c r="RBK300" s="3"/>
      <c r="RBU300" s="3"/>
      <c r="RCE300" s="3"/>
      <c r="RCO300" s="3"/>
      <c r="RCY300" s="3"/>
      <c r="RDI300" s="3"/>
      <c r="RDS300" s="3"/>
      <c r="REC300" s="3"/>
      <c r="REM300" s="3"/>
      <c r="REW300" s="3"/>
      <c r="RFG300" s="3"/>
      <c r="RFQ300" s="3"/>
      <c r="RGA300" s="3"/>
      <c r="RGK300" s="3"/>
      <c r="RGU300" s="3"/>
      <c r="RHE300" s="3"/>
      <c r="RHO300" s="3"/>
      <c r="RHY300" s="3"/>
      <c r="RII300" s="3"/>
      <c r="RIS300" s="3"/>
      <c r="RJC300" s="3"/>
      <c r="RJM300" s="3"/>
      <c r="RJW300" s="3"/>
      <c r="RKG300" s="3"/>
      <c r="RKQ300" s="3"/>
      <c r="RLA300" s="3"/>
      <c r="RLK300" s="3"/>
      <c r="RLU300" s="3"/>
      <c r="RME300" s="3"/>
      <c r="RMO300" s="3"/>
      <c r="RMY300" s="3"/>
      <c r="RNI300" s="3"/>
      <c r="RNS300" s="3"/>
      <c r="ROC300" s="3"/>
      <c r="ROM300" s="3"/>
      <c r="ROW300" s="3"/>
      <c r="RPG300" s="3"/>
      <c r="RPQ300" s="3"/>
      <c r="RQA300" s="3"/>
      <c r="RQK300" s="3"/>
      <c r="RQU300" s="3"/>
      <c r="RRE300" s="3"/>
      <c r="RRO300" s="3"/>
      <c r="RRY300" s="3"/>
      <c r="RSI300" s="3"/>
      <c r="RSS300" s="3"/>
      <c r="RTC300" s="3"/>
      <c r="RTM300" s="3"/>
      <c r="RTW300" s="3"/>
      <c r="RUG300" s="3"/>
      <c r="RUQ300" s="3"/>
      <c r="RVA300" s="3"/>
      <c r="RVK300" s="3"/>
      <c r="RVU300" s="3"/>
      <c r="RWE300" s="3"/>
      <c r="RWO300" s="3"/>
      <c r="RWY300" s="3"/>
      <c r="RXI300" s="3"/>
      <c r="RXS300" s="3"/>
      <c r="RYC300" s="3"/>
      <c r="RYM300" s="3"/>
      <c r="RYW300" s="3"/>
      <c r="RZG300" s="3"/>
      <c r="RZQ300" s="3"/>
      <c r="SAA300" s="3"/>
      <c r="SAK300" s="3"/>
      <c r="SAU300" s="3"/>
      <c r="SBE300" s="3"/>
      <c r="SBO300" s="3"/>
      <c r="SBY300" s="3"/>
      <c r="SCI300" s="3"/>
      <c r="SCS300" s="3"/>
      <c r="SDC300" s="3"/>
      <c r="SDM300" s="3"/>
      <c r="SDW300" s="3"/>
      <c r="SEG300" s="3"/>
      <c r="SEQ300" s="3"/>
      <c r="SFA300" s="3"/>
      <c r="SFK300" s="3"/>
      <c r="SFU300" s="3"/>
      <c r="SGE300" s="3"/>
      <c r="SGO300" s="3"/>
      <c r="SGY300" s="3"/>
      <c r="SHI300" s="3"/>
      <c r="SHS300" s="3"/>
      <c r="SIC300" s="3"/>
      <c r="SIM300" s="3"/>
      <c r="SIW300" s="3"/>
      <c r="SJG300" s="3"/>
      <c r="SJQ300" s="3"/>
      <c r="SKA300" s="3"/>
      <c r="SKK300" s="3"/>
      <c r="SKU300" s="3"/>
      <c r="SLE300" s="3"/>
      <c r="SLO300" s="3"/>
      <c r="SLY300" s="3"/>
      <c r="SMI300" s="3"/>
      <c r="SMS300" s="3"/>
      <c r="SNC300" s="3"/>
      <c r="SNM300" s="3"/>
      <c r="SNW300" s="3"/>
      <c r="SOG300" s="3"/>
      <c r="SOQ300" s="3"/>
      <c r="SPA300" s="3"/>
      <c r="SPK300" s="3"/>
      <c r="SPU300" s="3"/>
      <c r="SQE300" s="3"/>
      <c r="SQO300" s="3"/>
      <c r="SQY300" s="3"/>
      <c r="SRI300" s="3"/>
      <c r="SRS300" s="3"/>
      <c r="SSC300" s="3"/>
      <c r="SSM300" s="3"/>
      <c r="SSW300" s="3"/>
      <c r="STG300" s="3"/>
      <c r="STQ300" s="3"/>
      <c r="SUA300" s="3"/>
      <c r="SUK300" s="3"/>
      <c r="SUU300" s="3"/>
      <c r="SVE300" s="3"/>
      <c r="SVO300" s="3"/>
      <c r="SVY300" s="3"/>
      <c r="SWI300" s="3"/>
      <c r="SWS300" s="3"/>
      <c r="SXC300" s="3"/>
      <c r="SXM300" s="3"/>
      <c r="SXW300" s="3"/>
      <c r="SYG300" s="3"/>
      <c r="SYQ300" s="3"/>
      <c r="SZA300" s="3"/>
      <c r="SZK300" s="3"/>
      <c r="SZU300" s="3"/>
      <c r="TAE300" s="3"/>
      <c r="TAO300" s="3"/>
      <c r="TAY300" s="3"/>
      <c r="TBI300" s="3"/>
      <c r="TBS300" s="3"/>
      <c r="TCC300" s="3"/>
      <c r="TCM300" s="3"/>
      <c r="TCW300" s="3"/>
      <c r="TDG300" s="3"/>
      <c r="TDQ300" s="3"/>
      <c r="TEA300" s="3"/>
      <c r="TEK300" s="3"/>
      <c r="TEU300" s="3"/>
      <c r="TFE300" s="3"/>
      <c r="TFO300" s="3"/>
      <c r="TFY300" s="3"/>
      <c r="TGI300" s="3"/>
      <c r="TGS300" s="3"/>
      <c r="THC300" s="3"/>
      <c r="THM300" s="3"/>
      <c r="THW300" s="3"/>
      <c r="TIG300" s="3"/>
      <c r="TIQ300" s="3"/>
      <c r="TJA300" s="3"/>
      <c r="TJK300" s="3"/>
      <c r="TJU300" s="3"/>
      <c r="TKE300" s="3"/>
      <c r="TKO300" s="3"/>
      <c r="TKY300" s="3"/>
      <c r="TLI300" s="3"/>
      <c r="TLS300" s="3"/>
      <c r="TMC300" s="3"/>
      <c r="TMM300" s="3"/>
      <c r="TMW300" s="3"/>
      <c r="TNG300" s="3"/>
      <c r="TNQ300" s="3"/>
      <c r="TOA300" s="3"/>
      <c r="TOK300" s="3"/>
      <c r="TOU300" s="3"/>
      <c r="TPE300" s="3"/>
      <c r="TPO300" s="3"/>
      <c r="TPY300" s="3"/>
      <c r="TQI300" s="3"/>
      <c r="TQS300" s="3"/>
      <c r="TRC300" s="3"/>
      <c r="TRM300" s="3"/>
      <c r="TRW300" s="3"/>
      <c r="TSG300" s="3"/>
      <c r="TSQ300" s="3"/>
      <c r="TTA300" s="3"/>
      <c r="TTK300" s="3"/>
      <c r="TTU300" s="3"/>
      <c r="TUE300" s="3"/>
      <c r="TUO300" s="3"/>
      <c r="TUY300" s="3"/>
      <c r="TVI300" s="3"/>
      <c r="TVS300" s="3"/>
      <c r="TWC300" s="3"/>
      <c r="TWM300" s="3"/>
      <c r="TWW300" s="3"/>
      <c r="TXG300" s="3"/>
      <c r="TXQ300" s="3"/>
      <c r="TYA300" s="3"/>
      <c r="TYK300" s="3"/>
      <c r="TYU300" s="3"/>
      <c r="TZE300" s="3"/>
      <c r="TZO300" s="3"/>
      <c r="TZY300" s="3"/>
      <c r="UAI300" s="3"/>
      <c r="UAS300" s="3"/>
      <c r="UBC300" s="3"/>
      <c r="UBM300" s="3"/>
      <c r="UBW300" s="3"/>
      <c r="UCG300" s="3"/>
      <c r="UCQ300" s="3"/>
      <c r="UDA300" s="3"/>
      <c r="UDK300" s="3"/>
      <c r="UDU300" s="3"/>
      <c r="UEE300" s="3"/>
      <c r="UEO300" s="3"/>
      <c r="UEY300" s="3"/>
      <c r="UFI300" s="3"/>
      <c r="UFS300" s="3"/>
      <c r="UGC300" s="3"/>
      <c r="UGM300" s="3"/>
      <c r="UGW300" s="3"/>
      <c r="UHG300" s="3"/>
      <c r="UHQ300" s="3"/>
      <c r="UIA300" s="3"/>
      <c r="UIK300" s="3"/>
      <c r="UIU300" s="3"/>
      <c r="UJE300" s="3"/>
      <c r="UJO300" s="3"/>
      <c r="UJY300" s="3"/>
      <c r="UKI300" s="3"/>
      <c r="UKS300" s="3"/>
      <c r="ULC300" s="3"/>
      <c r="ULM300" s="3"/>
      <c r="ULW300" s="3"/>
      <c r="UMG300" s="3"/>
      <c r="UMQ300" s="3"/>
      <c r="UNA300" s="3"/>
      <c r="UNK300" s="3"/>
      <c r="UNU300" s="3"/>
      <c r="UOE300" s="3"/>
      <c r="UOO300" s="3"/>
      <c r="UOY300" s="3"/>
      <c r="UPI300" s="3"/>
      <c r="UPS300" s="3"/>
      <c r="UQC300" s="3"/>
      <c r="UQM300" s="3"/>
      <c r="UQW300" s="3"/>
      <c r="URG300" s="3"/>
      <c r="URQ300" s="3"/>
      <c r="USA300" s="3"/>
      <c r="USK300" s="3"/>
      <c r="USU300" s="3"/>
      <c r="UTE300" s="3"/>
      <c r="UTO300" s="3"/>
      <c r="UTY300" s="3"/>
      <c r="UUI300" s="3"/>
      <c r="UUS300" s="3"/>
      <c r="UVC300" s="3"/>
      <c r="UVM300" s="3"/>
      <c r="UVW300" s="3"/>
      <c r="UWG300" s="3"/>
      <c r="UWQ300" s="3"/>
      <c r="UXA300" s="3"/>
      <c r="UXK300" s="3"/>
      <c r="UXU300" s="3"/>
      <c r="UYE300" s="3"/>
      <c r="UYO300" s="3"/>
      <c r="UYY300" s="3"/>
      <c r="UZI300" s="3"/>
      <c r="UZS300" s="3"/>
      <c r="VAC300" s="3"/>
      <c r="VAM300" s="3"/>
      <c r="VAW300" s="3"/>
      <c r="VBG300" s="3"/>
      <c r="VBQ300" s="3"/>
      <c r="VCA300" s="3"/>
      <c r="VCK300" s="3"/>
      <c r="VCU300" s="3"/>
      <c r="VDE300" s="3"/>
      <c r="VDO300" s="3"/>
      <c r="VDY300" s="3"/>
      <c r="VEI300" s="3"/>
      <c r="VES300" s="3"/>
      <c r="VFC300" s="3"/>
      <c r="VFM300" s="3"/>
      <c r="VFW300" s="3"/>
      <c r="VGG300" s="3"/>
      <c r="VGQ300" s="3"/>
      <c r="VHA300" s="3"/>
      <c r="VHK300" s="3"/>
      <c r="VHU300" s="3"/>
      <c r="VIE300" s="3"/>
      <c r="VIO300" s="3"/>
      <c r="VIY300" s="3"/>
      <c r="VJI300" s="3"/>
      <c r="VJS300" s="3"/>
      <c r="VKC300" s="3"/>
      <c r="VKM300" s="3"/>
      <c r="VKW300" s="3"/>
      <c r="VLG300" s="3"/>
      <c r="VLQ300" s="3"/>
      <c r="VMA300" s="3"/>
      <c r="VMK300" s="3"/>
      <c r="VMU300" s="3"/>
      <c r="VNE300" s="3"/>
      <c r="VNO300" s="3"/>
      <c r="VNY300" s="3"/>
      <c r="VOI300" s="3"/>
      <c r="VOS300" s="3"/>
      <c r="VPC300" s="3"/>
      <c r="VPM300" s="3"/>
      <c r="VPW300" s="3"/>
      <c r="VQG300" s="3"/>
      <c r="VQQ300" s="3"/>
      <c r="VRA300" s="3"/>
      <c r="VRK300" s="3"/>
      <c r="VRU300" s="3"/>
      <c r="VSE300" s="3"/>
      <c r="VSO300" s="3"/>
      <c r="VSY300" s="3"/>
      <c r="VTI300" s="3"/>
      <c r="VTS300" s="3"/>
      <c r="VUC300" s="3"/>
      <c r="VUM300" s="3"/>
      <c r="VUW300" s="3"/>
      <c r="VVG300" s="3"/>
      <c r="VVQ300" s="3"/>
      <c r="VWA300" s="3"/>
      <c r="VWK300" s="3"/>
      <c r="VWU300" s="3"/>
      <c r="VXE300" s="3"/>
      <c r="VXO300" s="3"/>
      <c r="VXY300" s="3"/>
      <c r="VYI300" s="3"/>
      <c r="VYS300" s="3"/>
      <c r="VZC300" s="3"/>
      <c r="VZM300" s="3"/>
      <c r="VZW300" s="3"/>
      <c r="WAG300" s="3"/>
      <c r="WAQ300" s="3"/>
      <c r="WBA300" s="3"/>
      <c r="WBK300" s="3"/>
      <c r="WBU300" s="3"/>
      <c r="WCE300" s="3"/>
      <c r="WCO300" s="3"/>
      <c r="WCY300" s="3"/>
      <c r="WDI300" s="3"/>
      <c r="WDS300" s="3"/>
      <c r="WEC300" s="3"/>
      <c r="WEM300" s="3"/>
      <c r="WEW300" s="3"/>
      <c r="WFG300" s="3"/>
      <c r="WFQ300" s="3"/>
      <c r="WGA300" s="3"/>
      <c r="WGK300" s="3"/>
      <c r="WGU300" s="3"/>
      <c r="WHE300" s="3"/>
      <c r="WHO300" s="3"/>
      <c r="WHY300" s="3"/>
      <c r="WII300" s="3"/>
      <c r="WIS300" s="3"/>
      <c r="WJC300" s="3"/>
      <c r="WJM300" s="3"/>
      <c r="WJW300" s="3"/>
      <c r="WKG300" s="3"/>
      <c r="WKQ300" s="3"/>
      <c r="WLA300" s="3"/>
      <c r="WLK300" s="3"/>
      <c r="WLU300" s="3"/>
      <c r="WME300" s="3"/>
      <c r="WMO300" s="3"/>
      <c r="WMY300" s="3"/>
      <c r="WNI300" s="3"/>
      <c r="WNS300" s="3"/>
      <c r="WOC300" s="3"/>
      <c r="WOM300" s="3"/>
      <c r="WOW300" s="3"/>
      <c r="WPG300" s="3"/>
      <c r="WPQ300" s="3"/>
      <c r="WQA300" s="3"/>
      <c r="WQK300" s="3"/>
      <c r="WQU300" s="3"/>
      <c r="WRE300" s="3"/>
      <c r="WRO300" s="3"/>
      <c r="WRY300" s="3"/>
      <c r="WSI300" s="3"/>
      <c r="WSS300" s="3"/>
      <c r="WTC300" s="3"/>
      <c r="WTM300" s="3"/>
      <c r="WTW300" s="3"/>
      <c r="WUG300" s="3"/>
      <c r="WUQ300" s="3"/>
      <c r="WVA300" s="3"/>
      <c r="WVK300" s="3"/>
      <c r="WVU300" s="3"/>
      <c r="WWE300" s="3"/>
      <c r="WWO300" s="3"/>
      <c r="WWY300" s="3"/>
      <c r="WXI300" s="3"/>
      <c r="WXS300" s="3"/>
      <c r="WYC300" s="3"/>
      <c r="WYM300" s="3"/>
      <c r="WYW300" s="3"/>
      <c r="WZG300" s="3"/>
      <c r="WZQ300" s="3"/>
      <c r="XAA300" s="3"/>
      <c r="XAK300" s="3"/>
      <c r="XAU300" s="3"/>
      <c r="XBE300" s="3"/>
      <c r="XBO300" s="3"/>
      <c r="XBY300" s="3"/>
      <c r="XCI300" s="3"/>
      <c r="XCS300" s="3"/>
      <c r="XDC300" s="3"/>
      <c r="XDM300" s="3"/>
      <c r="XDW300" s="3"/>
      <c r="XEG300" s="3"/>
      <c r="XEQ300" s="3"/>
      <c r="XFA300" s="3"/>
    </row>
    <row r="301" spans="1:1021 1031:2041 2051:3071 3081:4091 4101:5111 5121:6141 6151:7161 7171:8191 8201:9211 9221:10231 10241:11261 11271:12281 12291:13311 13321:14331 14341:15351 15361:16381" x14ac:dyDescent="0.25">
      <c r="A301" s="3">
        <v>45199</v>
      </c>
      <c r="B301" s="1">
        <v>1551332178.6600015</v>
      </c>
      <c r="C301" s="1">
        <v>64826663.890000015</v>
      </c>
      <c r="D301" s="1">
        <v>97632549.779999956</v>
      </c>
      <c r="E301" s="1">
        <v>14181659.270000011</v>
      </c>
      <c r="F301" s="1">
        <v>99648020.330000132</v>
      </c>
      <c r="G301" s="1">
        <v>184308428.66999999</v>
      </c>
      <c r="H301" s="1">
        <v>58343394.090000011</v>
      </c>
      <c r="I301" s="1">
        <v>2176818734.7499971</v>
      </c>
      <c r="J301" s="1">
        <v>2905503991.3300071</v>
      </c>
      <c r="K301" s="1"/>
      <c r="L301" s="31"/>
      <c r="M301" s="31"/>
      <c r="N301" s="31"/>
      <c r="O301" s="31"/>
      <c r="P301" s="31"/>
      <c r="Q301" s="31"/>
    </row>
    <row r="302" spans="1:1021 1031:2041 2051:3071 3081:4091 4101:5111 5121:6141 6151:7161 7171:8191 8201:9211 9221:10231 10241:11261 11271:12281 12291:13311 13321:14331 14341:15351 15361:16381" x14ac:dyDescent="0.25">
      <c r="A302" s="3">
        <v>45230</v>
      </c>
      <c r="B302" s="1">
        <v>1469198990.269999</v>
      </c>
      <c r="C302" s="1">
        <v>65224588.180000052</v>
      </c>
      <c r="D302" s="1">
        <v>91258595.139999971</v>
      </c>
      <c r="E302" s="1">
        <v>11831449.999999987</v>
      </c>
      <c r="F302" s="1">
        <v>118278724.84999996</v>
      </c>
      <c r="G302" s="1">
        <v>196421689.30000004</v>
      </c>
      <c r="H302" s="1">
        <v>68935060.309999973</v>
      </c>
      <c r="I302" s="1">
        <v>1981114499.7299912</v>
      </c>
      <c r="J302" s="1">
        <v>2688938196.9299879</v>
      </c>
      <c r="K302" s="1"/>
      <c r="L302" s="31"/>
      <c r="M302" s="31"/>
      <c r="N302" s="31"/>
      <c r="O302" s="31"/>
      <c r="P302" s="31"/>
      <c r="Q302" s="31"/>
    </row>
    <row r="303" spans="1:1021 1031:2041 2051:3071 3081:4091 4101:5111 5121:6141 6151:7161 7171:8191 8201:9211 9221:10231 10241:11261 11271:12281 12291:13311 13321:14331 14341:15351 15361:16381" x14ac:dyDescent="0.25">
      <c r="A303" s="3">
        <v>45231</v>
      </c>
      <c r="B303" s="1">
        <v>1585181706.730001</v>
      </c>
      <c r="C303" s="1">
        <v>31977876.479999997</v>
      </c>
      <c r="D303" s="1">
        <v>111726233.00000004</v>
      </c>
      <c r="E303" s="1">
        <v>15111839.439999998</v>
      </c>
      <c r="F303" s="1">
        <v>79719915.640000015</v>
      </c>
      <c r="G303" s="1">
        <v>267756739.61999997</v>
      </c>
      <c r="H303" s="1">
        <v>330482750.45999998</v>
      </c>
      <c r="I303" s="1">
        <v>2434230935.3699946</v>
      </c>
      <c r="J303" s="1">
        <v>3239775797.0699873</v>
      </c>
      <c r="K303" s="1"/>
      <c r="L303" s="31"/>
      <c r="M303" s="31"/>
      <c r="N303" s="31"/>
      <c r="O303" s="31"/>
      <c r="P303" s="31"/>
      <c r="Q303" s="31"/>
    </row>
    <row r="304" spans="1:1021 1031:2041 2051:3071 3081:4091 4101:5111 5121:6141 6151:7161 7171:8191 8201:9211 9221:10231 10241:11261 11271:12281 12291:13311 13321:14331 14341:15351 15361:16381" x14ac:dyDescent="0.25">
      <c r="A304" s="3">
        <v>45261</v>
      </c>
      <c r="B304" s="1">
        <v>1645373916.9199989</v>
      </c>
      <c r="C304" s="1">
        <v>25809842.129999988</v>
      </c>
      <c r="D304" s="1">
        <v>214575617.21000004</v>
      </c>
      <c r="E304" s="1">
        <v>13229578.740000004</v>
      </c>
      <c r="F304" s="1">
        <v>67807128.170000061</v>
      </c>
      <c r="G304" s="1">
        <v>291208234.43000007</v>
      </c>
      <c r="H304" s="1">
        <v>62987141.770000011</v>
      </c>
      <c r="I304" s="1">
        <v>2446878463.9500055</v>
      </c>
      <c r="J304" s="1">
        <v>3288145158.3000126</v>
      </c>
      <c r="K304" s="1"/>
      <c r="L304" s="47"/>
      <c r="M304" s="31"/>
      <c r="N304" s="31"/>
      <c r="O304" s="31"/>
      <c r="P304" s="31"/>
      <c r="Q304" s="31"/>
    </row>
    <row r="305" spans="1:17" x14ac:dyDescent="0.25">
      <c r="A305" s="3">
        <v>45292</v>
      </c>
      <c r="B305" s="1">
        <v>1784801328.5500042</v>
      </c>
      <c r="C305" s="1">
        <v>67355285.410000011</v>
      </c>
      <c r="D305" s="1">
        <v>95321988.939999998</v>
      </c>
      <c r="E305" s="1">
        <v>14965234.939999994</v>
      </c>
      <c r="F305" s="1">
        <v>67050697.599999949</v>
      </c>
      <c r="G305" s="1">
        <v>247393809.78</v>
      </c>
      <c r="H305" s="1">
        <v>49134670.740000002</v>
      </c>
      <c r="I305" s="1">
        <v>2068825156.6700101</v>
      </c>
      <c r="J305" s="1">
        <v>2894521137.2400064</v>
      </c>
      <c r="K305" s="1"/>
      <c r="L305" s="31"/>
      <c r="M305" s="31"/>
      <c r="N305" s="31"/>
      <c r="O305" s="31"/>
      <c r="P305" s="31"/>
      <c r="Q305" s="31"/>
    </row>
    <row r="306" spans="1:17" x14ac:dyDescent="0.25">
      <c r="A306" s="3">
        <v>45323</v>
      </c>
      <c r="B306" s="1">
        <v>1550157874.0599976</v>
      </c>
      <c r="C306" s="1">
        <v>56986653.659999967</v>
      </c>
      <c r="D306" s="1">
        <v>92030789.140000015</v>
      </c>
      <c r="E306" s="1">
        <v>17517934.580000021</v>
      </c>
      <c r="F306" s="1">
        <v>60911682.599999964</v>
      </c>
      <c r="G306" s="1">
        <v>350414830.81999999</v>
      </c>
      <c r="H306" s="1">
        <v>260404693.34999999</v>
      </c>
      <c r="I306" s="1">
        <v>2256577071.3200026</v>
      </c>
      <c r="J306" s="1">
        <v>3003770340.5600009</v>
      </c>
      <c r="K306" s="1"/>
      <c r="L306" s="31"/>
      <c r="M306" s="31"/>
      <c r="N306" s="31"/>
      <c r="O306" s="31"/>
      <c r="P306" s="31"/>
      <c r="Q306" s="31"/>
    </row>
    <row r="307" spans="1:17" x14ac:dyDescent="0.25">
      <c r="A307" s="3">
        <v>45352</v>
      </c>
      <c r="B307" s="1">
        <v>1537352406.7100015</v>
      </c>
      <c r="C307" s="1">
        <v>94538616.770000041</v>
      </c>
      <c r="D307" s="1">
        <v>169825536.62</v>
      </c>
      <c r="E307" s="1">
        <v>15191461.239999995</v>
      </c>
      <c r="F307" s="1">
        <v>71577179.00999999</v>
      </c>
      <c r="G307" s="1">
        <v>214516490.53000003</v>
      </c>
      <c r="H307" s="1">
        <v>59394088.549999997</v>
      </c>
      <c r="I307" s="1">
        <v>2128663872.2299964</v>
      </c>
      <c r="J307" s="1">
        <v>2867103487.3599906</v>
      </c>
      <c r="K307" s="1"/>
      <c r="L307" s="31"/>
      <c r="M307" s="31"/>
      <c r="N307" s="31"/>
      <c r="O307" s="31"/>
      <c r="P307" s="31"/>
      <c r="Q307" s="31"/>
    </row>
    <row r="308" spans="1:17" x14ac:dyDescent="0.25">
      <c r="A308" s="3">
        <v>45383</v>
      </c>
      <c r="B308" s="1">
        <v>1767523567.1299999</v>
      </c>
      <c r="C308" s="1">
        <v>369597759.1000002</v>
      </c>
      <c r="D308" s="1">
        <v>39035838.63000001</v>
      </c>
      <c r="E308" s="1">
        <v>15909893.079999991</v>
      </c>
      <c r="F308" s="1">
        <v>107250006.16999996</v>
      </c>
      <c r="G308" s="1">
        <v>224125886.31</v>
      </c>
      <c r="H308" s="1">
        <v>160025708.18000004</v>
      </c>
      <c r="I308" s="1">
        <v>2409805840.6900096</v>
      </c>
      <c r="J308" s="1">
        <v>3414541329.5700035</v>
      </c>
      <c r="K308" s="1"/>
      <c r="L308" s="31"/>
      <c r="M308" s="31"/>
      <c r="N308" s="31"/>
      <c r="O308" s="31"/>
      <c r="P308" s="31"/>
      <c r="Q308" s="31"/>
    </row>
    <row r="309" spans="1:17" x14ac:dyDescent="0.25">
      <c r="A309" s="3">
        <v>45413</v>
      </c>
      <c r="B309" s="1">
        <v>1619076281.6100023</v>
      </c>
      <c r="C309" s="1">
        <v>107621525.87000021</v>
      </c>
      <c r="D309" s="1">
        <v>108426905.21999998</v>
      </c>
      <c r="E309" s="1">
        <v>16369090.519999977</v>
      </c>
      <c r="F309" s="1">
        <v>66869986.960000068</v>
      </c>
      <c r="G309" s="1">
        <v>258883206.40000001</v>
      </c>
      <c r="H309" s="1">
        <v>263589348.30999997</v>
      </c>
      <c r="I309" s="1">
        <v>2343383375.6099968</v>
      </c>
      <c r="J309" s="1">
        <v>3131123506.6099901</v>
      </c>
      <c r="K309" s="1"/>
      <c r="L309" s="31"/>
      <c r="M309" s="31"/>
      <c r="N309" s="31"/>
      <c r="O309" s="31"/>
      <c r="P309" s="31"/>
      <c r="Q309" s="31"/>
    </row>
    <row r="310" spans="1:17" x14ac:dyDescent="0.25">
      <c r="A310" s="3">
        <v>45444</v>
      </c>
      <c r="B310" s="1">
        <v>1878231921.7999957</v>
      </c>
      <c r="C310" s="1">
        <v>93801452.830000088</v>
      </c>
      <c r="D310" s="1">
        <v>104749533.77999996</v>
      </c>
      <c r="E310" s="1">
        <v>11955738.520000011</v>
      </c>
      <c r="F310" s="1">
        <v>64208174.370000035</v>
      </c>
      <c r="G310" s="1">
        <v>286137184.7299999</v>
      </c>
      <c r="H310" s="1">
        <v>63991640.050000012</v>
      </c>
      <c r="I310" s="1">
        <v>2368622832.3399963</v>
      </c>
      <c r="J310" s="1">
        <v>3258987159.9299951</v>
      </c>
      <c r="K310" s="1"/>
      <c r="L310" s="31"/>
      <c r="M310" s="31"/>
      <c r="N310" s="31"/>
      <c r="O310" s="31"/>
      <c r="P310" s="31"/>
      <c r="Q310" s="31"/>
    </row>
    <row r="311" spans="1:17" x14ac:dyDescent="0.25">
      <c r="A311" s="3">
        <v>45474</v>
      </c>
      <c r="B311" s="1">
        <v>1810614004.6800044</v>
      </c>
      <c r="C311" s="1">
        <v>98080404.729999959</v>
      </c>
      <c r="D311" s="1">
        <v>125258124.67999999</v>
      </c>
      <c r="E311" s="1">
        <v>22215770.570000015</v>
      </c>
      <c r="F311" s="1">
        <v>73525000.62999998</v>
      </c>
      <c r="G311" s="1">
        <v>182393655.53</v>
      </c>
      <c r="H311" s="1">
        <v>3376899.4600000009</v>
      </c>
      <c r="I311" s="1">
        <v>2212225157.1799912</v>
      </c>
      <c r="J311" s="1">
        <v>3050953069.9399967</v>
      </c>
      <c r="K311" s="1"/>
      <c r="L311" s="31"/>
      <c r="M311" s="31"/>
      <c r="N311" s="31"/>
      <c r="O311" s="31"/>
      <c r="P311" s="31"/>
      <c r="Q311" s="31"/>
    </row>
    <row r="312" spans="1:17" x14ac:dyDescent="0.25">
      <c r="A312" s="3">
        <v>45505</v>
      </c>
      <c r="B312" s="1">
        <v>1795521586.9799981</v>
      </c>
      <c r="C312" s="1">
        <v>87843843.090000078</v>
      </c>
      <c r="D312" s="1">
        <v>99653966.910000041</v>
      </c>
      <c r="E312" s="1">
        <v>21461950.859999999</v>
      </c>
      <c r="F312" s="1">
        <v>77055952.359999985</v>
      </c>
      <c r="G312" s="1">
        <v>277220479.07000005</v>
      </c>
      <c r="H312" s="1">
        <v>273314525.92000002</v>
      </c>
      <c r="I312" s="1">
        <v>2603748569.1099949</v>
      </c>
      <c r="J312" s="1">
        <v>3466051840.7500157</v>
      </c>
      <c r="K312" s="1"/>
      <c r="L312" s="31"/>
      <c r="M312" s="31"/>
      <c r="N312" s="31"/>
      <c r="O312" s="31"/>
      <c r="P312" s="31"/>
      <c r="Q312" s="31"/>
    </row>
    <row r="313" spans="1:17" x14ac:dyDescent="0.25">
      <c r="A313" s="3">
        <v>45536</v>
      </c>
      <c r="B313" s="1">
        <v>1787999324.3699996</v>
      </c>
      <c r="C313" s="1">
        <v>92273455.500000045</v>
      </c>
      <c r="D313" s="1">
        <v>116202319.06000002</v>
      </c>
      <c r="E313" s="1">
        <v>16166110.750000002</v>
      </c>
      <c r="F313" s="1">
        <v>139043070.01999995</v>
      </c>
      <c r="G313" s="1">
        <v>197449378.63</v>
      </c>
      <c r="H313" s="1">
        <v>63616646.080000006</v>
      </c>
      <c r="I313" s="1">
        <v>2317898473.359982</v>
      </c>
      <c r="J313" s="1">
        <v>3155924921.2799921</v>
      </c>
      <c r="K313" s="1"/>
      <c r="L313" s="31"/>
      <c r="M313" s="31"/>
      <c r="N313" s="31"/>
      <c r="O313" s="31"/>
      <c r="P313" s="31"/>
      <c r="Q313" s="31"/>
    </row>
    <row r="314" spans="1:17" x14ac:dyDescent="0.25">
      <c r="A314" s="3">
        <v>45566</v>
      </c>
      <c r="B314" s="1">
        <v>1668338076.4699986</v>
      </c>
      <c r="C314" s="1">
        <v>55203102.129999906</v>
      </c>
      <c r="D314" s="1">
        <v>115285919.51000004</v>
      </c>
      <c r="E314" s="1">
        <v>20570572.290000007</v>
      </c>
      <c r="F314" s="1">
        <v>91953746.73999992</v>
      </c>
      <c r="G314" s="1">
        <v>208776097.52000007</v>
      </c>
      <c r="H314" s="1">
        <v>59118693.740000002</v>
      </c>
      <c r="I314" s="1">
        <v>2208436442.3099923</v>
      </c>
      <c r="J314" s="1">
        <v>2978689017.5100164</v>
      </c>
      <c r="K314" s="1"/>
      <c r="L314" s="31"/>
      <c r="M314" s="31"/>
      <c r="N314" s="31"/>
      <c r="O314" s="31"/>
      <c r="P314" s="31"/>
      <c r="Q314" s="31"/>
    </row>
    <row r="315" spans="1:17" x14ac:dyDescent="0.25">
      <c r="A315" s="3">
        <v>45597</v>
      </c>
      <c r="B315" s="1">
        <v>1794621683.6100037</v>
      </c>
      <c r="C315" s="1">
        <v>32098710.300000016</v>
      </c>
      <c r="D315" s="1">
        <v>108428314.49999996</v>
      </c>
      <c r="E315" s="1">
        <v>17999598.040000018</v>
      </c>
      <c r="F315" s="1">
        <v>68971302.390000015</v>
      </c>
      <c r="G315" s="1">
        <v>271471985.96000004</v>
      </c>
      <c r="H315" s="1">
        <v>224007878.48999998</v>
      </c>
      <c r="I315" s="1">
        <v>2336059173.4399939</v>
      </c>
      <c r="J315" s="1">
        <v>3153207493.4699988</v>
      </c>
      <c r="K315" s="1"/>
      <c r="L315" s="31"/>
      <c r="M315" s="31"/>
      <c r="N315" s="31"/>
      <c r="O315" s="31"/>
      <c r="P315" s="31"/>
      <c r="Q315" s="31"/>
    </row>
    <row r="316" spans="1:17" x14ac:dyDescent="0.25">
      <c r="A316" s="3">
        <v>45627</v>
      </c>
      <c r="B316" s="1">
        <v>1748159931.78</v>
      </c>
      <c r="C316" s="1">
        <v>27930557.209999993</v>
      </c>
      <c r="D316" s="1">
        <v>241518405.21000004</v>
      </c>
      <c r="E316" s="1">
        <v>25524337.809999987</v>
      </c>
      <c r="F316" s="1">
        <v>66712616.60999997</v>
      </c>
      <c r="G316" s="1">
        <v>304059814.55000001</v>
      </c>
      <c r="H316" s="1">
        <v>63943681.999999993</v>
      </c>
      <c r="I316" s="1">
        <v>3754318872.9200201</v>
      </c>
      <c r="J316" s="1">
        <v>4563990083.890007</v>
      </c>
      <c r="K316" s="1"/>
      <c r="L316" s="31"/>
      <c r="M316" s="31"/>
      <c r="N316" s="31"/>
      <c r="O316" s="31"/>
      <c r="P316" s="31"/>
      <c r="Q316" s="31"/>
    </row>
    <row r="317" spans="1:17" x14ac:dyDescent="0.25">
      <c r="A317" s="3">
        <v>45658</v>
      </c>
      <c r="B317" s="1">
        <v>1795965851.7000017</v>
      </c>
      <c r="C317" s="1">
        <v>67893963.579999998</v>
      </c>
      <c r="D317" s="1">
        <v>115573188.99000005</v>
      </c>
      <c r="E317" s="1">
        <v>21974567.530000001</v>
      </c>
      <c r="F317" s="1">
        <v>86260002.259999976</v>
      </c>
      <c r="G317" s="1">
        <v>272499389.44999999</v>
      </c>
      <c r="H317" s="1">
        <v>40351576.050000004</v>
      </c>
      <c r="I317" s="1">
        <v>2121885951.9199958</v>
      </c>
      <c r="J317" s="1">
        <v>2930329656.2299919</v>
      </c>
      <c r="K317" s="1"/>
      <c r="L317" s="31"/>
      <c r="M317" s="31"/>
      <c r="N317" s="31"/>
      <c r="O317" s="31"/>
      <c r="P317" s="31"/>
      <c r="Q317" s="31"/>
    </row>
    <row r="318" spans="1:17" x14ac:dyDescent="0.25">
      <c r="A318" s="3">
        <v>45689</v>
      </c>
      <c r="B318" s="1">
        <v>1737959389.5900009</v>
      </c>
      <c r="C318" s="1">
        <v>63972324.560000002</v>
      </c>
      <c r="D318" s="1">
        <v>110630076.67000006</v>
      </c>
      <c r="E318" s="1">
        <v>17560937.209999997</v>
      </c>
      <c r="F318" s="1">
        <v>86409524.789999977</v>
      </c>
      <c r="G318" s="1">
        <v>390730124.94</v>
      </c>
      <c r="H318" s="1">
        <v>130628713.86999999</v>
      </c>
      <c r="I318" s="1">
        <v>2484012543.7099886</v>
      </c>
      <c r="J318" s="1">
        <v>3251459075.9500065</v>
      </c>
      <c r="K318" s="1"/>
      <c r="L318" s="31"/>
      <c r="M318" s="31"/>
      <c r="N318" s="31"/>
      <c r="O318" s="31"/>
      <c r="P318" s="31"/>
      <c r="Q318" s="31"/>
    </row>
    <row r="319" spans="1:17" x14ac:dyDescent="0.25">
      <c r="A319" s="3">
        <v>45717</v>
      </c>
      <c r="B319" s="1">
        <v>1683030427.45</v>
      </c>
      <c r="C319" s="1">
        <v>117444347.37</v>
      </c>
      <c r="D319" s="1">
        <v>111323949.06999999</v>
      </c>
      <c r="E319" s="1">
        <v>18332046.309999999</v>
      </c>
      <c r="F319" s="1">
        <v>88682305.9799999</v>
      </c>
      <c r="G319" s="1">
        <v>252222143.13999999</v>
      </c>
      <c r="H319" s="1">
        <v>72548718.169999987</v>
      </c>
      <c r="I319" s="1">
        <v>2151421112.1500092</v>
      </c>
      <c r="J319" s="1">
        <v>2905459519.6899977</v>
      </c>
      <c r="K319" s="1"/>
      <c r="L319" s="31"/>
      <c r="M319" s="31"/>
      <c r="N319" s="31"/>
      <c r="O319" s="31"/>
      <c r="P319" s="31"/>
      <c r="Q319" s="31"/>
    </row>
    <row r="320" spans="1:17" x14ac:dyDescent="0.25">
      <c r="A320" s="3">
        <v>45748</v>
      </c>
      <c r="B320" s="1">
        <v>1807575825.2600017</v>
      </c>
      <c r="C320" s="1">
        <v>421287074.31000006</v>
      </c>
      <c r="D320" s="1">
        <v>112737167.06999999</v>
      </c>
      <c r="E320" s="1">
        <v>10464062.390000023</v>
      </c>
      <c r="F320" s="1">
        <v>128064457.9399998</v>
      </c>
      <c r="G320" s="1">
        <v>252915950.13</v>
      </c>
      <c r="H320" s="1">
        <v>55845266.930000007</v>
      </c>
      <c r="I320" s="1">
        <v>2461249146.7500129</v>
      </c>
      <c r="J320" s="1">
        <v>3452098404.3200016</v>
      </c>
      <c r="K320" s="1"/>
      <c r="L320" s="31"/>
      <c r="M320" s="31"/>
      <c r="N320" s="31"/>
      <c r="O320" s="31"/>
      <c r="P320" s="31"/>
      <c r="Q320" s="31"/>
    </row>
    <row r="321" spans="1:17" x14ac:dyDescent="0.25">
      <c r="A321" s="56">
        <v>45778</v>
      </c>
      <c r="B321" s="54">
        <v>1855751001.5399997</v>
      </c>
      <c r="C321" s="55">
        <v>122626645.7899999</v>
      </c>
      <c r="D321" s="57">
        <v>132088541.68000005</v>
      </c>
      <c r="E321" s="1">
        <v>10494965.630000003</v>
      </c>
      <c r="F321" s="1">
        <v>92176365.550000012</v>
      </c>
      <c r="G321" s="1">
        <v>325800665.06</v>
      </c>
      <c r="H321" s="1">
        <v>215965020.60000005</v>
      </c>
      <c r="I321" s="1">
        <v>2685863642.640008</v>
      </c>
      <c r="J321" s="57">
        <v>3521175710.5600123</v>
      </c>
      <c r="K321" s="1"/>
      <c r="L321" s="31"/>
      <c r="M321" s="31"/>
      <c r="N321" s="31"/>
      <c r="O321" s="31"/>
      <c r="P321" s="31"/>
      <c r="Q321" s="31"/>
    </row>
    <row r="322" spans="1:17" x14ac:dyDescent="0.25">
      <c r="A322" s="56">
        <v>45809</v>
      </c>
      <c r="B322" s="54">
        <v>1960528364.3500001</v>
      </c>
      <c r="C322" s="55">
        <v>108730416.97000006</v>
      </c>
      <c r="D322" s="57">
        <v>125981646.02999999</v>
      </c>
      <c r="E322" s="1">
        <v>17156988.440000001</v>
      </c>
      <c r="F322" s="1">
        <v>89112258.599999994</v>
      </c>
      <c r="G322" s="1">
        <v>346674241.7299999</v>
      </c>
      <c r="H322" s="1">
        <v>60790687.009999998</v>
      </c>
      <c r="I322" s="1">
        <v>2924741335.8900075</v>
      </c>
      <c r="J322" s="57">
        <v>3874450290.2199979</v>
      </c>
      <c r="K322" s="1"/>
      <c r="L322" s="31"/>
      <c r="M322" s="31"/>
      <c r="N322" s="31"/>
      <c r="O322" s="31"/>
      <c r="P322" s="31"/>
      <c r="Q322" s="31"/>
    </row>
    <row r="323" spans="1:17" x14ac:dyDescent="0.25">
      <c r="A323" s="65">
        <v>45839</v>
      </c>
      <c r="B323" s="67">
        <v>1984892648.5999999</v>
      </c>
      <c r="C323" s="1">
        <v>109943032.02</v>
      </c>
      <c r="D323" s="1">
        <v>124164105.53</v>
      </c>
      <c r="E323" s="70">
        <v>15474145.74</v>
      </c>
      <c r="F323" s="70">
        <v>99212879.810000002</v>
      </c>
      <c r="G323" s="70">
        <v>205915210.5</v>
      </c>
      <c r="H323" s="70">
        <v>56445232.159999996</v>
      </c>
      <c r="I323" s="70">
        <v>2426827990.4100099</v>
      </c>
      <c r="J323" s="1">
        <v>3356966382.7200098</v>
      </c>
      <c r="K323" s="1"/>
      <c r="L323" s="31"/>
      <c r="M323" s="31"/>
      <c r="N323" s="31"/>
      <c r="O323" s="31"/>
      <c r="P323" s="31"/>
      <c r="Q323" s="31"/>
    </row>
    <row r="324" spans="1:17" x14ac:dyDescent="0.25">
      <c r="A324" s="77">
        <v>45870</v>
      </c>
      <c r="B324" s="78">
        <v>1885727565.2700052</v>
      </c>
      <c r="C324" s="64">
        <v>98512557.949999914</v>
      </c>
      <c r="D324" s="1">
        <v>139388939.92999986</v>
      </c>
      <c r="E324" s="1">
        <v>18952111.179999996</v>
      </c>
      <c r="F324" s="1">
        <v>108892531.5</v>
      </c>
      <c r="G324" s="1">
        <v>277553308.85999995</v>
      </c>
      <c r="H324" s="1">
        <v>197323956.24999997</v>
      </c>
      <c r="I324" s="1">
        <v>3639254307.8300076</v>
      </c>
      <c r="J324" s="1">
        <v>4540231967.5000057</v>
      </c>
      <c r="K324" s="1"/>
      <c r="L324" s="31"/>
      <c r="M324" s="31"/>
      <c r="N324" s="31"/>
      <c r="O324" s="31"/>
      <c r="P324" s="31"/>
      <c r="Q324" s="31"/>
    </row>
    <row r="325" spans="1:17" x14ac:dyDescent="0.25">
      <c r="A325" s="77">
        <v>45901</v>
      </c>
      <c r="B325" s="78">
        <v>1816316684.9899962</v>
      </c>
      <c r="C325" s="64">
        <v>114874983.57999998</v>
      </c>
      <c r="D325" s="1">
        <v>111044633.41000003</v>
      </c>
      <c r="E325" s="1">
        <v>21478019.669999998</v>
      </c>
      <c r="F325" s="1">
        <v>189760481.5</v>
      </c>
      <c r="G325" s="1">
        <v>222886884.46999997</v>
      </c>
      <c r="H325" s="1">
        <v>71870259.349999994</v>
      </c>
      <c r="I325" s="1">
        <v>2351512902.449995</v>
      </c>
      <c r="J325" s="1">
        <v>3224350743.8100004</v>
      </c>
      <c r="K325" s="1"/>
      <c r="L325" s="31"/>
      <c r="M325" s="31"/>
      <c r="N325" s="31"/>
      <c r="O325" s="31"/>
      <c r="P325" s="31"/>
      <c r="Q325" s="31"/>
    </row>
    <row r="326" spans="1:17" x14ac:dyDescent="0.25">
      <c r="A326" s="77">
        <v>45931</v>
      </c>
      <c r="B326" s="78">
        <v>1912279411.069999</v>
      </c>
      <c r="C326" s="64">
        <v>58515415.589999989</v>
      </c>
      <c r="D326" s="1">
        <v>129369274.70000011</v>
      </c>
      <c r="E326" s="1">
        <v>26168852.43999999</v>
      </c>
      <c r="F326" s="1">
        <v>118325898.5</v>
      </c>
      <c r="G326" s="1">
        <v>231162229.56000003</v>
      </c>
      <c r="H326" s="1">
        <v>76099574.239999995</v>
      </c>
      <c r="I326" s="1">
        <v>2467371062</v>
      </c>
      <c r="J326" s="1">
        <v>3354529749</v>
      </c>
      <c r="K326" s="1"/>
      <c r="L326" s="31"/>
      <c r="M326" s="31"/>
      <c r="N326" s="31"/>
      <c r="O326" s="31"/>
      <c r="P326" s="31"/>
      <c r="Q326" s="31"/>
    </row>
    <row r="327" spans="1:17" x14ac:dyDescent="0.25">
      <c r="A327" s="77">
        <v>45962</v>
      </c>
      <c r="B327" s="78">
        <v>1990058347.7299945</v>
      </c>
      <c r="C327" s="64">
        <v>34909666.189999931</v>
      </c>
      <c r="D327" s="1">
        <v>132711000.82000001</v>
      </c>
      <c r="E327" s="1">
        <v>26285918.570000023</v>
      </c>
      <c r="F327" s="1">
        <v>94686028.719999999</v>
      </c>
      <c r="G327" s="1">
        <v>326508093.35000002</v>
      </c>
      <c r="H327" s="1">
        <v>364818249.19999999</v>
      </c>
      <c r="I327" s="1">
        <v>2948569945</v>
      </c>
      <c r="J327" s="1">
        <v>3866268316</v>
      </c>
      <c r="K327" s="1"/>
      <c r="L327" s="31"/>
      <c r="M327" s="31"/>
      <c r="N327" s="31"/>
      <c r="O327" s="31"/>
      <c r="P327" s="31"/>
      <c r="Q327" s="31"/>
    </row>
    <row r="328" spans="1:17" x14ac:dyDescent="0.25">
      <c r="A328" s="3">
        <v>45992</v>
      </c>
      <c r="B328" s="1">
        <v>2062272042.9800005</v>
      </c>
      <c r="C328" s="1">
        <v>31154228.390000019</v>
      </c>
      <c r="D328" s="1">
        <v>283851992.35999984</v>
      </c>
      <c r="E328" s="1">
        <v>30988518.030000001</v>
      </c>
      <c r="F328" s="1">
        <v>89128844.480000004</v>
      </c>
      <c r="G328" s="1">
        <v>367937434.17000002</v>
      </c>
      <c r="H328" s="1">
        <v>71913239.640000001</v>
      </c>
      <c r="I328" s="1">
        <v>2645278300</v>
      </c>
      <c r="J328" s="1">
        <v>3669050474</v>
      </c>
      <c r="K328" s="1"/>
      <c r="L328" s="31"/>
      <c r="M328" s="31"/>
      <c r="N328" s="31"/>
      <c r="O328" s="31"/>
      <c r="P328" s="31"/>
      <c r="Q328" s="31"/>
    </row>
    <row r="329" spans="1:17" x14ac:dyDescent="0.25">
      <c r="A329" s="77">
        <v>46023</v>
      </c>
      <c r="B329" s="78">
        <v>2103914189.2800074</v>
      </c>
      <c r="C329" s="64">
        <v>79910842.409999877</v>
      </c>
      <c r="D329" s="1">
        <v>112220166.98</v>
      </c>
      <c r="E329" s="1">
        <v>13516558.539999997</v>
      </c>
      <c r="F329" s="1">
        <v>98719608.709999993</v>
      </c>
      <c r="G329" s="1">
        <v>312617591.45999998</v>
      </c>
      <c r="H329" s="1">
        <v>64927250.899999999</v>
      </c>
      <c r="I329" s="1">
        <v>2484274791</v>
      </c>
      <c r="J329" s="1">
        <v>3463184345</v>
      </c>
      <c r="K329" s="1"/>
      <c r="L329" s="31"/>
      <c r="M329" s="31"/>
      <c r="N329" s="31"/>
      <c r="O329" s="31"/>
      <c r="P329" s="31"/>
      <c r="Q329" s="31"/>
    </row>
    <row r="330" spans="1:17" x14ac:dyDescent="0.25">
      <c r="A330" s="77">
        <v>46054</v>
      </c>
      <c r="B330" s="78">
        <v>1949660208.7399976</v>
      </c>
      <c r="C330" s="64">
        <v>69795827.039999947</v>
      </c>
      <c r="D330" s="106">
        <v>118965514.61999996</v>
      </c>
      <c r="E330" s="106">
        <v>35157947.360000007</v>
      </c>
      <c r="F330" s="106">
        <v>89531580.290000007</v>
      </c>
      <c r="G330" s="106">
        <v>412309816.04000008</v>
      </c>
      <c r="H330" s="106">
        <v>278719766.10000002</v>
      </c>
      <c r="I330" s="106">
        <v>2811660991</v>
      </c>
      <c r="J330" s="1">
        <v>3746915699</v>
      </c>
      <c r="K330" s="1"/>
      <c r="L330" s="31"/>
      <c r="M330" s="31"/>
      <c r="N330" s="31"/>
      <c r="O330" s="31"/>
      <c r="P330" s="31"/>
      <c r="Q330" s="31"/>
    </row>
    <row r="331" spans="1:17" x14ac:dyDescent="0.25">
      <c r="A331" s="66">
        <v>46082</v>
      </c>
      <c r="B331" s="68">
        <v>1754470205.9099972</v>
      </c>
      <c r="C331" s="69">
        <v>193597397.39000049</v>
      </c>
      <c r="D331" s="12">
        <v>66566235.469999976</v>
      </c>
      <c r="E331" s="12">
        <v>24892438.849999983</v>
      </c>
      <c r="F331" s="12">
        <v>114601911.5</v>
      </c>
      <c r="G331" s="12">
        <v>240248681.69999999</v>
      </c>
      <c r="H331" s="12">
        <v>56385135.68</v>
      </c>
      <c r="I331" s="12">
        <v>2316813812</v>
      </c>
      <c r="J331" s="1">
        <v>3212711217</v>
      </c>
      <c r="K331" s="1"/>
      <c r="L331" s="31"/>
      <c r="M331" s="31"/>
      <c r="N331" s="31"/>
      <c r="O331" s="31"/>
      <c r="P331" s="31"/>
      <c r="Q331" s="31"/>
    </row>
    <row r="332" spans="1:17" x14ac:dyDescent="0.25">
      <c r="A332" s="4" t="s">
        <v>11</v>
      </c>
      <c r="B332" s="1"/>
      <c r="C332" s="1"/>
      <c r="D332" s="1"/>
      <c r="E332" s="1"/>
      <c r="F332" s="1"/>
      <c r="G332" s="1"/>
      <c r="H332" s="52"/>
      <c r="I332" s="1"/>
      <c r="J332" s="58"/>
      <c r="K332" s="1"/>
      <c r="L332" s="1"/>
      <c r="M332" s="1"/>
      <c r="N332" s="1"/>
    </row>
    <row r="333" spans="1:17" ht="60" customHeight="1" x14ac:dyDescent="0.25">
      <c r="A333" s="86" t="s">
        <v>58</v>
      </c>
      <c r="B333" s="86"/>
      <c r="C333" s="86"/>
      <c r="D333" s="86"/>
      <c r="E333" s="86"/>
      <c r="F333" s="86"/>
      <c r="G333" s="86"/>
      <c r="H333" s="86"/>
      <c r="I333" s="86"/>
      <c r="J333" s="86"/>
      <c r="K333" s="1"/>
      <c r="L333" s="1"/>
      <c r="M333" s="1"/>
      <c r="N333" s="1"/>
    </row>
    <row r="334" spans="1:17" x14ac:dyDescent="0.25">
      <c r="A334" s="4"/>
      <c r="I334" s="1"/>
    </row>
    <row r="335" spans="1:17" x14ac:dyDescent="0.25">
      <c r="A335" s="4"/>
      <c r="E335" s="5"/>
      <c r="J335" s="1"/>
    </row>
    <row r="336" spans="1:17" x14ac:dyDescent="0.25">
      <c r="A336" s="4"/>
      <c r="B336" s="20"/>
      <c r="D336" s="1"/>
      <c r="F336" s="41"/>
      <c r="G336" s="1"/>
      <c r="K336" s="1"/>
    </row>
    <row r="337" spans="1:11" x14ac:dyDescent="0.25">
      <c r="A337" s="4"/>
      <c r="B337" s="20"/>
      <c r="C337" s="1"/>
      <c r="D337" s="1"/>
      <c r="E337" s="1"/>
      <c r="F337" s="41"/>
      <c r="G337" s="1"/>
      <c r="I337" s="1"/>
      <c r="K337" s="1"/>
    </row>
    <row r="338" spans="1:11" x14ac:dyDescent="0.25">
      <c r="A338" s="39"/>
      <c r="B338" s="46"/>
      <c r="C338" s="1"/>
      <c r="D338" s="1"/>
      <c r="E338" s="1"/>
      <c r="F338" s="1"/>
      <c r="G338" s="1"/>
      <c r="I338" s="1"/>
      <c r="K338" s="1"/>
    </row>
    <row r="339" spans="1:11" x14ac:dyDescent="0.25">
      <c r="A339" s="40"/>
      <c r="B339" s="4"/>
      <c r="C339" s="1"/>
      <c r="D339" s="21"/>
      <c r="E339" s="21"/>
      <c r="F339" s="1"/>
      <c r="G339" s="21"/>
      <c r="H339" s="21"/>
      <c r="I339" s="1"/>
      <c r="J339" s="1"/>
    </row>
    <row r="340" spans="1:11" x14ac:dyDescent="0.25">
      <c r="A340" s="40"/>
      <c r="B340" s="1"/>
      <c r="E340" s="20"/>
      <c r="F340" s="20"/>
      <c r="G340" s="20"/>
      <c r="H340" s="20"/>
      <c r="J340" s="1"/>
    </row>
    <row r="341" spans="1:11" x14ac:dyDescent="0.25">
      <c r="A341" s="40"/>
      <c r="B341" s="1"/>
      <c r="D341" s="21"/>
      <c r="E341" s="21"/>
      <c r="F341" s="21"/>
      <c r="G341" s="21"/>
      <c r="H341" s="21"/>
      <c r="J341" s="1"/>
    </row>
    <row r="342" spans="1:11" x14ac:dyDescent="0.25">
      <c r="A342" s="40"/>
      <c r="B342" s="1"/>
      <c r="D342" s="24"/>
      <c r="E342" s="24"/>
      <c r="F342" s="24"/>
      <c r="G342" s="24"/>
      <c r="H342" s="24"/>
    </row>
    <row r="343" spans="1:11" x14ac:dyDescent="0.25">
      <c r="B343" s="1"/>
    </row>
    <row r="344" spans="1:11" x14ac:dyDescent="0.25">
      <c r="B344" s="1"/>
      <c r="C344" s="1"/>
    </row>
    <row r="345" spans="1:11" x14ac:dyDescent="0.25">
      <c r="B345" s="21"/>
      <c r="C345" s="1"/>
    </row>
    <row r="346" spans="1:11" x14ac:dyDescent="0.25">
      <c r="B346" s="20"/>
    </row>
    <row r="347" spans="1:11" x14ac:dyDescent="0.25">
      <c r="B347" s="20"/>
    </row>
    <row r="348" spans="1:11" x14ac:dyDescent="0.25">
      <c r="B348" s="20"/>
    </row>
    <row r="349" spans="1:11" x14ac:dyDescent="0.25">
      <c r="B349" s="20"/>
    </row>
    <row r="350" spans="1:11" x14ac:dyDescent="0.25">
      <c r="B350" s="20"/>
    </row>
    <row r="351" spans="1:11" x14ac:dyDescent="0.25">
      <c r="B351" s="20"/>
    </row>
    <row r="352" spans="1:11" x14ac:dyDescent="0.25">
      <c r="B352" s="20"/>
    </row>
    <row r="353" spans="2:2" x14ac:dyDescent="0.25">
      <c r="B353" s="20"/>
    </row>
    <row r="354" spans="2:2" x14ac:dyDescent="0.25">
      <c r="B354" s="20"/>
    </row>
    <row r="355" spans="2:2" x14ac:dyDescent="0.25">
      <c r="B355" s="20"/>
    </row>
    <row r="356" spans="2:2" x14ac:dyDescent="0.25">
      <c r="B356" s="20"/>
    </row>
    <row r="357" spans="2:2" x14ac:dyDescent="0.25">
      <c r="B357" s="20"/>
    </row>
    <row r="358" spans="2:2" x14ac:dyDescent="0.25">
      <c r="B358" s="20"/>
    </row>
    <row r="359" spans="2:2" x14ac:dyDescent="0.25">
      <c r="B359" s="20"/>
    </row>
    <row r="360" spans="2:2" x14ac:dyDescent="0.25">
      <c r="B360" s="20"/>
    </row>
    <row r="361" spans="2:2" x14ac:dyDescent="0.25">
      <c r="B361" s="20"/>
    </row>
    <row r="362" spans="2:2" x14ac:dyDescent="0.25">
      <c r="B362" s="20"/>
    </row>
    <row r="363" spans="2:2" x14ac:dyDescent="0.25">
      <c r="B363" s="20"/>
    </row>
    <row r="364" spans="2:2" x14ac:dyDescent="0.25">
      <c r="B364" s="20"/>
    </row>
    <row r="365" spans="2:2" x14ac:dyDescent="0.25">
      <c r="B365" s="20"/>
    </row>
    <row r="366" spans="2:2" x14ac:dyDescent="0.25">
      <c r="B366" s="20"/>
    </row>
    <row r="367" spans="2:2" x14ac:dyDescent="0.25">
      <c r="B367" s="20"/>
    </row>
    <row r="368" spans="2:2" x14ac:dyDescent="0.25">
      <c r="B368" s="20"/>
    </row>
    <row r="369" spans="2:2" x14ac:dyDescent="0.25">
      <c r="B369" s="20"/>
    </row>
    <row r="370" spans="2:2" x14ac:dyDescent="0.25">
      <c r="B370" s="20"/>
    </row>
    <row r="371" spans="2:2" x14ac:dyDescent="0.25">
      <c r="B371" s="20"/>
    </row>
    <row r="372" spans="2:2" x14ac:dyDescent="0.25">
      <c r="B372" s="20"/>
    </row>
    <row r="373" spans="2:2" x14ac:dyDescent="0.25">
      <c r="B373" s="20"/>
    </row>
    <row r="374" spans="2:2" x14ac:dyDescent="0.25">
      <c r="B374" s="20"/>
    </row>
    <row r="375" spans="2:2" x14ac:dyDescent="0.25">
      <c r="B375" s="20"/>
    </row>
    <row r="376" spans="2:2" x14ac:dyDescent="0.25">
      <c r="B376" s="20"/>
    </row>
    <row r="377" spans="2:2" x14ac:dyDescent="0.25">
      <c r="B377" s="20"/>
    </row>
    <row r="378" spans="2:2" x14ac:dyDescent="0.25">
      <c r="B378" s="20"/>
    </row>
    <row r="379" spans="2:2" x14ac:dyDescent="0.25">
      <c r="B379" s="20"/>
    </row>
    <row r="380" spans="2:2" x14ac:dyDescent="0.25">
      <c r="B380" s="20"/>
    </row>
    <row r="381" spans="2:2" x14ac:dyDescent="0.25">
      <c r="B381" s="20"/>
    </row>
    <row r="382" spans="2:2" x14ac:dyDescent="0.25">
      <c r="B382" s="20"/>
    </row>
    <row r="383" spans="2:2" x14ac:dyDescent="0.25">
      <c r="B383" s="20"/>
    </row>
    <row r="384" spans="2:2" x14ac:dyDescent="0.25">
      <c r="B384" s="20"/>
    </row>
    <row r="385" spans="2:2" x14ac:dyDescent="0.25">
      <c r="B385" s="20"/>
    </row>
    <row r="386" spans="2:2" x14ac:dyDescent="0.25">
      <c r="B386" s="20"/>
    </row>
    <row r="387" spans="2:2" x14ac:dyDescent="0.25">
      <c r="B387" s="20"/>
    </row>
    <row r="388" spans="2:2" x14ac:dyDescent="0.25">
      <c r="B388" s="20"/>
    </row>
    <row r="389" spans="2:2" x14ac:dyDescent="0.25">
      <c r="B389" s="20"/>
    </row>
    <row r="390" spans="2:2" x14ac:dyDescent="0.25">
      <c r="B390" s="20"/>
    </row>
    <row r="391" spans="2:2" x14ac:dyDescent="0.25">
      <c r="B391" s="20"/>
    </row>
    <row r="392" spans="2:2" x14ac:dyDescent="0.25">
      <c r="B392" s="20"/>
    </row>
    <row r="393" spans="2:2" x14ac:dyDescent="0.25">
      <c r="B393" s="20"/>
    </row>
    <row r="394" spans="2:2" x14ac:dyDescent="0.25">
      <c r="B394" s="20"/>
    </row>
    <row r="395" spans="2:2" x14ac:dyDescent="0.25">
      <c r="B395" s="20"/>
    </row>
    <row r="396" spans="2:2" x14ac:dyDescent="0.25">
      <c r="B396" s="20"/>
    </row>
    <row r="397" spans="2:2" x14ac:dyDescent="0.25">
      <c r="B397" s="20"/>
    </row>
    <row r="398" spans="2:2" x14ac:dyDescent="0.25">
      <c r="B398" s="20"/>
    </row>
    <row r="399" spans="2:2" x14ac:dyDescent="0.25">
      <c r="B399" s="20"/>
    </row>
    <row r="400" spans="2:2" x14ac:dyDescent="0.25">
      <c r="B400" s="20"/>
    </row>
    <row r="401" spans="2:2" x14ac:dyDescent="0.25">
      <c r="B401" s="20"/>
    </row>
    <row r="402" spans="2:2" x14ac:dyDescent="0.25">
      <c r="B402" s="20"/>
    </row>
    <row r="403" spans="2:2" x14ac:dyDescent="0.25">
      <c r="B403" s="20"/>
    </row>
    <row r="404" spans="2:2" x14ac:dyDescent="0.25">
      <c r="B404" s="20"/>
    </row>
    <row r="405" spans="2:2" x14ac:dyDescent="0.25">
      <c r="B405" s="20"/>
    </row>
    <row r="406" spans="2:2" x14ac:dyDescent="0.25">
      <c r="B406" s="20"/>
    </row>
    <row r="407" spans="2:2" x14ac:dyDescent="0.25">
      <c r="B407" s="20"/>
    </row>
    <row r="408" spans="2:2" x14ac:dyDescent="0.25">
      <c r="B408" s="20"/>
    </row>
    <row r="409" spans="2:2" x14ac:dyDescent="0.25">
      <c r="B409" s="20"/>
    </row>
    <row r="410" spans="2:2" x14ac:dyDescent="0.25">
      <c r="B410" s="20"/>
    </row>
    <row r="411" spans="2:2" x14ac:dyDescent="0.25">
      <c r="B411" s="20"/>
    </row>
    <row r="412" spans="2:2" x14ac:dyDescent="0.25">
      <c r="B412" s="20"/>
    </row>
    <row r="413" spans="2:2" x14ac:dyDescent="0.25">
      <c r="B413" s="20"/>
    </row>
    <row r="414" spans="2:2" x14ac:dyDescent="0.25">
      <c r="B414" s="20"/>
    </row>
    <row r="415" spans="2:2" x14ac:dyDescent="0.25">
      <c r="B415" s="20"/>
    </row>
    <row r="416" spans="2:2" x14ac:dyDescent="0.25">
      <c r="B416" s="20"/>
    </row>
    <row r="417" spans="2:2" x14ac:dyDescent="0.25">
      <c r="B417" s="20"/>
    </row>
    <row r="418" spans="2:2" x14ac:dyDescent="0.25">
      <c r="B418" s="20"/>
    </row>
    <row r="419" spans="2:2" x14ac:dyDescent="0.25">
      <c r="B419" s="20"/>
    </row>
    <row r="420" spans="2:2" x14ac:dyDescent="0.25">
      <c r="B420" s="20"/>
    </row>
    <row r="421" spans="2:2" x14ac:dyDescent="0.25">
      <c r="B421" s="20"/>
    </row>
    <row r="422" spans="2:2" x14ac:dyDescent="0.25">
      <c r="B422" s="20"/>
    </row>
    <row r="423" spans="2:2" x14ac:dyDescent="0.25">
      <c r="B423" s="20"/>
    </row>
    <row r="424" spans="2:2" x14ac:dyDescent="0.25">
      <c r="B424" s="20"/>
    </row>
    <row r="425" spans="2:2" x14ac:dyDescent="0.25">
      <c r="B425" s="20"/>
    </row>
    <row r="426" spans="2:2" x14ac:dyDescent="0.25">
      <c r="B426" s="20"/>
    </row>
    <row r="427" spans="2:2" x14ac:dyDescent="0.25">
      <c r="B427" s="20"/>
    </row>
    <row r="428" spans="2:2" x14ac:dyDescent="0.25">
      <c r="B428" s="20"/>
    </row>
    <row r="429" spans="2:2" x14ac:dyDescent="0.25">
      <c r="B429" s="20"/>
    </row>
    <row r="430" spans="2:2" x14ac:dyDescent="0.25">
      <c r="B430" s="20"/>
    </row>
    <row r="431" spans="2:2" x14ac:dyDescent="0.25">
      <c r="B431" s="20"/>
    </row>
    <row r="432" spans="2:2" x14ac:dyDescent="0.25">
      <c r="B432" s="20"/>
    </row>
    <row r="433" spans="2:2" x14ac:dyDescent="0.25">
      <c r="B433" s="20"/>
    </row>
    <row r="434" spans="2:2" x14ac:dyDescent="0.25">
      <c r="B434" s="20"/>
    </row>
    <row r="435" spans="2:2" x14ac:dyDescent="0.25">
      <c r="B435" s="20"/>
    </row>
    <row r="436" spans="2:2" x14ac:dyDescent="0.25">
      <c r="B436" s="20"/>
    </row>
    <row r="437" spans="2:2" x14ac:dyDescent="0.25">
      <c r="B437" s="20"/>
    </row>
    <row r="438" spans="2:2" x14ac:dyDescent="0.25">
      <c r="B438" s="20"/>
    </row>
    <row r="439" spans="2:2" x14ac:dyDescent="0.25">
      <c r="B439" s="20"/>
    </row>
    <row r="440" spans="2:2" x14ac:dyDescent="0.25">
      <c r="B440" s="20"/>
    </row>
    <row r="441" spans="2:2" x14ac:dyDescent="0.25">
      <c r="B441" s="20"/>
    </row>
    <row r="442" spans="2:2" x14ac:dyDescent="0.25">
      <c r="B442" s="20"/>
    </row>
    <row r="443" spans="2:2" x14ac:dyDescent="0.25">
      <c r="B443" s="20"/>
    </row>
    <row r="444" spans="2:2" x14ac:dyDescent="0.25">
      <c r="B444" s="20"/>
    </row>
    <row r="445" spans="2:2" x14ac:dyDescent="0.25">
      <c r="B445" s="20"/>
    </row>
    <row r="446" spans="2:2" x14ac:dyDescent="0.25">
      <c r="B446" s="20"/>
    </row>
    <row r="447" spans="2:2" x14ac:dyDescent="0.25">
      <c r="B447" s="20"/>
    </row>
    <row r="448" spans="2:2" x14ac:dyDescent="0.25">
      <c r="B448" s="20"/>
    </row>
    <row r="449" spans="2:2" x14ac:dyDescent="0.25">
      <c r="B449" s="20"/>
    </row>
    <row r="450" spans="2:2" x14ac:dyDescent="0.25">
      <c r="B450" s="20"/>
    </row>
    <row r="451" spans="2:2" x14ac:dyDescent="0.25">
      <c r="B451" s="20"/>
    </row>
    <row r="452" spans="2:2" x14ac:dyDescent="0.25">
      <c r="B452" s="20"/>
    </row>
    <row r="453" spans="2:2" x14ac:dyDescent="0.25">
      <c r="B453" s="20"/>
    </row>
    <row r="454" spans="2:2" x14ac:dyDescent="0.25">
      <c r="B454" s="20"/>
    </row>
    <row r="455" spans="2:2" x14ac:dyDescent="0.25">
      <c r="B455" s="20"/>
    </row>
    <row r="456" spans="2:2" x14ac:dyDescent="0.25">
      <c r="B456" s="20"/>
    </row>
    <row r="457" spans="2:2" x14ac:dyDescent="0.25">
      <c r="B457" s="20"/>
    </row>
    <row r="458" spans="2:2" x14ac:dyDescent="0.25">
      <c r="B458" s="20"/>
    </row>
    <row r="459" spans="2:2" x14ac:dyDescent="0.25">
      <c r="B459" s="20"/>
    </row>
    <row r="460" spans="2:2" x14ac:dyDescent="0.25">
      <c r="B460" s="20"/>
    </row>
    <row r="461" spans="2:2" x14ac:dyDescent="0.25">
      <c r="B461" s="20"/>
    </row>
    <row r="462" spans="2:2" x14ac:dyDescent="0.25">
      <c r="B462" s="20"/>
    </row>
    <row r="463" spans="2:2" x14ac:dyDescent="0.25">
      <c r="B463" s="20"/>
    </row>
    <row r="464" spans="2:2" x14ac:dyDescent="0.25">
      <c r="B464" s="20"/>
    </row>
    <row r="465" spans="2:2" x14ac:dyDescent="0.25">
      <c r="B465" s="20"/>
    </row>
    <row r="466" spans="2:2" x14ac:dyDescent="0.25">
      <c r="B466" s="20"/>
    </row>
    <row r="467" spans="2:2" x14ac:dyDescent="0.25">
      <c r="B467" s="20"/>
    </row>
    <row r="468" spans="2:2" x14ac:dyDescent="0.25">
      <c r="B468" s="20"/>
    </row>
    <row r="469" spans="2:2" x14ac:dyDescent="0.25">
      <c r="B469" s="20"/>
    </row>
    <row r="470" spans="2:2" x14ac:dyDescent="0.25">
      <c r="B470" s="20"/>
    </row>
    <row r="471" spans="2:2" x14ac:dyDescent="0.25">
      <c r="B471" s="20"/>
    </row>
    <row r="472" spans="2:2" x14ac:dyDescent="0.25">
      <c r="B472" s="20"/>
    </row>
    <row r="473" spans="2:2" x14ac:dyDescent="0.25">
      <c r="B473" s="20"/>
    </row>
    <row r="474" spans="2:2" x14ac:dyDescent="0.25">
      <c r="B474" s="20"/>
    </row>
    <row r="475" spans="2:2" x14ac:dyDescent="0.25">
      <c r="B475" s="20"/>
    </row>
    <row r="476" spans="2:2" x14ac:dyDescent="0.25">
      <c r="B476" s="20"/>
    </row>
    <row r="477" spans="2:2" x14ac:dyDescent="0.25">
      <c r="B477" s="20"/>
    </row>
    <row r="478" spans="2:2" x14ac:dyDescent="0.25">
      <c r="B478" s="20"/>
    </row>
    <row r="479" spans="2:2" x14ac:dyDescent="0.25">
      <c r="B479" s="20"/>
    </row>
    <row r="480" spans="2:2" x14ac:dyDescent="0.25">
      <c r="B480" s="20"/>
    </row>
    <row r="481" spans="2:2" x14ac:dyDescent="0.25">
      <c r="B481" s="10"/>
    </row>
    <row r="482" spans="2:2" x14ac:dyDescent="0.25">
      <c r="B482" s="20"/>
    </row>
    <row r="483" spans="2:2" x14ac:dyDescent="0.25">
      <c r="B483" s="20"/>
    </row>
    <row r="484" spans="2:2" x14ac:dyDescent="0.25">
      <c r="B484" s="20"/>
    </row>
    <row r="485" spans="2:2" x14ac:dyDescent="0.25">
      <c r="B485" s="10"/>
    </row>
    <row r="486" spans="2:2" x14ac:dyDescent="0.25">
      <c r="B486" s="10"/>
    </row>
    <row r="487" spans="2:2" x14ac:dyDescent="0.25">
      <c r="B487" s="10"/>
    </row>
    <row r="488" spans="2:2" x14ac:dyDescent="0.25">
      <c r="B488" s="10"/>
    </row>
    <row r="489" spans="2:2" x14ac:dyDescent="0.25">
      <c r="B489" s="10"/>
    </row>
    <row r="490" spans="2:2" x14ac:dyDescent="0.25">
      <c r="B490" s="10"/>
    </row>
    <row r="491" spans="2:2" x14ac:dyDescent="0.25">
      <c r="B491" s="10"/>
    </row>
    <row r="492" spans="2:2" x14ac:dyDescent="0.25">
      <c r="B492" s="10"/>
    </row>
    <row r="493" spans="2:2" x14ac:dyDescent="0.25">
      <c r="B493" s="10"/>
    </row>
    <row r="494" spans="2:2" x14ac:dyDescent="0.25">
      <c r="B494" s="10"/>
    </row>
    <row r="495" spans="2:2" x14ac:dyDescent="0.25">
      <c r="B495" s="10"/>
    </row>
    <row r="496" spans="2:2" x14ac:dyDescent="0.25">
      <c r="B496" s="10"/>
    </row>
    <row r="497" spans="2:2" x14ac:dyDescent="0.25">
      <c r="B497" s="10"/>
    </row>
    <row r="498" spans="2:2" x14ac:dyDescent="0.25">
      <c r="B498" s="10"/>
    </row>
    <row r="499" spans="2:2" x14ac:dyDescent="0.25">
      <c r="B499" s="10"/>
    </row>
    <row r="500" spans="2:2" x14ac:dyDescent="0.25">
      <c r="B500" s="10"/>
    </row>
    <row r="501" spans="2:2" x14ac:dyDescent="0.25">
      <c r="B501" s="10"/>
    </row>
    <row r="502" spans="2:2" x14ac:dyDescent="0.25">
      <c r="B502" s="10"/>
    </row>
    <row r="503" spans="2:2" x14ac:dyDescent="0.25">
      <c r="B503" s="10"/>
    </row>
    <row r="504" spans="2:2" x14ac:dyDescent="0.25">
      <c r="B504" s="10"/>
    </row>
    <row r="505" spans="2:2" x14ac:dyDescent="0.25">
      <c r="B505" s="10"/>
    </row>
    <row r="506" spans="2:2" x14ac:dyDescent="0.25">
      <c r="B506" s="10"/>
    </row>
    <row r="507" spans="2:2" x14ac:dyDescent="0.25">
      <c r="B507" s="10"/>
    </row>
    <row r="508" spans="2:2" x14ac:dyDescent="0.25">
      <c r="B508" s="10"/>
    </row>
    <row r="509" spans="2:2" x14ac:dyDescent="0.25">
      <c r="B509" s="10"/>
    </row>
    <row r="510" spans="2:2" x14ac:dyDescent="0.25">
      <c r="B510" s="10"/>
    </row>
    <row r="511" spans="2:2" x14ac:dyDescent="0.25">
      <c r="B511" s="10"/>
    </row>
    <row r="512" spans="2:2" x14ac:dyDescent="0.25">
      <c r="B512" s="10"/>
    </row>
    <row r="513" spans="2:2" x14ac:dyDescent="0.25">
      <c r="B513" s="10"/>
    </row>
    <row r="514" spans="2:2" x14ac:dyDescent="0.25">
      <c r="B514" s="10"/>
    </row>
    <row r="515" spans="2:2" x14ac:dyDescent="0.25">
      <c r="B515" s="10"/>
    </row>
    <row r="516" spans="2:2" x14ac:dyDescent="0.25">
      <c r="B516" s="10"/>
    </row>
    <row r="517" spans="2:2" x14ac:dyDescent="0.25">
      <c r="B517" s="10"/>
    </row>
    <row r="518" spans="2:2" x14ac:dyDescent="0.25">
      <c r="B518" s="10"/>
    </row>
    <row r="519" spans="2:2" x14ac:dyDescent="0.25">
      <c r="B519" s="10"/>
    </row>
    <row r="520" spans="2:2" x14ac:dyDescent="0.25">
      <c r="B520" s="10"/>
    </row>
    <row r="521" spans="2:2" x14ac:dyDescent="0.25">
      <c r="B521" s="10"/>
    </row>
  </sheetData>
  <mergeCells count="7">
    <mergeCell ref="A333:J333"/>
    <mergeCell ref="G3:H3"/>
    <mergeCell ref="M2:Q2"/>
    <mergeCell ref="B3:F3"/>
    <mergeCell ref="I3:I4"/>
    <mergeCell ref="J3:J4"/>
    <mergeCell ref="A3:A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XDT530"/>
  <sheetViews>
    <sheetView workbookViewId="0">
      <pane xSplit="1" ySplit="4" topLeftCell="B305" activePane="bottomRight" state="frozen"/>
      <selection activeCell="A2" sqref="A2:O3"/>
      <selection pane="topRight" activeCell="A2" sqref="A2:O3"/>
      <selection pane="bottomLeft" activeCell="A2" sqref="A2:O3"/>
      <selection pane="bottomRight"/>
    </sheetView>
  </sheetViews>
  <sheetFormatPr defaultColWidth="14" defaultRowHeight="15" x14ac:dyDescent="0.25"/>
  <cols>
    <col min="1" max="1" width="9.7109375" customWidth="1"/>
    <col min="2" max="5" width="15.42578125" customWidth="1"/>
    <col min="6" max="6" width="13.85546875" bestFit="1" customWidth="1"/>
    <col min="7" max="8" width="15.42578125" customWidth="1"/>
    <col min="9" max="9" width="16.7109375" customWidth="1"/>
    <col min="10" max="10" width="16.5703125" customWidth="1"/>
  </cols>
  <sheetData>
    <row r="1" spans="1:16348" ht="21" x14ac:dyDescent="0.3">
      <c r="A1" s="6" t="s">
        <v>53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</row>
    <row r="2" spans="1:16348" x14ac:dyDescent="0.25">
      <c r="F2" s="8"/>
      <c r="H2" s="43"/>
      <c r="I2" s="43"/>
      <c r="J2" s="42" t="s">
        <v>69</v>
      </c>
    </row>
    <row r="3" spans="1:16348" ht="17.25" x14ac:dyDescent="0.25">
      <c r="A3" s="97" t="s">
        <v>1</v>
      </c>
      <c r="B3" s="89" t="s">
        <v>54</v>
      </c>
      <c r="C3" s="90"/>
      <c r="D3" s="90"/>
      <c r="E3" s="90"/>
      <c r="F3" s="91"/>
      <c r="G3" s="87" t="s">
        <v>3</v>
      </c>
      <c r="H3" s="87"/>
      <c r="I3" s="92" t="s">
        <v>56</v>
      </c>
      <c r="J3" s="94" t="s">
        <v>57</v>
      </c>
      <c r="L3" s="32"/>
      <c r="M3" s="33"/>
      <c r="N3" s="33"/>
      <c r="O3" s="33"/>
      <c r="P3" s="33"/>
      <c r="Q3" s="34"/>
    </row>
    <row r="4" spans="1:16348" ht="17.25" x14ac:dyDescent="0.25">
      <c r="A4" s="97"/>
      <c r="B4" s="19" t="s">
        <v>4</v>
      </c>
      <c r="C4" s="19" t="s">
        <v>5</v>
      </c>
      <c r="D4" s="19" t="s">
        <v>55</v>
      </c>
      <c r="E4" s="19" t="s">
        <v>7</v>
      </c>
      <c r="F4" s="19" t="s">
        <v>8</v>
      </c>
      <c r="G4" s="19" t="s">
        <v>9</v>
      </c>
      <c r="H4" s="19" t="s">
        <v>10</v>
      </c>
      <c r="I4" s="93"/>
      <c r="J4" s="95"/>
      <c r="K4" s="33"/>
      <c r="L4" s="32"/>
      <c r="M4" s="33"/>
      <c r="N4" s="33"/>
      <c r="O4" s="33"/>
      <c r="P4" s="33"/>
      <c r="Q4" s="35"/>
    </row>
    <row r="5" spans="1:16348" x14ac:dyDescent="0.25">
      <c r="A5" s="3">
        <v>36161</v>
      </c>
      <c r="B5" s="1">
        <f>Plan1!B5*Plan3!$E234</f>
        <v>507247227.20368379</v>
      </c>
      <c r="C5" s="1">
        <f>Plan1!C5*Plan3!$E234</f>
        <v>7809680.5367596233</v>
      </c>
      <c r="D5" s="1">
        <f>Plan1!D5*Plan3!$E234</f>
        <v>317930.62213005906</v>
      </c>
      <c r="E5" s="1">
        <f>Plan1!E5*Plan3!$E234</f>
        <v>866493.70030304883</v>
      </c>
      <c r="F5" s="1">
        <f>Plan1!F5*Plan3!$E234</f>
        <v>10369467.199368842</v>
      </c>
      <c r="G5" s="1">
        <f>Plan1!G5*Plan3!$E234</f>
        <v>73321905.384343818</v>
      </c>
      <c r="H5" s="1">
        <f>Plan1!H5*Plan3!$E234</f>
        <v>1937379.5349635319</v>
      </c>
      <c r="I5" s="1"/>
      <c r="J5" s="1"/>
    </row>
    <row r="6" spans="1:16348" x14ac:dyDescent="0.25">
      <c r="A6" s="3">
        <v>36192</v>
      </c>
      <c r="B6" s="1">
        <f>Plan1!B6*Plan3!$E235</f>
        <v>541153437.9535253</v>
      </c>
      <c r="C6" s="1">
        <f>Plan1!C6*Plan3!$E235</f>
        <v>9071424.2868338022</v>
      </c>
      <c r="D6" s="1">
        <f>Plan1!D6*Plan3!$E235</f>
        <v>18047611.956602983</v>
      </c>
      <c r="E6" s="1">
        <f>Plan1!E6*Plan3!$E235</f>
        <v>649883.54239158123</v>
      </c>
      <c r="F6" s="1">
        <f>Plan1!F6*Plan3!$E235</f>
        <v>10248958.697892617</v>
      </c>
      <c r="G6" s="1">
        <f>Plan1!G6*Plan3!$E235</f>
        <v>63306989.428204782</v>
      </c>
      <c r="H6" s="1">
        <f>Plan1!H6*Plan3!$E235</f>
        <v>1830520.3657197929</v>
      </c>
      <c r="I6" s="1"/>
    </row>
    <row r="7" spans="1:16348" x14ac:dyDescent="0.25">
      <c r="A7" s="3">
        <v>36220</v>
      </c>
      <c r="B7" s="1">
        <f>Plan1!B7*Plan3!$E236</f>
        <v>768110737.63460243</v>
      </c>
      <c r="C7" s="1">
        <f>Plan1!C7*Plan3!$E236</f>
        <v>10814549.854185512</v>
      </c>
      <c r="D7" s="1">
        <f>Plan1!D7*Plan3!$E236</f>
        <v>9241236.657623902</v>
      </c>
      <c r="E7" s="1">
        <f>Plan1!E7*Plan3!$E236</f>
        <v>1112319.1631854812</v>
      </c>
      <c r="F7" s="1">
        <f>Plan1!F7*Plan3!$E236</f>
        <v>12693018.991229542</v>
      </c>
      <c r="G7" s="1">
        <f>Plan1!G7*Plan3!$E236</f>
        <v>87036770.149624884</v>
      </c>
      <c r="H7" s="1">
        <f>Plan1!H7*Plan3!$E236</f>
        <v>2257805.5619556708</v>
      </c>
      <c r="I7" s="1"/>
    </row>
    <row r="8" spans="1:16348" x14ac:dyDescent="0.25">
      <c r="A8" s="3">
        <v>36251</v>
      </c>
      <c r="B8" s="1">
        <f>Plan1!B8*Plan3!$E237</f>
        <v>580279086.95339108</v>
      </c>
      <c r="C8" s="1">
        <f>Plan1!C8*Plan3!$E237</f>
        <v>21077990.915260285</v>
      </c>
      <c r="D8" s="1">
        <f>Plan1!D8*Plan3!$E237</f>
        <v>8500418.1594929565</v>
      </c>
      <c r="E8" s="1">
        <f>Plan1!E8*Plan3!$E237</f>
        <v>790442.9729445494</v>
      </c>
      <c r="F8" s="1">
        <f>Plan1!F8*Plan3!$E237</f>
        <v>12201897.79582281</v>
      </c>
      <c r="G8" s="1">
        <f>Plan1!G8*Plan3!$E237</f>
        <v>64977348.957966991</v>
      </c>
      <c r="H8" s="1">
        <f>Plan1!H8*Plan3!$E237</f>
        <v>2196251.365001624</v>
      </c>
      <c r="I8" s="1"/>
    </row>
    <row r="9" spans="1:16348" x14ac:dyDescent="0.25">
      <c r="A9" s="3">
        <v>36281</v>
      </c>
      <c r="B9" s="1">
        <f>Plan1!B9*Plan3!$E238</f>
        <v>534924958.57924253</v>
      </c>
      <c r="C9" s="1">
        <f>Plan1!C9*Plan3!$E238</f>
        <v>39674673.311690725</v>
      </c>
      <c r="D9" s="1">
        <f>Plan1!D9*Plan3!$E238</f>
        <v>1183079.8899312001</v>
      </c>
      <c r="E9" s="1">
        <f>Plan1!E9*Plan3!$E238</f>
        <v>1234251.6369564729</v>
      </c>
      <c r="F9" s="1">
        <f>Plan1!F9*Plan3!$E238</f>
        <v>16766829.816312555</v>
      </c>
      <c r="G9" s="1">
        <f>Plan1!G9*Plan3!$E238</f>
        <v>72414489.609407708</v>
      </c>
      <c r="H9" s="1">
        <f>Plan1!H9*Plan3!$E238</f>
        <v>2668451.6903183572</v>
      </c>
      <c r="I9" s="1"/>
    </row>
    <row r="10" spans="1:16348" x14ac:dyDescent="0.25">
      <c r="A10" s="3">
        <v>36312</v>
      </c>
      <c r="B10" s="1">
        <f>Plan1!B10*Plan3!$E239</f>
        <v>377123779.06013638</v>
      </c>
      <c r="C10" s="1">
        <f>Plan1!C10*Plan3!$E239</f>
        <v>51876345.55034849</v>
      </c>
      <c r="D10" s="1">
        <f>Plan1!D10*Plan3!$E239</f>
        <v>34095492.22719048</v>
      </c>
      <c r="E10" s="1">
        <f>Plan1!E10*Plan3!$E239</f>
        <v>1049983.2338964345</v>
      </c>
      <c r="F10" s="1">
        <f>Plan1!F10*Plan3!$E239</f>
        <v>20328829.854664139</v>
      </c>
      <c r="G10" s="1">
        <f>Plan1!G10*Plan3!$E239</f>
        <v>48283847.316162534</v>
      </c>
      <c r="H10" s="1">
        <f>Plan1!H10*Plan3!$E239</f>
        <v>2576041.5528351855</v>
      </c>
      <c r="I10" s="1"/>
    </row>
    <row r="11" spans="1:16348" x14ac:dyDescent="0.25">
      <c r="A11" s="3">
        <v>36342</v>
      </c>
      <c r="B11" s="1">
        <f>Plan1!B11*Plan3!$E240</f>
        <v>601647810.21665978</v>
      </c>
      <c r="C11" s="1">
        <f>Plan1!C11*Plan3!$E240</f>
        <v>44015172.73589205</v>
      </c>
      <c r="D11" s="1">
        <f>Plan1!D11*Plan3!$E240</f>
        <v>9882924.3778584227</v>
      </c>
      <c r="E11" s="1">
        <f>Plan1!E11*Plan3!$E240</f>
        <v>1126587.0634749129</v>
      </c>
      <c r="F11" s="1">
        <f>Plan1!F11*Plan3!$E240</f>
        <v>26677778.907347545</v>
      </c>
      <c r="G11" s="1">
        <f>Plan1!G11*Plan3!$E240</f>
        <v>47506207.832164802</v>
      </c>
      <c r="H11" s="1">
        <f>Plan1!H11*Plan3!$E240</f>
        <v>3175217.2918956322</v>
      </c>
      <c r="I11" s="1"/>
    </row>
    <row r="12" spans="1:16348" x14ac:dyDescent="0.25">
      <c r="A12" s="3">
        <v>36373</v>
      </c>
      <c r="B12" s="1">
        <f>Plan1!B12*Plan3!$E241</f>
        <v>668768898.05654836</v>
      </c>
      <c r="C12" s="1">
        <f>Plan1!C12*Plan3!$E241</f>
        <v>54499895.70302923</v>
      </c>
      <c r="D12" s="1">
        <f>Plan1!D12*Plan3!$E241</f>
        <v>9043928.0603045989</v>
      </c>
      <c r="E12" s="1">
        <f>Plan1!E12*Plan3!$E241</f>
        <v>1554435.4391348106</v>
      </c>
      <c r="F12" s="1">
        <f>Plan1!F12*Plan3!$E241</f>
        <v>24660979.683067199</v>
      </c>
      <c r="G12" s="1">
        <f>Plan1!G12*Plan3!$E241</f>
        <v>58924673.718075469</v>
      </c>
      <c r="H12" s="1">
        <f>Plan1!H12*Plan3!$E241</f>
        <v>3092510.6337322607</v>
      </c>
      <c r="I12" s="1"/>
    </row>
    <row r="13" spans="1:16348" x14ac:dyDescent="0.25">
      <c r="A13" s="3">
        <v>36404</v>
      </c>
      <c r="B13" s="1">
        <f>Plan1!B13*Plan3!$E242</f>
        <v>739757012.08918893</v>
      </c>
      <c r="C13" s="1">
        <f>Plan1!C13*Plan3!$E242</f>
        <v>43937307.962374642</v>
      </c>
      <c r="D13" s="1">
        <f>Plan1!D13*Plan3!$E242</f>
        <v>9271352.2242549304</v>
      </c>
      <c r="E13" s="1">
        <f>Plan1!E13*Plan3!$E242</f>
        <v>982257.81752585992</v>
      </c>
      <c r="F13" s="1">
        <f>Plan1!F13*Plan3!$E242</f>
        <v>24637234.052281041</v>
      </c>
      <c r="G13" s="1">
        <f>Plan1!G13*Plan3!$E242</f>
        <v>54814307.851266704</v>
      </c>
      <c r="H13" s="1">
        <f>Plan1!H13*Plan3!$E242</f>
        <v>3805034.2303015208</v>
      </c>
      <c r="I13" s="1"/>
    </row>
    <row r="14" spans="1:16348" x14ac:dyDescent="0.25">
      <c r="A14" s="3">
        <v>36434</v>
      </c>
      <c r="B14" s="1">
        <f>Plan1!B14*Plan3!$E243</f>
        <v>715370084.24576402</v>
      </c>
      <c r="C14" s="1">
        <f>Plan1!C14*Plan3!$E243</f>
        <v>43331599.065589339</v>
      </c>
      <c r="D14" s="1">
        <f>Plan1!D14*Plan3!$E243</f>
        <v>8744964.7918519024</v>
      </c>
      <c r="E14" s="1">
        <f>Plan1!E14*Plan3!$E243</f>
        <v>2216877.0806086701</v>
      </c>
      <c r="F14" s="1">
        <f>Plan1!F14*Plan3!$E243</f>
        <v>21535035.815782975</v>
      </c>
      <c r="G14" s="1">
        <f>Plan1!G14*Plan3!$E243</f>
        <v>66286679.720627978</v>
      </c>
      <c r="H14" s="1">
        <f>Plan1!H14*Plan3!$E243</f>
        <v>4199640.6623069504</v>
      </c>
      <c r="I14" s="1"/>
      <c r="J14" s="38"/>
    </row>
    <row r="15" spans="1:16348" x14ac:dyDescent="0.25">
      <c r="A15" s="3">
        <v>36465</v>
      </c>
      <c r="B15" s="1">
        <f>Plan1!B15*Plan3!$E244</f>
        <v>741643660.74370134</v>
      </c>
      <c r="C15" s="1">
        <f>Plan1!C15*Plan3!$E244</f>
        <v>17584373.493212927</v>
      </c>
      <c r="D15" s="1">
        <f>Plan1!D15*Plan3!$E244</f>
        <v>10866128.341843151</v>
      </c>
      <c r="E15" s="1">
        <f>Plan1!E15*Plan3!$E244</f>
        <v>1096978.4970025774</v>
      </c>
      <c r="F15" s="1">
        <f>Plan1!F15*Plan3!$E244</f>
        <v>14527208.708206879</v>
      </c>
      <c r="G15" s="1">
        <f>Plan1!G15*Plan3!$E244</f>
        <v>59004252.698493443</v>
      </c>
      <c r="H15" s="1">
        <f>Plan1!H15*Plan3!$E244</f>
        <v>4399034.8632483268</v>
      </c>
      <c r="I15" s="1"/>
    </row>
    <row r="16" spans="1:16348" x14ac:dyDescent="0.25">
      <c r="A16" s="3">
        <v>36495</v>
      </c>
      <c r="B16" s="1">
        <f>Plan1!B16*Plan3!$E245</f>
        <v>853361360.53111303</v>
      </c>
      <c r="C16" s="1">
        <f>Plan1!C16*Plan3!$E245</f>
        <v>9891964.5888806209</v>
      </c>
      <c r="D16" s="1">
        <f>Plan1!D16*Plan3!$E245</f>
        <v>82739290.955989063</v>
      </c>
      <c r="E16" s="1">
        <f>Plan1!E16*Plan3!$E245</f>
        <v>1759504.728444566</v>
      </c>
      <c r="F16" s="1">
        <f>Plan1!F16*Plan3!$E245</f>
        <v>13308101.315637622</v>
      </c>
      <c r="G16" s="1">
        <f>Plan1!G16*Plan3!$E245</f>
        <v>66359329.357143953</v>
      </c>
      <c r="H16" s="1">
        <f>Plan1!H16*Plan3!$E245</f>
        <v>4485086.2875993354</v>
      </c>
      <c r="I16" s="1"/>
    </row>
    <row r="17" spans="1:9" x14ac:dyDescent="0.25">
      <c r="A17" s="3">
        <v>36526</v>
      </c>
      <c r="B17" s="1">
        <f>Plan1!B17*Plan3!$E246</f>
        <v>842739633.9844929</v>
      </c>
      <c r="C17" s="1">
        <f>Plan1!C17*Plan3!$E246</f>
        <v>8173040.2292531328</v>
      </c>
      <c r="D17" s="1">
        <f>Plan1!D17*Plan3!$E246</f>
        <v>11431931.084943287</v>
      </c>
      <c r="E17" s="1">
        <f>Plan1!E17*Plan3!$E246</f>
        <v>704666.37850895571</v>
      </c>
      <c r="F17" s="1">
        <f>Plan1!F17*Plan3!$E246</f>
        <v>11217910.05552868</v>
      </c>
      <c r="G17" s="1">
        <f>Plan1!G17*Plan3!$E246</f>
        <v>87596580.817731172</v>
      </c>
      <c r="H17" s="1">
        <f>Plan1!H17*Plan3!$E246</f>
        <v>4594568.3899720972</v>
      </c>
      <c r="I17" s="1"/>
    </row>
    <row r="18" spans="1:9" x14ac:dyDescent="0.25">
      <c r="A18" s="3">
        <v>36557</v>
      </c>
      <c r="B18" s="1">
        <f>Plan1!B18*Plan3!$E247</f>
        <v>753807104.82491767</v>
      </c>
      <c r="C18" s="1">
        <f>Plan1!C18*Plan3!$E247</f>
        <v>10912247.669296091</v>
      </c>
      <c r="D18" s="1">
        <f>Plan1!D18*Plan3!$E247</f>
        <v>12701802.758675093</v>
      </c>
      <c r="E18" s="1">
        <f>Plan1!E18*Plan3!$E247</f>
        <v>943550.21297646349</v>
      </c>
      <c r="F18" s="1">
        <f>Plan1!F18*Plan3!$E247</f>
        <v>18632157.536481578</v>
      </c>
      <c r="G18" s="1">
        <f>Plan1!G18*Plan3!$E247</f>
        <v>40250622.458701521</v>
      </c>
      <c r="H18" s="1">
        <f>Plan1!H18*Plan3!$E247</f>
        <v>4425776.7369801747</v>
      </c>
      <c r="I18" s="1"/>
    </row>
    <row r="19" spans="1:9" x14ac:dyDescent="0.25">
      <c r="A19" s="3">
        <v>36586</v>
      </c>
      <c r="B19" s="1">
        <f>Plan1!B19*Plan3!$E248</f>
        <v>708135066.22610068</v>
      </c>
      <c r="C19" s="1">
        <f>Plan1!C19*Plan3!$E248</f>
        <v>32399853.493240748</v>
      </c>
      <c r="D19" s="1">
        <f>Plan1!D19*Plan3!$E248</f>
        <v>12274667.559553243</v>
      </c>
      <c r="E19" s="1">
        <f>Plan1!E19*Plan3!$E248</f>
        <v>1018765.2831607658</v>
      </c>
      <c r="F19" s="1">
        <f>Plan1!F19*Plan3!$E248</f>
        <v>20800064.419772197</v>
      </c>
      <c r="G19" s="1">
        <f>Plan1!G19*Plan3!$E248</f>
        <v>132837700.94415066</v>
      </c>
      <c r="H19" s="1">
        <f>Plan1!H19*Plan3!$E248</f>
        <v>4598153.1970212776</v>
      </c>
      <c r="I19" s="1"/>
    </row>
    <row r="20" spans="1:9" x14ac:dyDescent="0.25">
      <c r="A20" s="3">
        <v>36617</v>
      </c>
      <c r="B20" s="1">
        <f>Plan1!B20*Plan3!$E249</f>
        <v>793373727.86899555</v>
      </c>
      <c r="C20" s="1">
        <f>Plan1!C20*Plan3!$E249</f>
        <v>44131749.606509201</v>
      </c>
      <c r="D20" s="1">
        <f>Plan1!D20*Plan3!$E249</f>
        <v>13834334.891850503</v>
      </c>
      <c r="E20" s="1">
        <f>Plan1!E20*Plan3!$E249</f>
        <v>979388.33907068125</v>
      </c>
      <c r="F20" s="1">
        <f>Plan1!F20*Plan3!$E249</f>
        <v>22414579.263272386</v>
      </c>
      <c r="G20" s="1">
        <f>Plan1!G20*Plan3!$E249</f>
        <v>40309558.632875808</v>
      </c>
      <c r="H20" s="1">
        <f>Plan1!H20*Plan3!$E249</f>
        <v>4474335.098892441</v>
      </c>
      <c r="I20" s="1"/>
    </row>
    <row r="21" spans="1:9" x14ac:dyDescent="0.25">
      <c r="A21" s="3">
        <v>36647</v>
      </c>
      <c r="B21" s="1">
        <f>Plan1!B21*Plan3!$E250</f>
        <v>699807637.97443581</v>
      </c>
      <c r="C21" s="1">
        <f>Plan1!C21*Plan3!$E250</f>
        <v>57073238.431717843</v>
      </c>
      <c r="D21" s="1">
        <f>Plan1!D21*Plan3!$E250</f>
        <v>13351002.40041076</v>
      </c>
      <c r="E21" s="1">
        <f>Plan1!E21*Plan3!$E250</f>
        <v>1231544.4956083826</v>
      </c>
      <c r="F21" s="1">
        <f>Plan1!F21*Plan3!$E250</f>
        <v>27623529.52076466</v>
      </c>
      <c r="G21" s="1">
        <f>Plan1!G21*Plan3!$E250</f>
        <v>75736288.659189269</v>
      </c>
      <c r="H21" s="1">
        <f>Plan1!H21*Plan3!$E250</f>
        <v>4347849.3224118045</v>
      </c>
      <c r="I21" s="1"/>
    </row>
    <row r="22" spans="1:9" x14ac:dyDescent="0.25">
      <c r="A22" s="3">
        <v>36678</v>
      </c>
      <c r="B22" s="1">
        <f>Plan1!B22*Plan3!$E251</f>
        <v>674223006.47701609</v>
      </c>
      <c r="C22" s="1">
        <f>Plan1!C22*Plan3!$E251</f>
        <v>58991560.782675184</v>
      </c>
      <c r="D22" s="1">
        <f>Plan1!D22*Plan3!$E251</f>
        <v>12114967.153880976</v>
      </c>
      <c r="E22" s="1">
        <f>Plan1!E22*Plan3!$E251</f>
        <v>1185200.4017384897</v>
      </c>
      <c r="F22" s="1">
        <f>Plan1!F22*Plan3!$E251</f>
        <v>27266351.904881399</v>
      </c>
      <c r="G22" s="1">
        <f>Plan1!G22*Plan3!$E251</f>
        <v>61291002.330733806</v>
      </c>
      <c r="H22" s="1">
        <f>Plan1!H22*Plan3!$E251</f>
        <v>3641639.4169049687</v>
      </c>
      <c r="I22" s="1"/>
    </row>
    <row r="23" spans="1:9" x14ac:dyDescent="0.25">
      <c r="A23" s="3">
        <v>36708</v>
      </c>
      <c r="B23" s="1">
        <f>Plan1!B23*Plan3!$E252</f>
        <v>775212198.82899821</v>
      </c>
      <c r="C23" s="1">
        <f>Plan1!C23*Plan3!$E252</f>
        <v>73245304.719951659</v>
      </c>
      <c r="D23" s="1">
        <f>Plan1!D23*Plan3!$E252</f>
        <v>31065585.424147878</v>
      </c>
      <c r="E23" s="1">
        <f>Plan1!E23*Plan3!$E252</f>
        <v>1144149.8214418937</v>
      </c>
      <c r="F23" s="1">
        <f>Plan1!F23*Plan3!$E252</f>
        <v>30076688.761876304</v>
      </c>
      <c r="G23" s="1">
        <f>Plan1!G23*Plan3!$E252</f>
        <v>57387242.897023626</v>
      </c>
      <c r="H23" s="1">
        <f>Plan1!H23*Plan3!$E252</f>
        <v>4997078.1325839004</v>
      </c>
      <c r="I23" s="1"/>
    </row>
    <row r="24" spans="1:9" x14ac:dyDescent="0.25">
      <c r="A24" s="3">
        <v>36739</v>
      </c>
      <c r="B24" s="1">
        <f>Plan1!B24*Plan3!$E253</f>
        <v>687136950.15619743</v>
      </c>
      <c r="C24" s="1">
        <f>Plan1!C24*Plan3!$E253</f>
        <v>34697224.266030952</v>
      </c>
      <c r="D24" s="1">
        <f>Plan1!D24*Plan3!$E253</f>
        <v>15089872.542923093</v>
      </c>
      <c r="E24" s="1">
        <f>Plan1!E24*Plan3!$E253</f>
        <v>1396542.3145175711</v>
      </c>
      <c r="F24" s="1">
        <f>Plan1!F24*Plan3!$E253</f>
        <v>25535648.170616265</v>
      </c>
      <c r="G24" s="1">
        <f>Plan1!G24*Plan3!$E253</f>
        <v>63156790.166666888</v>
      </c>
      <c r="H24" s="1">
        <f>Plan1!H24*Plan3!$E253</f>
        <v>5669413.4175779587</v>
      </c>
      <c r="I24" s="1"/>
    </row>
    <row r="25" spans="1:9" x14ac:dyDescent="0.25">
      <c r="A25" s="3">
        <v>36770</v>
      </c>
      <c r="B25" s="1">
        <f>Plan1!B25*Plan3!$E254</f>
        <v>701830883.36449146</v>
      </c>
      <c r="C25" s="1">
        <f>Plan1!C25*Plan3!$E254</f>
        <v>13240253.360673677</v>
      </c>
      <c r="D25" s="1">
        <f>Plan1!D25*Plan3!$E254</f>
        <v>13592438.016910074</v>
      </c>
      <c r="E25" s="1">
        <f>Plan1!E25*Plan3!$E254</f>
        <v>1049896.1401280367</v>
      </c>
      <c r="F25" s="1">
        <f>Plan1!F25*Plan3!$E254</f>
        <v>17928855.598056342</v>
      </c>
      <c r="G25" s="1">
        <f>Plan1!G25*Plan3!$E254</f>
        <v>63537012.326023303</v>
      </c>
      <c r="H25" s="1">
        <f>Plan1!H25*Plan3!$E254</f>
        <v>6001421.2341807876</v>
      </c>
      <c r="I25" s="1"/>
    </row>
    <row r="26" spans="1:9" x14ac:dyDescent="0.25">
      <c r="A26" s="3">
        <v>36800</v>
      </c>
      <c r="B26" s="1">
        <f>Plan1!B26*Plan3!$E255</f>
        <v>725095621.85596931</v>
      </c>
      <c r="C26" s="1">
        <f>Plan1!C26*Plan3!$E255</f>
        <v>10522948.800344611</v>
      </c>
      <c r="D26" s="1">
        <f>Plan1!D26*Plan3!$E255</f>
        <v>7891995.8195213573</v>
      </c>
      <c r="E26" s="1">
        <f>Plan1!E26*Plan3!$E255</f>
        <v>1241364.7457845898</v>
      </c>
      <c r="F26" s="1">
        <f>Plan1!F26*Plan3!$E255</f>
        <v>17650726.162569862</v>
      </c>
      <c r="G26" s="1">
        <f>Plan1!G26*Plan3!$E255</f>
        <v>67084491.937603608</v>
      </c>
      <c r="H26" s="1">
        <f>Plan1!H26*Plan3!$E255</f>
        <v>6326978.5575916823</v>
      </c>
      <c r="I26" s="1"/>
    </row>
    <row r="27" spans="1:9" x14ac:dyDescent="0.25">
      <c r="A27" s="3">
        <v>36831</v>
      </c>
      <c r="B27" s="1">
        <f>Plan1!B27*Plan3!$E256</f>
        <v>762824515.39618838</v>
      </c>
      <c r="C27" s="1">
        <f>Plan1!C27*Plan3!$E256</f>
        <v>8785503.6355979331</v>
      </c>
      <c r="D27" s="1">
        <f>Plan1!D27*Plan3!$E256</f>
        <v>21781638.484400515</v>
      </c>
      <c r="E27" s="1">
        <f>Plan1!E27*Plan3!$E256</f>
        <v>1587938.1681373685</v>
      </c>
      <c r="F27" s="1">
        <f>Plan1!F27*Plan3!$E256</f>
        <v>17322363.031562619</v>
      </c>
      <c r="G27" s="1">
        <f>Plan1!G27*Plan3!$E256</f>
        <v>72580060.870158523</v>
      </c>
      <c r="H27" s="1">
        <f>Plan1!H27*Plan3!$E256</f>
        <v>7021680.2271812856</v>
      </c>
      <c r="I27" s="1"/>
    </row>
    <row r="28" spans="1:9" x14ac:dyDescent="0.25">
      <c r="A28" s="3">
        <v>36861</v>
      </c>
      <c r="B28" s="1">
        <f>Plan1!B28*Plan3!$E257</f>
        <v>1056768174.6274153</v>
      </c>
      <c r="C28" s="1">
        <f>Plan1!C28*Plan3!$E257</f>
        <v>10389999.478810612</v>
      </c>
      <c r="D28" s="1">
        <f>Plan1!D28*Plan3!$E257</f>
        <v>43428849.418584183</v>
      </c>
      <c r="E28" s="1">
        <f>Plan1!E28*Plan3!$E257</f>
        <v>2057043.198812156</v>
      </c>
      <c r="F28" s="1">
        <f>Plan1!F28*Plan3!$E257</f>
        <v>18631401.188672744</v>
      </c>
      <c r="G28" s="1">
        <f>Plan1!G28*Plan3!$E257</f>
        <v>81430742.077778578</v>
      </c>
      <c r="H28" s="1">
        <f>Plan1!H28*Plan3!$E257</f>
        <v>7843927.3911668165</v>
      </c>
      <c r="I28" s="1"/>
    </row>
    <row r="29" spans="1:9" x14ac:dyDescent="0.25">
      <c r="A29" s="3">
        <v>36892</v>
      </c>
      <c r="B29" s="1">
        <f>Plan1!B29*Plan3!$E258</f>
        <v>1136424180.529999</v>
      </c>
      <c r="C29" s="1">
        <f>Plan1!C29*Plan3!$E258</f>
        <v>8413041.8218164649</v>
      </c>
      <c r="D29" s="1">
        <f>Plan1!D29*Plan3!$E258</f>
        <v>15569605.983032009</v>
      </c>
      <c r="E29" s="1">
        <f>Plan1!E29*Plan3!$E258</f>
        <v>921973.72253568971</v>
      </c>
      <c r="F29" s="1">
        <f>Plan1!F29*Plan3!$E258</f>
        <v>17038505.597436078</v>
      </c>
      <c r="G29" s="1">
        <f>Plan1!G29*Plan3!$E258</f>
        <v>94029378.689175352</v>
      </c>
      <c r="H29" s="1">
        <f>Plan1!H29*Plan3!$E258</f>
        <v>8683932.6194140818</v>
      </c>
      <c r="I29" s="1"/>
    </row>
    <row r="30" spans="1:9" x14ac:dyDescent="0.25">
      <c r="A30" s="3">
        <v>36923</v>
      </c>
      <c r="B30" s="1">
        <f>Plan1!B30*Plan3!$E259</f>
        <v>563015696.25061989</v>
      </c>
      <c r="C30" s="1">
        <f>Plan1!C30*Plan3!$E259</f>
        <v>11434565.12876351</v>
      </c>
      <c r="D30" s="1">
        <f>Plan1!D30*Plan3!$E259</f>
        <v>4724104.4517369457</v>
      </c>
      <c r="E30" s="1">
        <f>Plan1!E30*Plan3!$E259</f>
        <v>1251237.5144681514</v>
      </c>
      <c r="F30" s="1">
        <f>Plan1!F30*Plan3!$E259</f>
        <v>16346786.564920101</v>
      </c>
      <c r="G30" s="1">
        <f>Plan1!G30*Plan3!$E259</f>
        <v>76263627.600166798</v>
      </c>
      <c r="H30" s="1">
        <f>Plan1!H30*Plan3!$E259</f>
        <v>7405074.9671922456</v>
      </c>
      <c r="I30" s="1"/>
    </row>
    <row r="31" spans="1:9" x14ac:dyDescent="0.25">
      <c r="A31" s="3">
        <v>36951</v>
      </c>
      <c r="B31" s="1">
        <f>Plan1!B31*Plan3!$E260</f>
        <v>1164793909.9548731</v>
      </c>
      <c r="C31" s="1">
        <f>Plan1!C31*Plan3!$E260</f>
        <v>22848276.120264858</v>
      </c>
      <c r="D31" s="1">
        <f>Plan1!D31*Plan3!$E260</f>
        <v>20171344.139322974</v>
      </c>
      <c r="E31" s="1">
        <f>Plan1!E31*Plan3!$E260</f>
        <v>1913961.3034298783</v>
      </c>
      <c r="F31" s="1">
        <f>Plan1!F31*Plan3!$E260</f>
        <v>23214642.069916006</v>
      </c>
      <c r="G31" s="1">
        <f>Plan1!G31*Plan3!$E260</f>
        <v>66622299.381441027</v>
      </c>
      <c r="H31" s="1">
        <f>Plan1!H31*Plan3!$E260</f>
        <v>7738351.146190404</v>
      </c>
      <c r="I31" s="1"/>
    </row>
    <row r="32" spans="1:9" x14ac:dyDescent="0.25">
      <c r="A32" s="3">
        <v>36982</v>
      </c>
      <c r="B32" s="1">
        <f>Plan1!B32*Plan3!$E261</f>
        <v>717659437.50521278</v>
      </c>
      <c r="C32" s="1">
        <f>Plan1!C32*Plan3!$E261</f>
        <v>14511430.18301167</v>
      </c>
      <c r="D32" s="1">
        <f>Plan1!D32*Plan3!$E261</f>
        <v>7710787.7054197481</v>
      </c>
      <c r="E32" s="1">
        <f>Plan1!E32*Plan3!$E261</f>
        <v>1230213.7253506831</v>
      </c>
      <c r="F32" s="1">
        <f>Plan1!F32*Plan3!$E261</f>
        <v>20107958.510571212</v>
      </c>
      <c r="G32" s="1">
        <f>Plan1!G32*Plan3!$E261</f>
        <v>77906676.435388699</v>
      </c>
      <c r="H32" s="1">
        <f>Plan1!H32*Plan3!$E261</f>
        <v>7694289.8502014298</v>
      </c>
      <c r="I32" s="1"/>
    </row>
    <row r="33" spans="1:9" x14ac:dyDescent="0.25">
      <c r="A33" s="3">
        <v>37012</v>
      </c>
      <c r="B33" s="1">
        <f>Plan1!B33*Plan3!$E262</f>
        <v>728185498.39103019</v>
      </c>
      <c r="C33" s="1">
        <f>Plan1!C33*Plan3!$E262</f>
        <v>15108729.41292862</v>
      </c>
      <c r="D33" s="1">
        <f>Plan1!D33*Plan3!$E262</f>
        <v>14736922.203435445</v>
      </c>
      <c r="E33" s="1">
        <f>Plan1!E33*Plan3!$E262</f>
        <v>1375197.8956586013</v>
      </c>
      <c r="F33" s="1">
        <f>Plan1!F33*Plan3!$E262</f>
        <v>21410659.392181054</v>
      </c>
      <c r="G33" s="1">
        <f>Plan1!G33*Plan3!$E262</f>
        <v>87236974.764373899</v>
      </c>
      <c r="H33" s="1">
        <f>Plan1!H33*Plan3!$E262</f>
        <v>8301128.1871441668</v>
      </c>
      <c r="I33" s="1"/>
    </row>
    <row r="34" spans="1:9" x14ac:dyDescent="0.25">
      <c r="A34" s="3">
        <v>37043</v>
      </c>
      <c r="B34" s="1">
        <f>Plan1!B34*Plan3!$E263</f>
        <v>1097474850.1885042</v>
      </c>
      <c r="C34" s="1">
        <f>Plan1!C34*Plan3!$E263</f>
        <v>25008453.954157673</v>
      </c>
      <c r="D34" s="1">
        <f>Plan1!D34*Plan3!$E263</f>
        <v>20035857.652226422</v>
      </c>
      <c r="E34" s="1">
        <f>Plan1!E34*Plan3!$E263</f>
        <v>1007183.6986954991</v>
      </c>
      <c r="F34" s="1">
        <f>Plan1!F34*Plan3!$E263</f>
        <v>18873643.030856784</v>
      </c>
      <c r="G34" s="1">
        <f>Plan1!G34*Plan3!$E263</f>
        <v>75299453.676156357</v>
      </c>
      <c r="H34" s="1">
        <f>Plan1!H34*Plan3!$E263</f>
        <v>7847706.3109097462</v>
      </c>
      <c r="I34" s="1"/>
    </row>
    <row r="35" spans="1:9" x14ac:dyDescent="0.25">
      <c r="A35" s="3">
        <v>37073</v>
      </c>
      <c r="B35" s="1">
        <f>Plan1!B35*Plan3!$E264</f>
        <v>833785689.07957935</v>
      </c>
      <c r="C35" s="1">
        <f>Plan1!C35*Plan3!$E264</f>
        <v>52262860.181375235</v>
      </c>
      <c r="D35" s="1">
        <f>Plan1!D35*Plan3!$E264</f>
        <v>9282060.2969045378</v>
      </c>
      <c r="E35" s="1">
        <f>Plan1!E35*Plan3!$E264</f>
        <v>1342290.3174243856</v>
      </c>
      <c r="F35" s="1">
        <f>Plan1!F35*Plan3!$E264</f>
        <v>23543269.241989601</v>
      </c>
      <c r="G35" s="1">
        <f>Plan1!G35*Plan3!$E264</f>
        <v>67598983.896810025</v>
      </c>
      <c r="H35" s="1">
        <f>Plan1!H35*Plan3!$E264</f>
        <v>9355968.7091209833</v>
      </c>
      <c r="I35" s="1"/>
    </row>
    <row r="36" spans="1:9" x14ac:dyDescent="0.25">
      <c r="A36" s="3">
        <v>37104</v>
      </c>
      <c r="B36" s="1">
        <f>Plan1!B36*Plan3!$E265</f>
        <v>840846678.77886891</v>
      </c>
      <c r="C36" s="1">
        <f>Plan1!C36*Plan3!$E265</f>
        <v>57803052.795582078</v>
      </c>
      <c r="D36" s="1">
        <f>Plan1!D36*Plan3!$E265</f>
        <v>15164830.390322916</v>
      </c>
      <c r="E36" s="1">
        <f>Plan1!E36*Plan3!$E265</f>
        <v>1715744.4798610178</v>
      </c>
      <c r="F36" s="1">
        <f>Plan1!F36*Plan3!$E265</f>
        <v>26154548.462912973</v>
      </c>
      <c r="G36" s="1">
        <f>Plan1!G36*Plan3!$E265</f>
        <v>70675656.195040345</v>
      </c>
      <c r="H36" s="1">
        <f>Plan1!H36*Plan3!$E265</f>
        <v>9702394.4738683235</v>
      </c>
      <c r="I36" s="1"/>
    </row>
    <row r="37" spans="1:9" x14ac:dyDescent="0.25">
      <c r="A37" s="3">
        <v>37135</v>
      </c>
      <c r="B37" s="1">
        <f>Plan1!B37*Plan3!$E266</f>
        <v>847003220.57543051</v>
      </c>
      <c r="C37" s="1">
        <f>Plan1!C37*Plan3!$E266</f>
        <v>14583580.349269755</v>
      </c>
      <c r="D37" s="1">
        <f>Plan1!D37*Plan3!$E266</f>
        <v>14174237.942045422</v>
      </c>
      <c r="E37" s="1">
        <f>Plan1!E37*Plan3!$E266</f>
        <v>1448955.6362422188</v>
      </c>
      <c r="F37" s="1">
        <f>Plan1!F37*Plan3!$E266</f>
        <v>23501948.252034485</v>
      </c>
      <c r="G37" s="1">
        <f>Plan1!G37*Plan3!$E266</f>
        <v>76230878.476902649</v>
      </c>
      <c r="H37" s="1">
        <f>Plan1!H37*Plan3!$E266</f>
        <v>9484253.2112768386</v>
      </c>
      <c r="I37" s="1"/>
    </row>
    <row r="38" spans="1:9" x14ac:dyDescent="0.25">
      <c r="A38" s="3">
        <v>37165</v>
      </c>
      <c r="B38" s="1">
        <f>Plan1!B38*Plan3!$E267</f>
        <v>781009264.47103393</v>
      </c>
      <c r="C38" s="1">
        <f>Plan1!C38*Plan3!$E267</f>
        <v>8408001.7503861897</v>
      </c>
      <c r="D38" s="1">
        <f>Plan1!D38*Plan3!$E267</f>
        <v>33408339.405756947</v>
      </c>
      <c r="E38" s="1">
        <f>Plan1!E38*Plan3!$E267</f>
        <v>1703971.9367968505</v>
      </c>
      <c r="F38" s="1">
        <f>Plan1!F38*Plan3!$E267</f>
        <v>30062883.460957255</v>
      </c>
      <c r="G38" s="1">
        <f>Plan1!G38*Plan3!$E267</f>
        <v>72252727.972342804</v>
      </c>
      <c r="H38" s="1">
        <f>Plan1!H38*Plan3!$E267</f>
        <v>10027972.744490895</v>
      </c>
      <c r="I38" s="1"/>
    </row>
    <row r="39" spans="1:9" x14ac:dyDescent="0.25">
      <c r="A39" s="3">
        <v>37196</v>
      </c>
      <c r="B39" s="1">
        <f>Plan1!B39*Plan3!$E268</f>
        <v>875952643.6942364</v>
      </c>
      <c r="C39" s="1">
        <f>Plan1!C39*Plan3!$E268</f>
        <v>5915074.3861351851</v>
      </c>
      <c r="D39" s="1">
        <f>Plan1!D39*Plan3!$E268</f>
        <v>44125837.068971924</v>
      </c>
      <c r="E39" s="1">
        <f>Plan1!E39*Plan3!$E268</f>
        <v>1325370.790094173</v>
      </c>
      <c r="F39" s="1">
        <f>Plan1!F39*Plan3!$E268</f>
        <v>35355437.288420878</v>
      </c>
      <c r="G39" s="1">
        <f>Plan1!G39*Plan3!$E268</f>
        <v>74566126.321680129</v>
      </c>
      <c r="H39" s="1">
        <f>Plan1!H39*Plan3!$E268</f>
        <v>10427393.207859673</v>
      </c>
      <c r="I39" s="1"/>
    </row>
    <row r="40" spans="1:9" x14ac:dyDescent="0.25">
      <c r="A40" s="3">
        <v>37226</v>
      </c>
      <c r="B40" s="1">
        <f>Plan1!B40*Plan3!$E269</f>
        <v>832634193.01878524</v>
      </c>
      <c r="C40" s="1">
        <f>Plan1!C40*Plan3!$E269</f>
        <v>4972073.2633654037</v>
      </c>
      <c r="D40" s="1">
        <f>Plan1!D40*Plan3!$E269</f>
        <v>20666026.29293504</v>
      </c>
      <c r="E40" s="1">
        <f>Plan1!E40*Plan3!$E269</f>
        <v>1838758.3066033707</v>
      </c>
      <c r="F40" s="1">
        <f>Plan1!F40*Plan3!$E269</f>
        <v>22911743.320110664</v>
      </c>
      <c r="G40" s="1">
        <f>Plan1!G40*Plan3!$E269</f>
        <v>89850303.391950846</v>
      </c>
      <c r="H40" s="1">
        <f>Plan1!H40*Plan3!$E269</f>
        <v>8653113.3995183837</v>
      </c>
      <c r="I40" s="1"/>
    </row>
    <row r="41" spans="1:9" x14ac:dyDescent="0.25">
      <c r="A41" s="3">
        <v>37257</v>
      </c>
      <c r="B41" s="1">
        <f>Plan1!B41*Plan3!$E270</f>
        <v>721725621.74716234</v>
      </c>
      <c r="C41" s="1">
        <f>Plan1!C41*Plan3!$E270</f>
        <v>8237360.4091703445</v>
      </c>
      <c r="D41" s="1">
        <f>Plan1!D41*Plan3!$E270</f>
        <v>62624427.173304088</v>
      </c>
      <c r="E41" s="1">
        <f>Plan1!E41*Plan3!$E270</f>
        <v>751316.47417703946</v>
      </c>
      <c r="F41" s="1">
        <f>Plan1!F41*Plan3!$E270</f>
        <v>21336446.207608175</v>
      </c>
      <c r="G41" s="1">
        <f>Plan1!G41*Plan3!$E270</f>
        <v>113830481.72761147</v>
      </c>
      <c r="H41" s="1">
        <f>Plan1!H41*Plan3!$E270</f>
        <v>6109187.1300332583</v>
      </c>
      <c r="I41" s="1"/>
    </row>
    <row r="42" spans="1:9" x14ac:dyDescent="0.25">
      <c r="A42" s="3">
        <v>37288</v>
      </c>
      <c r="B42" s="1">
        <f>Plan1!B42*Plan3!$E271</f>
        <v>707938140.96895778</v>
      </c>
      <c r="C42" s="1">
        <f>Plan1!C42*Plan3!$E271</f>
        <v>16401781.000277255</v>
      </c>
      <c r="D42" s="1">
        <f>Plan1!D42*Plan3!$E271</f>
        <v>14325296.401612237</v>
      </c>
      <c r="E42" s="1">
        <f>Plan1!E42*Plan3!$E271</f>
        <v>4232071.9876500564</v>
      </c>
      <c r="F42" s="1">
        <f>Plan1!F42*Plan3!$E271</f>
        <v>21198835.935284581</v>
      </c>
      <c r="G42" s="1">
        <f>Plan1!G42*Plan3!$E271</f>
        <v>95626153.698263407</v>
      </c>
      <c r="H42" s="1">
        <f>Plan1!H42*Plan3!$E271</f>
        <v>6229230.8103657365</v>
      </c>
      <c r="I42" s="1"/>
    </row>
    <row r="43" spans="1:9" x14ac:dyDescent="0.25">
      <c r="A43" s="3">
        <v>37316</v>
      </c>
      <c r="B43" s="1">
        <f>Plan1!B43*Plan3!$E272</f>
        <v>901883555.71392679</v>
      </c>
      <c r="C43" s="1">
        <f>Plan1!C43*Plan3!$E272</f>
        <v>41227450.783488944</v>
      </c>
      <c r="D43" s="1">
        <f>Plan1!D43*Plan3!$E272</f>
        <v>10565583.950824957</v>
      </c>
      <c r="E43" s="1">
        <f>Plan1!E43*Plan3!$E272</f>
        <v>1366959.2582195138</v>
      </c>
      <c r="F43" s="1">
        <f>Plan1!F43*Plan3!$E272</f>
        <v>26960637.670331154</v>
      </c>
      <c r="G43" s="1">
        <f>Plan1!G43*Plan3!$E272</f>
        <v>85687149.138805345</v>
      </c>
      <c r="H43" s="1">
        <f>Plan1!H43*Plan3!$E272</f>
        <v>8543663.656660052</v>
      </c>
      <c r="I43" s="1"/>
    </row>
    <row r="44" spans="1:9" x14ac:dyDescent="0.25">
      <c r="A44" s="3">
        <v>37347</v>
      </c>
      <c r="B44" s="1">
        <f>Plan1!B44*Plan3!$E273</f>
        <v>731952390.93058765</v>
      </c>
      <c r="C44" s="1">
        <f>Plan1!C44*Plan3!$E273</f>
        <v>73330404.888954818</v>
      </c>
      <c r="D44" s="1">
        <f>Plan1!D44*Plan3!$E273</f>
        <v>43584895.078336649</v>
      </c>
      <c r="E44" s="1">
        <f>Plan1!E44*Plan3!$E273</f>
        <v>1349239.0581669929</v>
      </c>
      <c r="F44" s="1">
        <f>Plan1!F44*Plan3!$E273</f>
        <v>29633968.067207564</v>
      </c>
      <c r="G44" s="1">
        <f>Plan1!G44*Plan3!$E273</f>
        <v>88783290.535518587</v>
      </c>
      <c r="H44" s="1">
        <f>Plan1!H44*Plan3!$E273</f>
        <v>7989906.3888915135</v>
      </c>
      <c r="I44" s="1"/>
    </row>
    <row r="45" spans="1:9" x14ac:dyDescent="0.25">
      <c r="A45" s="3">
        <v>37377</v>
      </c>
      <c r="B45" s="1">
        <f>Plan1!B45*Plan3!$E274</f>
        <v>743635285.45331287</v>
      </c>
      <c r="C45" s="1">
        <f>Plan1!C45*Plan3!$E274</f>
        <v>66427969.696817532</v>
      </c>
      <c r="D45" s="1">
        <f>Plan1!D45*Plan3!$E274</f>
        <v>23112741.115599118</v>
      </c>
      <c r="E45" s="1">
        <f>Plan1!E45*Plan3!$E274</f>
        <v>1142089.0688874295</v>
      </c>
      <c r="F45" s="1">
        <f>Plan1!F45*Plan3!$E274</f>
        <v>29899386.85257617</v>
      </c>
      <c r="G45" s="1">
        <f>Plan1!G45*Plan3!$E274</f>
        <v>101542840.75648028</v>
      </c>
      <c r="H45" s="1">
        <f>Plan1!H45*Plan3!$E274</f>
        <v>11184009.075917596</v>
      </c>
      <c r="I45" s="1"/>
    </row>
    <row r="46" spans="1:9" x14ac:dyDescent="0.25">
      <c r="A46" s="3">
        <v>37408</v>
      </c>
      <c r="B46" s="1">
        <f>Plan1!B46*Plan3!$E275</f>
        <v>729545124.06423104</v>
      </c>
      <c r="C46" s="1">
        <f>Plan1!C46*Plan3!$E275</f>
        <v>16852446.110173848</v>
      </c>
      <c r="D46" s="1">
        <f>Plan1!D46*Plan3!$E275</f>
        <v>31006696.466231339</v>
      </c>
      <c r="E46" s="1">
        <f>Plan1!E46*Plan3!$E275</f>
        <v>1277674.6208352537</v>
      </c>
      <c r="F46" s="1">
        <f>Plan1!F46*Plan3!$E275</f>
        <v>37112901.313519686</v>
      </c>
      <c r="G46" s="1">
        <f>Plan1!G46*Plan3!$E275</f>
        <v>71189764.523695022</v>
      </c>
      <c r="H46" s="1">
        <f>Plan1!H46*Plan3!$E275</f>
        <v>9843365.1939124968</v>
      </c>
      <c r="I46" s="1"/>
    </row>
    <row r="47" spans="1:9" x14ac:dyDescent="0.25">
      <c r="A47" s="3">
        <v>37438</v>
      </c>
      <c r="B47" s="1">
        <f>Plan1!B47*Plan3!$E276</f>
        <v>750245107.45738482</v>
      </c>
      <c r="C47" s="1">
        <f>Plan1!C47*Plan3!$E276</f>
        <v>12409700.45082045</v>
      </c>
      <c r="D47" s="1">
        <f>Plan1!D47*Plan3!$E276</f>
        <v>20113694.533032153</v>
      </c>
      <c r="E47" s="1">
        <f>Plan1!E47*Plan3!$E276</f>
        <v>1182879.8219376877</v>
      </c>
      <c r="F47" s="1">
        <f>Plan1!F47*Plan3!$E276</f>
        <v>52971963.825073957</v>
      </c>
      <c r="G47" s="1">
        <f>Plan1!G47*Plan3!$E276</f>
        <v>76925218.579681233</v>
      </c>
      <c r="H47" s="1">
        <f>Plan1!H47*Plan3!$E276</f>
        <v>10090889.585883923</v>
      </c>
      <c r="I47" s="1"/>
    </row>
    <row r="48" spans="1:9" x14ac:dyDescent="0.25">
      <c r="A48" s="3">
        <v>37469</v>
      </c>
      <c r="B48" s="1">
        <f>Plan1!B48*Plan3!$E277</f>
        <v>849070203.67876518</v>
      </c>
      <c r="C48" s="1">
        <f>Plan1!C48*Plan3!$E277</f>
        <v>10284284.512190528</v>
      </c>
      <c r="D48" s="1">
        <f>Plan1!D48*Plan3!$E277</f>
        <v>22047385.150798213</v>
      </c>
      <c r="E48" s="1">
        <f>Plan1!E48*Plan3!$E277</f>
        <v>1722395.2443967902</v>
      </c>
      <c r="F48" s="1">
        <f>Plan1!F48*Plan3!$E277</f>
        <v>36964180.291762277</v>
      </c>
      <c r="G48" s="1">
        <f>Plan1!G48*Plan3!$E277</f>
        <v>72367991.273068234</v>
      </c>
      <c r="H48" s="1">
        <f>Plan1!H48*Plan3!$E277</f>
        <v>14004930.525530281</v>
      </c>
      <c r="I48" s="1"/>
    </row>
    <row r="49" spans="1:9" x14ac:dyDescent="0.25">
      <c r="A49" s="3">
        <v>37500</v>
      </c>
      <c r="B49" s="1">
        <f>Plan1!B49*Plan3!$E278</f>
        <v>835356756.83927977</v>
      </c>
      <c r="C49" s="1">
        <f>Plan1!C49*Plan3!$E278</f>
        <v>7571442.9499634299</v>
      </c>
      <c r="D49" s="1">
        <f>Plan1!D49*Plan3!$E278</f>
        <v>92903507.879396856</v>
      </c>
      <c r="E49" s="1">
        <f>Plan1!E49*Plan3!$E278</f>
        <v>1510138.1503595272</v>
      </c>
      <c r="F49" s="1">
        <f>Plan1!F49*Plan3!$E278</f>
        <v>29108108.619320489</v>
      </c>
      <c r="G49" s="1">
        <f>Plan1!G49*Plan3!$E278</f>
        <v>79322893.65660505</v>
      </c>
      <c r="H49" s="1">
        <f>Plan1!H49*Plan3!$E278</f>
        <v>11565200.471407494</v>
      </c>
      <c r="I49" s="1"/>
    </row>
    <row r="50" spans="1:9" x14ac:dyDescent="0.25">
      <c r="A50" s="3">
        <v>37530</v>
      </c>
      <c r="B50" s="1">
        <f>Plan1!B50*Plan3!$E279</f>
        <v>712478645.35710061</v>
      </c>
      <c r="C50" s="1">
        <f>Plan1!C50*Plan3!$E279</f>
        <v>6450818.3630392002</v>
      </c>
      <c r="D50" s="1">
        <f>Plan1!D50*Plan3!$E279</f>
        <v>97543344.762325838</v>
      </c>
      <c r="E50" s="1">
        <f>Plan1!E50*Plan3!$E279</f>
        <v>1597358.5384903003</v>
      </c>
      <c r="F50" s="1">
        <f>Plan1!F50*Plan3!$E279</f>
        <v>27482126.874084394</v>
      </c>
      <c r="G50" s="1">
        <f>Plan1!G50*Plan3!$E279</f>
        <v>103174747.96725194</v>
      </c>
      <c r="H50" s="1">
        <f>Plan1!H50*Plan3!$E279</f>
        <v>12963190.85218408</v>
      </c>
      <c r="I50" s="1"/>
    </row>
    <row r="51" spans="1:9" x14ac:dyDescent="0.25">
      <c r="A51" s="3">
        <v>37561</v>
      </c>
      <c r="B51" s="1">
        <f>Plan1!B51*Plan3!$E280</f>
        <v>901669466.227337</v>
      </c>
      <c r="C51" s="1">
        <f>Plan1!C51*Plan3!$E280</f>
        <v>4470304.6682988042</v>
      </c>
      <c r="D51" s="1">
        <f>Plan1!D51*Plan3!$E280</f>
        <v>98183763.851770774</v>
      </c>
      <c r="E51" s="1">
        <f>Plan1!E51*Plan3!$E280</f>
        <v>2201052.3231926141</v>
      </c>
      <c r="F51" s="1">
        <f>Plan1!F51*Plan3!$E280</f>
        <v>26148081.973442286</v>
      </c>
      <c r="G51" s="1">
        <f>Plan1!G51*Plan3!$E280</f>
        <v>87843595.479262948</v>
      </c>
      <c r="H51" s="1">
        <f>Plan1!H51*Plan3!$E280</f>
        <v>17575914.110314641</v>
      </c>
      <c r="I51" s="1"/>
    </row>
    <row r="52" spans="1:9" x14ac:dyDescent="0.25">
      <c r="A52" s="3">
        <v>37591</v>
      </c>
      <c r="B52" s="1">
        <f>Plan1!B52*Plan3!$E281</f>
        <v>812860930.63145649</v>
      </c>
      <c r="C52" s="1">
        <f>Plan1!C52*Plan3!$E281</f>
        <v>4451876.7569149612</v>
      </c>
      <c r="D52" s="1">
        <f>Plan1!D52*Plan3!$E281</f>
        <v>158316996.8752248</v>
      </c>
      <c r="E52" s="1">
        <f>Plan1!E52*Plan3!$E281</f>
        <v>1773812.8014111326</v>
      </c>
      <c r="F52" s="1">
        <f>Plan1!F52*Plan3!$E281</f>
        <v>46454208.92431625</v>
      </c>
      <c r="G52" s="1">
        <f>Plan1!G52*Plan3!$E281</f>
        <v>88540135.678407133</v>
      </c>
      <c r="H52" s="1">
        <f>Plan1!H52*Plan3!$E281</f>
        <v>14824634.259840375</v>
      </c>
      <c r="I52" s="1"/>
    </row>
    <row r="53" spans="1:9" x14ac:dyDescent="0.25">
      <c r="A53" s="3">
        <v>37622</v>
      </c>
      <c r="B53" s="1">
        <f>Plan1!B53*Plan3!$E282</f>
        <v>795506484.22145164</v>
      </c>
      <c r="C53" s="1">
        <f>Plan1!C53*Plan3!$E282</f>
        <v>9851406.5673972517</v>
      </c>
      <c r="D53" s="1">
        <f>Plan1!D53*Plan3!$E282</f>
        <v>13019698.199662171</v>
      </c>
      <c r="E53" s="1">
        <f>Plan1!E53*Plan3!$E282</f>
        <v>1101464.7906770455</v>
      </c>
      <c r="F53" s="1">
        <f>Plan1!F53*Plan3!$E282</f>
        <v>23037064.171396811</v>
      </c>
      <c r="G53" s="1">
        <f>Plan1!G53*Plan3!$E282</f>
        <v>89782332.687126219</v>
      </c>
      <c r="H53" s="1">
        <f>Plan1!H53*Plan3!$E282</f>
        <v>14888767.020750931</v>
      </c>
      <c r="I53" s="1"/>
    </row>
    <row r="54" spans="1:9" x14ac:dyDescent="0.25">
      <c r="A54" s="3">
        <v>37653</v>
      </c>
      <c r="B54" s="1">
        <f>Plan1!B54*Plan3!$E283</f>
        <v>858500930.65805578</v>
      </c>
      <c r="C54" s="1">
        <f>Plan1!C54*Plan3!$E283</f>
        <v>52170797.686303392</v>
      </c>
      <c r="D54" s="1">
        <f>Plan1!D54*Plan3!$E283</f>
        <v>22769840.520033423</v>
      </c>
      <c r="E54" s="1">
        <f>Plan1!E54*Plan3!$E283</f>
        <v>925093.2405698559</v>
      </c>
      <c r="F54" s="1">
        <f>Plan1!F54*Plan3!$E283</f>
        <v>26330474.482518561</v>
      </c>
      <c r="G54" s="1">
        <f>Plan1!G54*Plan3!$E283</f>
        <v>93075179.644656286</v>
      </c>
      <c r="H54" s="1">
        <f>Plan1!H54*Plan3!$E283</f>
        <v>23489504.023389727</v>
      </c>
      <c r="I54" s="1"/>
    </row>
    <row r="55" spans="1:9" x14ac:dyDescent="0.25">
      <c r="A55" s="3">
        <v>37681</v>
      </c>
      <c r="B55" s="1">
        <f>Plan1!B55*Plan3!$E284</f>
        <v>780877941.18419111</v>
      </c>
      <c r="C55" s="1">
        <f>Plan1!C55*Plan3!$E284</f>
        <v>62876194.645238928</v>
      </c>
      <c r="D55" s="1">
        <f>Plan1!D55*Plan3!$E284</f>
        <v>40887481.087087244</v>
      </c>
      <c r="E55" s="1">
        <f>Plan1!E55*Plan3!$E284</f>
        <v>1240863.9900955008</v>
      </c>
      <c r="F55" s="1">
        <f>Plan1!F55*Plan3!$E284</f>
        <v>25645186.49751284</v>
      </c>
      <c r="G55" s="1">
        <f>Plan1!G55*Plan3!$E284</f>
        <v>79749088.193688527</v>
      </c>
      <c r="H55" s="1">
        <f>Plan1!H55*Plan3!$E284</f>
        <v>21998285.289675497</v>
      </c>
      <c r="I55" s="1"/>
    </row>
    <row r="56" spans="1:9" x14ac:dyDescent="0.25">
      <c r="A56" s="3">
        <v>37712</v>
      </c>
      <c r="B56" s="1">
        <f>Plan1!B56*Plan3!$E285</f>
        <v>783782582.11844754</v>
      </c>
      <c r="C56" s="1">
        <f>Plan1!C56*Plan3!$E285</f>
        <v>61159098.366609</v>
      </c>
      <c r="D56" s="1">
        <f>Plan1!D56*Plan3!$E285</f>
        <v>23013387.484000389</v>
      </c>
      <c r="E56" s="1">
        <f>Plan1!E56*Plan3!$E285</f>
        <v>1365363.7737244433</v>
      </c>
      <c r="F56" s="1">
        <f>Plan1!F56*Plan3!$E285</f>
        <v>26815203.901822343</v>
      </c>
      <c r="G56" s="1">
        <f>Plan1!G56*Plan3!$E285</f>
        <v>75201771.878626972</v>
      </c>
      <c r="H56" s="1">
        <f>Plan1!H56*Plan3!$E285</f>
        <v>20486924.332443692</v>
      </c>
      <c r="I56" s="1"/>
    </row>
    <row r="57" spans="1:9" x14ac:dyDescent="0.25">
      <c r="A57" s="3">
        <v>37742</v>
      </c>
      <c r="B57" s="1">
        <f>Plan1!B57*Plan3!$E286</f>
        <v>829630176.46793127</v>
      </c>
      <c r="C57" s="1">
        <f>Plan1!C57*Plan3!$E286</f>
        <v>29955961.814222679</v>
      </c>
      <c r="D57" s="1">
        <f>Plan1!D57*Plan3!$E286</f>
        <v>29699051.671128113</v>
      </c>
      <c r="E57" s="1">
        <f>Plan1!E57*Plan3!$E286</f>
        <v>1228075.3415357356</v>
      </c>
      <c r="F57" s="1">
        <f>Plan1!F57*Plan3!$E286</f>
        <v>26761967.089943171</v>
      </c>
      <c r="G57" s="1">
        <f>Plan1!G57*Plan3!$E286</f>
        <v>104840050.50740802</v>
      </c>
      <c r="H57" s="1">
        <f>Plan1!H57*Plan3!$E286</f>
        <v>26374322.993623178</v>
      </c>
      <c r="I57" s="1"/>
    </row>
    <row r="58" spans="1:9" x14ac:dyDescent="0.25">
      <c r="A58" s="3">
        <v>37773</v>
      </c>
      <c r="B58" s="1">
        <f>Plan1!B58*Plan3!$E287</f>
        <v>859451502.94576025</v>
      </c>
      <c r="C58" s="1">
        <f>Plan1!C58*Plan3!$E287</f>
        <v>12656044.938974774</v>
      </c>
      <c r="D58" s="1">
        <f>Plan1!D58*Plan3!$E287</f>
        <v>50671019.812000014</v>
      </c>
      <c r="E58" s="1">
        <f>Plan1!E58*Plan3!$E287</f>
        <v>1115018.1370008227</v>
      </c>
      <c r="F58" s="1">
        <f>Plan1!F58*Plan3!$E287</f>
        <v>32718099.395330925</v>
      </c>
      <c r="G58" s="1">
        <f>Plan1!G58*Plan3!$E287</f>
        <v>73735546.257324591</v>
      </c>
      <c r="H58" s="1">
        <f>Plan1!H58*Plan3!$E287</f>
        <v>14337334.180152809</v>
      </c>
      <c r="I58" s="1"/>
    </row>
    <row r="59" spans="1:9" x14ac:dyDescent="0.25">
      <c r="A59" s="3">
        <v>37803</v>
      </c>
      <c r="B59" s="1">
        <f>Plan1!B59*Plan3!$E288</f>
        <v>757009763.29895282</v>
      </c>
      <c r="C59" s="1">
        <f>Plan1!C59*Plan3!$E288</f>
        <v>11741177.024249809</v>
      </c>
      <c r="D59" s="1">
        <f>Plan1!D59*Plan3!$E288</f>
        <v>16532351.328922315</v>
      </c>
      <c r="E59" s="1">
        <f>Plan1!E59*Plan3!$E288</f>
        <v>1181175.2472086824</v>
      </c>
      <c r="F59" s="1">
        <f>Plan1!F59*Plan3!$E288</f>
        <v>38306022.570346534</v>
      </c>
      <c r="G59" s="1">
        <f>Plan1!G59*Plan3!$E288</f>
        <v>61700344.789287902</v>
      </c>
      <c r="H59" s="1">
        <f>Plan1!H59*Plan3!$E288</f>
        <v>15868221.998503426</v>
      </c>
      <c r="I59" s="1"/>
    </row>
    <row r="60" spans="1:9" x14ac:dyDescent="0.25">
      <c r="A60" s="3">
        <v>37834</v>
      </c>
      <c r="B60" s="1">
        <f>Plan1!B60*Plan3!$E289</f>
        <v>788088899.26227868</v>
      </c>
      <c r="C60" s="1">
        <f>Plan1!C60*Plan3!$E289</f>
        <v>12059383.980378512</v>
      </c>
      <c r="D60" s="1">
        <f>Plan1!D60*Plan3!$E289</f>
        <v>27376566.538510967</v>
      </c>
      <c r="E60" s="1">
        <f>Plan1!E60*Plan3!$E289</f>
        <v>1266308.848379005</v>
      </c>
      <c r="F60" s="1">
        <f>Plan1!F60*Plan3!$E289</f>
        <v>39395817.224239752</v>
      </c>
      <c r="G60" s="1">
        <f>Plan1!G60*Plan3!$E289</f>
        <v>80671246.089534655</v>
      </c>
      <c r="H60" s="1">
        <f>Plan1!H60*Plan3!$E289</f>
        <v>22430039.953047935</v>
      </c>
      <c r="I60" s="1"/>
    </row>
    <row r="61" spans="1:9" x14ac:dyDescent="0.25">
      <c r="A61" s="3">
        <v>37865</v>
      </c>
      <c r="B61" s="1">
        <f>Plan1!B61*Plan3!$E290</f>
        <v>808535190.08924437</v>
      </c>
      <c r="C61" s="1">
        <f>Plan1!C61*Plan3!$E290</f>
        <v>6411779.4119305369</v>
      </c>
      <c r="D61" s="1">
        <f>Plan1!D61*Plan3!$E290</f>
        <v>32596812.126493819</v>
      </c>
      <c r="E61" s="1">
        <f>Plan1!E61*Plan3!$E290</f>
        <v>1365623.4017928811</v>
      </c>
      <c r="F61" s="1">
        <f>Plan1!F61*Plan3!$E290</f>
        <v>44429448.561518155</v>
      </c>
      <c r="G61" s="1">
        <f>Plan1!G61*Plan3!$E290</f>
        <v>69455167.80655846</v>
      </c>
      <c r="H61" s="1">
        <f>Plan1!H61*Plan3!$E290</f>
        <v>16999848.484115016</v>
      </c>
      <c r="I61" s="1"/>
    </row>
    <row r="62" spans="1:9" x14ac:dyDescent="0.25">
      <c r="A62" s="3">
        <v>37895</v>
      </c>
      <c r="B62" s="1">
        <f>Plan1!B62*Plan3!$E291</f>
        <v>954744852.31413507</v>
      </c>
      <c r="C62" s="1">
        <f>Plan1!C62*Plan3!$E291</f>
        <v>5079591.8501738105</v>
      </c>
      <c r="D62" s="1">
        <f>Plan1!D62*Plan3!$E291</f>
        <v>72421326.647989884</v>
      </c>
      <c r="E62" s="1">
        <f>Plan1!E62*Plan3!$E291</f>
        <v>2186481.8182739182</v>
      </c>
      <c r="F62" s="1">
        <f>Plan1!F62*Plan3!$E291</f>
        <v>43007618.232280761</v>
      </c>
      <c r="G62" s="1">
        <f>Plan1!G62*Plan3!$E291</f>
        <v>71550981.044604287</v>
      </c>
      <c r="H62" s="1">
        <f>Plan1!H62*Plan3!$E291</f>
        <v>17956795.177856624</v>
      </c>
      <c r="I62" s="1"/>
    </row>
    <row r="63" spans="1:9" x14ac:dyDescent="0.25">
      <c r="A63" s="3">
        <v>37926</v>
      </c>
      <c r="B63" s="1">
        <f>Plan1!B63*Plan3!$E292</f>
        <v>938550861.62262881</v>
      </c>
      <c r="C63" s="1">
        <f>Plan1!C63*Plan3!$E292</f>
        <v>4014483.7789637321</v>
      </c>
      <c r="D63" s="1">
        <f>Plan1!D63*Plan3!$E292</f>
        <v>29196305.840625212</v>
      </c>
      <c r="E63" s="1">
        <f>Plan1!E63*Plan3!$E292</f>
        <v>1441890.5809680067</v>
      </c>
      <c r="F63" s="1">
        <f>Plan1!F63*Plan3!$E292</f>
        <v>24856678.697888464</v>
      </c>
      <c r="G63" s="1">
        <f>Plan1!G63*Plan3!$E292</f>
        <v>79434925.863483846</v>
      </c>
      <c r="H63" s="1">
        <f>Plan1!H63*Plan3!$E292</f>
        <v>23826046.207726922</v>
      </c>
      <c r="I63" s="1"/>
    </row>
    <row r="64" spans="1:9" x14ac:dyDescent="0.25">
      <c r="A64" s="3">
        <v>37956</v>
      </c>
      <c r="B64" s="1">
        <f>Plan1!B64*Plan3!$E293</f>
        <v>893714349.36896574</v>
      </c>
      <c r="C64" s="1">
        <f>Plan1!C64*Plan3!$E293</f>
        <v>4361668.3534987383</v>
      </c>
      <c r="D64" s="1">
        <f>Plan1!D64*Plan3!$E293</f>
        <v>143570871.9286581</v>
      </c>
      <c r="E64" s="1">
        <f>Plan1!E64*Plan3!$E293</f>
        <v>1787442.1698115712</v>
      </c>
      <c r="F64" s="1">
        <f>Plan1!F64*Plan3!$E293</f>
        <v>32722847.975366835</v>
      </c>
      <c r="G64" s="1">
        <f>Plan1!G64*Plan3!$E293</f>
        <v>82392607.464745313</v>
      </c>
      <c r="H64" s="1">
        <f>Plan1!H64*Plan3!$E293</f>
        <v>16093061.195227431</v>
      </c>
      <c r="I64" s="1"/>
    </row>
    <row r="65" spans="1:9" x14ac:dyDescent="0.25">
      <c r="A65" s="3">
        <v>37987</v>
      </c>
      <c r="B65" s="1">
        <f>Plan1!B65*Plan3!$E294</f>
        <v>997722512.92741656</v>
      </c>
      <c r="C65" s="1">
        <f>Plan1!C65*Plan3!$E294</f>
        <v>13868694.720529774</v>
      </c>
      <c r="D65" s="1">
        <f>Plan1!D65*Plan3!$E294</f>
        <v>57288065.036423929</v>
      </c>
      <c r="E65" s="1">
        <f>Plan1!E65*Plan3!$E294</f>
        <v>985306.39377986407</v>
      </c>
      <c r="F65" s="1">
        <f>Plan1!F65*Plan3!$E294</f>
        <v>27479768.085094705</v>
      </c>
      <c r="G65" s="1">
        <f>Plan1!G65*Plan3!$E294</f>
        <v>89751428.339484438</v>
      </c>
      <c r="H65" s="1">
        <f>Plan1!H65*Plan3!$E294</f>
        <v>14827485.231848758</v>
      </c>
      <c r="I65" s="1"/>
    </row>
    <row r="66" spans="1:9" x14ac:dyDescent="0.25">
      <c r="A66" s="3">
        <v>38018</v>
      </c>
      <c r="B66" s="1">
        <f>Plan1!B66*Plan3!$E295</f>
        <v>887062309.18172097</v>
      </c>
      <c r="C66" s="1">
        <f>Plan1!C66*Plan3!$E295</f>
        <v>81627926.136460379</v>
      </c>
      <c r="D66" s="1">
        <f>Plan1!D66*Plan3!$E295</f>
        <v>41576394.450473644</v>
      </c>
      <c r="E66" s="1">
        <f>Plan1!E66*Plan3!$E295</f>
        <v>851518.76773079426</v>
      </c>
      <c r="F66" s="1">
        <f>Plan1!F66*Plan3!$E295</f>
        <v>28304583.624267627</v>
      </c>
      <c r="G66" s="1">
        <f>Plan1!G66*Plan3!$E295</f>
        <v>83006471.094355509</v>
      </c>
      <c r="H66" s="1">
        <f>Plan1!H66*Plan3!$E295</f>
        <v>22977978.751704015</v>
      </c>
      <c r="I66" s="1"/>
    </row>
    <row r="67" spans="1:9" x14ac:dyDescent="0.25">
      <c r="A67" s="3">
        <v>38047</v>
      </c>
      <c r="B67" s="1">
        <f>Plan1!B67*Plan3!$E296</f>
        <v>808453631.0069654</v>
      </c>
      <c r="C67" s="1">
        <f>Plan1!C67*Plan3!$E296</f>
        <v>129983158.22659904</v>
      </c>
      <c r="D67" s="1">
        <f>Plan1!D67*Plan3!$E296</f>
        <v>51794837.287823275</v>
      </c>
      <c r="E67" s="1">
        <f>Plan1!E67*Plan3!$E296</f>
        <v>1273739.6276635474</v>
      </c>
      <c r="F67" s="1">
        <f>Plan1!F67*Plan3!$E296</f>
        <v>33575228.189747922</v>
      </c>
      <c r="G67" s="1">
        <f>Plan1!G67*Plan3!$E296</f>
        <v>92825343.46219188</v>
      </c>
      <c r="H67" s="1">
        <f>Plan1!H67*Plan3!$E296</f>
        <v>11420548.354051745</v>
      </c>
      <c r="I67" s="1"/>
    </row>
    <row r="68" spans="1:9" x14ac:dyDescent="0.25">
      <c r="A68" s="3">
        <v>38078</v>
      </c>
      <c r="B68" s="1">
        <f>Plan1!B68*Plan3!$E297</f>
        <v>1007792984.197666</v>
      </c>
      <c r="C68" s="1">
        <f>Plan1!C68*Plan3!$E297</f>
        <v>50393844.624214686</v>
      </c>
      <c r="D68" s="1">
        <f>Plan1!D68*Plan3!$E297</f>
        <v>54304363.526704378</v>
      </c>
      <c r="E68" s="1">
        <f>Plan1!E68*Plan3!$E297</f>
        <v>1323785.2141144725</v>
      </c>
      <c r="F68" s="1">
        <f>Plan1!F68*Plan3!$E297</f>
        <v>32845915.560712762</v>
      </c>
      <c r="G68" s="1">
        <f>Plan1!G68*Plan3!$E297</f>
        <v>86124564.771247655</v>
      </c>
      <c r="H68" s="1">
        <f>Plan1!H68*Plan3!$E297</f>
        <v>10277982.053961126</v>
      </c>
      <c r="I68" s="1"/>
    </row>
    <row r="69" spans="1:9" x14ac:dyDescent="0.25">
      <c r="A69" s="3">
        <v>38108</v>
      </c>
      <c r="B69" s="1">
        <f>Plan1!B69*Plan3!$E298</f>
        <v>908960740.55127561</v>
      </c>
      <c r="C69" s="1">
        <f>Plan1!C69*Plan3!$E298</f>
        <v>17042175.055645261</v>
      </c>
      <c r="D69" s="1">
        <f>Plan1!D69*Plan3!$E298</f>
        <v>40939300.525555775</v>
      </c>
      <c r="E69" s="1">
        <f>Plan1!E69*Plan3!$E298</f>
        <v>1374075.8062936917</v>
      </c>
      <c r="F69" s="1">
        <f>Plan1!F69*Plan3!$E298</f>
        <v>25218219.057816543</v>
      </c>
      <c r="G69" s="1">
        <f>Plan1!G69*Plan3!$E298</f>
        <v>99796541.820601881</v>
      </c>
      <c r="H69" s="1">
        <f>Plan1!H69*Plan3!$E298</f>
        <v>18642889.890776683</v>
      </c>
      <c r="I69" s="1"/>
    </row>
    <row r="70" spans="1:9" x14ac:dyDescent="0.25">
      <c r="A70" s="3">
        <v>38139</v>
      </c>
      <c r="B70" s="1">
        <f>Plan1!B70*Plan3!$E299</f>
        <v>936905391.68365788</v>
      </c>
      <c r="C70" s="1">
        <f>Plan1!C70*Plan3!$E299</f>
        <v>12701171.975384887</v>
      </c>
      <c r="D70" s="1">
        <f>Plan1!D70*Plan3!$E299</f>
        <v>52969111.945658416</v>
      </c>
      <c r="E70" s="1">
        <f>Plan1!E70*Plan3!$E299</f>
        <v>1655485.2852432777</v>
      </c>
      <c r="F70" s="1">
        <f>Plan1!F70*Plan3!$E299</f>
        <v>36497130.764532574</v>
      </c>
      <c r="G70" s="1">
        <f>Plan1!G70*Plan3!$E299</f>
        <v>64326123.514940277</v>
      </c>
      <c r="H70" s="1">
        <f>Plan1!H70*Plan3!$E299</f>
        <v>11331260.485347003</v>
      </c>
      <c r="I70" s="1"/>
    </row>
    <row r="71" spans="1:9" x14ac:dyDescent="0.25">
      <c r="A71" s="3">
        <v>38169</v>
      </c>
      <c r="B71" s="1">
        <f>Plan1!B71*Plan3!$E300</f>
        <v>1011749079.0659847</v>
      </c>
      <c r="C71" s="1">
        <f>Plan1!C71*Plan3!$E300</f>
        <v>11834585.675866187</v>
      </c>
      <c r="D71" s="1">
        <f>Plan1!D71*Plan3!$E300</f>
        <v>47871832.275399737</v>
      </c>
      <c r="E71" s="1">
        <f>Plan1!E71*Plan3!$E300</f>
        <v>1267427.1812837948</v>
      </c>
      <c r="F71" s="1">
        <f>Plan1!F71*Plan3!$E300</f>
        <v>42186135.693164445</v>
      </c>
      <c r="G71" s="1">
        <f>Plan1!G71*Plan3!$E300</f>
        <v>66292239.457594573</v>
      </c>
      <c r="H71" s="1">
        <f>Plan1!H71*Plan3!$E300</f>
        <v>16625991.197272876</v>
      </c>
      <c r="I71" s="1"/>
    </row>
    <row r="72" spans="1:9" x14ac:dyDescent="0.25">
      <c r="A72" s="3">
        <v>38200</v>
      </c>
      <c r="B72" s="1">
        <f>Plan1!B72*Plan3!$E301</f>
        <v>1070632767.200145</v>
      </c>
      <c r="C72" s="1">
        <f>Plan1!C72*Plan3!$E301</f>
        <v>9464206.3306031357</v>
      </c>
      <c r="D72" s="1">
        <f>Plan1!D72*Plan3!$E301</f>
        <v>38148028.933433838</v>
      </c>
      <c r="E72" s="1">
        <f>Plan1!E72*Plan3!$E301</f>
        <v>1975464.9998831095</v>
      </c>
      <c r="F72" s="1">
        <f>Plan1!F72*Plan3!$E301</f>
        <v>44483201.527229741</v>
      </c>
      <c r="G72" s="1">
        <f>Plan1!G72*Plan3!$E301</f>
        <v>85653771.914837241</v>
      </c>
      <c r="H72" s="1">
        <f>Plan1!H72*Plan3!$E301</f>
        <v>24165255.219716009</v>
      </c>
      <c r="I72" s="1"/>
    </row>
    <row r="73" spans="1:9" x14ac:dyDescent="0.25">
      <c r="A73" s="3">
        <v>38231</v>
      </c>
      <c r="B73" s="1">
        <f>Plan1!B73*Plan3!$E302</f>
        <v>988329886.17567492</v>
      </c>
      <c r="C73" s="1">
        <f>Plan1!C73*Plan3!$E302</f>
        <v>6538444.8117962684</v>
      </c>
      <c r="D73" s="1">
        <f>Plan1!D73*Plan3!$E302</f>
        <v>35412262.400947303</v>
      </c>
      <c r="E73" s="1">
        <f>Plan1!E73*Plan3!$E302</f>
        <v>971470.28788708313</v>
      </c>
      <c r="F73" s="1">
        <f>Plan1!F73*Plan3!$E302</f>
        <v>44933707.092331931</v>
      </c>
      <c r="G73" s="1">
        <f>Plan1!G73*Plan3!$E302</f>
        <v>73928081.481120408</v>
      </c>
      <c r="H73" s="1">
        <f>Plan1!H73*Plan3!$E302</f>
        <v>14070456.050029891</v>
      </c>
      <c r="I73" s="1"/>
    </row>
    <row r="74" spans="1:9" x14ac:dyDescent="0.25">
      <c r="A74" s="3">
        <v>38261</v>
      </c>
      <c r="B74" s="1">
        <f>Plan1!B74*Plan3!$E303</f>
        <v>1080336048.2736883</v>
      </c>
      <c r="C74" s="1">
        <f>Plan1!C74*Plan3!$E303</f>
        <v>6743969.4951807866</v>
      </c>
      <c r="D74" s="1">
        <f>Plan1!D74*Plan3!$E303</f>
        <v>40898404.163502239</v>
      </c>
      <c r="E74" s="1">
        <f>Plan1!E74*Plan3!$E303</f>
        <v>1275433.2496892686</v>
      </c>
      <c r="F74" s="1">
        <f>Plan1!F74*Plan3!$E303</f>
        <v>44163184.963972531</v>
      </c>
      <c r="G74" s="1">
        <f>Plan1!G74*Plan3!$E303</f>
        <v>78768295.950408936</v>
      </c>
      <c r="H74" s="1">
        <f>Plan1!H74*Plan3!$E303</f>
        <v>15608532.803247396</v>
      </c>
      <c r="I74" s="1"/>
    </row>
    <row r="75" spans="1:9" x14ac:dyDescent="0.25">
      <c r="A75" s="3">
        <v>38292</v>
      </c>
      <c r="B75" s="1">
        <f>Plan1!B75*Plan3!$E304</f>
        <v>1065630148.6795895</v>
      </c>
      <c r="C75" s="1">
        <f>Plan1!C75*Plan3!$E304</f>
        <v>8205113.5426761322</v>
      </c>
      <c r="D75" s="1">
        <f>Plan1!D75*Plan3!$E304</f>
        <v>51389823.21149765</v>
      </c>
      <c r="E75" s="1">
        <f>Plan1!E75*Plan3!$E304</f>
        <v>2218989.8507054537</v>
      </c>
      <c r="F75" s="1">
        <f>Plan1!F75*Plan3!$E304</f>
        <v>62295843.176280595</v>
      </c>
      <c r="G75" s="1">
        <f>Plan1!G75*Plan3!$E304</f>
        <v>77984737.61801213</v>
      </c>
      <c r="H75" s="1">
        <f>Plan1!H75*Plan3!$E304</f>
        <v>28574024.883297712</v>
      </c>
      <c r="I75" s="1"/>
    </row>
    <row r="76" spans="1:9" x14ac:dyDescent="0.25">
      <c r="A76" s="3">
        <v>38322</v>
      </c>
      <c r="B76" s="1">
        <f>Plan1!B76*Plan3!$E305</f>
        <v>1165139403.1658685</v>
      </c>
      <c r="C76" s="1">
        <f>Plan1!C76*Plan3!$E305</f>
        <v>7098830.5161255477</v>
      </c>
      <c r="D76" s="1">
        <f>Plan1!D76*Plan3!$E305</f>
        <v>115608464.19165878</v>
      </c>
      <c r="E76" s="1">
        <f>Plan1!E76*Plan3!$E305</f>
        <v>1716356.4440994281</v>
      </c>
      <c r="F76" s="1">
        <f>Plan1!F76*Plan3!$E305</f>
        <v>37960210.926956631</v>
      </c>
      <c r="G76" s="1">
        <f>Plan1!G76*Plan3!$E305</f>
        <v>95432026.980928272</v>
      </c>
      <c r="H76" s="1">
        <f>Plan1!H76*Plan3!$E305</f>
        <v>15763272.701114001</v>
      </c>
      <c r="I76" s="1"/>
    </row>
    <row r="77" spans="1:9" x14ac:dyDescent="0.25">
      <c r="A77" s="3">
        <v>38353</v>
      </c>
      <c r="B77" s="1">
        <f>Plan1!B77*Plan3!$E306</f>
        <v>1134798288.5799193</v>
      </c>
      <c r="C77" s="1">
        <f>Plan1!C77*Plan3!$E306</f>
        <v>18244130.003501739</v>
      </c>
      <c r="D77" s="1">
        <f>Plan1!D77*Plan3!$E306</f>
        <v>9065731.9942162521</v>
      </c>
      <c r="E77" s="1">
        <f>Plan1!E77*Plan3!$E306</f>
        <v>915834.3529591806</v>
      </c>
      <c r="F77" s="1">
        <f>Plan1!F77*Plan3!$E306</f>
        <v>30014056.635875344</v>
      </c>
      <c r="G77" s="1">
        <f>Plan1!G77*Plan3!$E306</f>
        <v>106685945.04500043</v>
      </c>
      <c r="H77" s="1">
        <f>Plan1!H77*Plan3!$E306</f>
        <v>13375410.693879303</v>
      </c>
      <c r="I77" s="1"/>
    </row>
    <row r="78" spans="1:9" x14ac:dyDescent="0.25">
      <c r="A78" s="3">
        <v>38384</v>
      </c>
      <c r="B78" s="1">
        <f>Plan1!B78*Plan3!$E307</f>
        <v>1069431581.4994591</v>
      </c>
      <c r="C78" s="1">
        <f>Plan1!C78*Plan3!$E307</f>
        <v>102501686.38657174</v>
      </c>
      <c r="D78" s="1">
        <f>Plan1!D78*Plan3!$E307</f>
        <v>43927330.559084326</v>
      </c>
      <c r="E78" s="1">
        <f>Plan1!E78*Plan3!$E307</f>
        <v>1055190.2357180053</v>
      </c>
      <c r="F78" s="1">
        <f>Plan1!F78*Plan3!$E307</f>
        <v>34052890.30699642</v>
      </c>
      <c r="G78" s="1">
        <f>Plan1!G78*Plan3!$E307</f>
        <v>92844231.038075075</v>
      </c>
      <c r="H78" s="1">
        <f>Plan1!H78*Plan3!$E307</f>
        <v>26979707.276606478</v>
      </c>
      <c r="I78" s="1"/>
    </row>
    <row r="79" spans="1:9" x14ac:dyDescent="0.25">
      <c r="A79" s="3">
        <v>38412</v>
      </c>
      <c r="B79" s="1">
        <f>Plan1!B79*Plan3!$E308</f>
        <v>1082273697.0670009</v>
      </c>
      <c r="C79" s="1">
        <f>Plan1!C79*Plan3!$E308</f>
        <v>143572899.08082435</v>
      </c>
      <c r="D79" s="1">
        <f>Plan1!D79*Plan3!$E308</f>
        <v>64574746.568727121</v>
      </c>
      <c r="E79" s="1">
        <f>Plan1!E79*Plan3!$E308</f>
        <v>1335766.2149697978</v>
      </c>
      <c r="F79" s="1">
        <f>Plan1!F79*Plan3!$E308</f>
        <v>38364919.939268842</v>
      </c>
      <c r="G79" s="1">
        <f>Plan1!G79*Plan3!$E308</f>
        <v>88503239.444541231</v>
      </c>
      <c r="H79" s="1">
        <f>Plan1!H79*Plan3!$E308</f>
        <v>15247859.949403122</v>
      </c>
      <c r="I79" s="1"/>
    </row>
    <row r="80" spans="1:9" x14ac:dyDescent="0.25">
      <c r="A80" s="3">
        <v>38443</v>
      </c>
      <c r="B80" s="1">
        <f>Plan1!B80*Plan3!$E309</f>
        <v>1191184655.1364501</v>
      </c>
      <c r="C80" s="1">
        <f>Plan1!C80*Plan3!$E309</f>
        <v>54010726.674568892</v>
      </c>
      <c r="D80" s="1">
        <f>Plan1!D80*Plan3!$E309</f>
        <v>42254786.247542776</v>
      </c>
      <c r="E80" s="1">
        <f>Plan1!E80*Plan3!$E309</f>
        <v>1299176.9185446852</v>
      </c>
      <c r="F80" s="1">
        <f>Plan1!F80*Plan3!$E309</f>
        <v>27748425.464757439</v>
      </c>
      <c r="G80" s="1">
        <f>Plan1!G80*Plan3!$E309</f>
        <v>95260934.802661672</v>
      </c>
      <c r="H80" s="1">
        <f>Plan1!H80*Plan3!$E309</f>
        <v>12571437.908605788</v>
      </c>
      <c r="I80" s="1"/>
    </row>
    <row r="81" spans="1:9" x14ac:dyDescent="0.25">
      <c r="A81" s="3">
        <v>38473</v>
      </c>
      <c r="B81" s="1">
        <f>Plan1!B81*Plan3!$E310</f>
        <v>1139163393.0313838</v>
      </c>
      <c r="C81" s="1">
        <f>Plan1!C81*Plan3!$E310</f>
        <v>21333017.002553713</v>
      </c>
      <c r="D81" s="1">
        <f>Plan1!D81*Plan3!$E310</f>
        <v>38359917.022471622</v>
      </c>
      <c r="E81" s="1">
        <f>Plan1!E81*Plan3!$E310</f>
        <v>1803048.5933721184</v>
      </c>
      <c r="F81" s="1">
        <f>Plan1!F81*Plan3!$E310</f>
        <v>27572710.785088155</v>
      </c>
      <c r="G81" s="1">
        <f>Plan1!G81*Plan3!$E310</f>
        <v>106999105.08339953</v>
      </c>
      <c r="H81" s="1">
        <f>Plan1!H81*Plan3!$E310</f>
        <v>26484045.619958472</v>
      </c>
      <c r="I81" s="1"/>
    </row>
    <row r="82" spans="1:9" x14ac:dyDescent="0.25">
      <c r="A82" s="3">
        <v>38504</v>
      </c>
      <c r="B82" s="1">
        <f>Plan1!B82*Plan3!$E311</f>
        <v>1174242226.6499267</v>
      </c>
      <c r="C82" s="1">
        <f>Plan1!C82*Plan3!$E311</f>
        <v>14625598.754168659</v>
      </c>
      <c r="D82" s="1">
        <f>Plan1!D82*Plan3!$E311</f>
        <v>44438416.730602302</v>
      </c>
      <c r="E82" s="1">
        <f>Plan1!E82*Plan3!$E311</f>
        <v>1029964.2961632211</v>
      </c>
      <c r="F82" s="1">
        <f>Plan1!F82*Plan3!$E311</f>
        <v>40090020.618196167</v>
      </c>
      <c r="G82" s="1">
        <f>Plan1!G82*Plan3!$E311</f>
        <v>103686003.97012168</v>
      </c>
      <c r="H82" s="1">
        <f>Plan1!H82*Plan3!$E311</f>
        <v>16618348.413648067</v>
      </c>
      <c r="I82" s="1"/>
    </row>
    <row r="83" spans="1:9" x14ac:dyDescent="0.25">
      <c r="A83" s="3">
        <v>38534</v>
      </c>
      <c r="B83" s="1">
        <f>Plan1!B83*Plan3!$E312</f>
        <v>1146655353.6008899</v>
      </c>
      <c r="C83" s="1">
        <f>Plan1!C83*Plan3!$E312</f>
        <v>11916982.151080629</v>
      </c>
      <c r="D83" s="1">
        <f>Plan1!D83*Plan3!$E312</f>
        <v>34404023.680337906</v>
      </c>
      <c r="E83" s="1">
        <f>Plan1!E83*Plan3!$E312</f>
        <v>1315619.4092940784</v>
      </c>
      <c r="F83" s="1">
        <f>Plan1!F83*Plan3!$E312</f>
        <v>43039693.052683175</v>
      </c>
      <c r="G83" s="1">
        <f>Plan1!G83*Plan3!$E312</f>
        <v>84930820.770866513</v>
      </c>
      <c r="H83" s="1">
        <f>Plan1!H83*Plan3!$E312</f>
        <v>11288782.493435932</v>
      </c>
      <c r="I83" s="1"/>
    </row>
    <row r="84" spans="1:9" x14ac:dyDescent="0.25">
      <c r="A84" s="3">
        <v>38565</v>
      </c>
      <c r="B84" s="1">
        <f>Plan1!B84*Plan3!$E313</f>
        <v>1091527781.7493162</v>
      </c>
      <c r="C84" s="1">
        <f>Plan1!C84*Plan3!$E313</f>
        <v>11357511.691993367</v>
      </c>
      <c r="D84" s="1">
        <f>Plan1!D84*Plan3!$E313</f>
        <v>60763447.024003915</v>
      </c>
      <c r="E84" s="1">
        <f>Plan1!E84*Plan3!$E313</f>
        <v>1783099.230463323</v>
      </c>
      <c r="F84" s="1">
        <f>Plan1!F84*Plan3!$E313</f>
        <v>50125536.364865012</v>
      </c>
      <c r="G84" s="1">
        <f>Plan1!G84*Plan3!$E313</f>
        <v>87231899.298500404</v>
      </c>
      <c r="H84" s="1">
        <f>Plan1!H84*Plan3!$E313</f>
        <v>26275720.699947447</v>
      </c>
      <c r="I84" s="1"/>
    </row>
    <row r="85" spans="1:9" x14ac:dyDescent="0.25">
      <c r="A85" s="3">
        <v>38596</v>
      </c>
      <c r="B85" s="1">
        <f>Plan1!B85*Plan3!$E314</f>
        <v>1223545326.0150754</v>
      </c>
      <c r="C85" s="1">
        <f>Plan1!C85*Plan3!$E314</f>
        <v>8663541.6360464599</v>
      </c>
      <c r="D85" s="1">
        <f>Plan1!D85*Plan3!$E314</f>
        <v>39481789.612445638</v>
      </c>
      <c r="E85" s="1">
        <f>Plan1!E85*Plan3!$E314</f>
        <v>2313215.3399121817</v>
      </c>
      <c r="F85" s="1">
        <f>Plan1!F85*Plan3!$E314</f>
        <v>48500333.156579025</v>
      </c>
      <c r="G85" s="1">
        <f>Plan1!G85*Plan3!$E314</f>
        <v>72611567.537797615</v>
      </c>
      <c r="H85" s="1">
        <f>Plan1!H85*Plan3!$E314</f>
        <v>14194122.447385907</v>
      </c>
      <c r="I85" s="1"/>
    </row>
    <row r="86" spans="1:9" x14ac:dyDescent="0.25">
      <c r="A86" s="3">
        <v>38626</v>
      </c>
      <c r="B86" s="1">
        <f>Plan1!B86*Plan3!$E315</f>
        <v>1182919927.3594384</v>
      </c>
      <c r="C86" s="1">
        <f>Plan1!C86*Plan3!$E315</f>
        <v>7322276.9250639807</v>
      </c>
      <c r="D86" s="1">
        <f>Plan1!D86*Plan3!$E315</f>
        <v>43034923.814831823</v>
      </c>
      <c r="E86" s="1">
        <f>Plan1!E86*Plan3!$E315</f>
        <v>1717411.3880846491</v>
      </c>
      <c r="F86" s="1">
        <f>Plan1!F86*Plan3!$E315</f>
        <v>43983647.094046347</v>
      </c>
      <c r="G86" s="1">
        <f>Plan1!G86*Plan3!$E315</f>
        <v>83458182.235466421</v>
      </c>
      <c r="H86" s="1">
        <f>Plan1!H86*Plan3!$E315</f>
        <v>16694029.823655259</v>
      </c>
      <c r="I86" s="1"/>
    </row>
    <row r="87" spans="1:9" x14ac:dyDescent="0.25">
      <c r="A87" s="3">
        <v>38657</v>
      </c>
      <c r="B87" s="1">
        <f>Plan1!B87*Plan3!$E316</f>
        <v>1120491464.3611829</v>
      </c>
      <c r="C87" s="1">
        <f>Plan1!C87*Plan3!$E316</f>
        <v>6755251.4776584813</v>
      </c>
      <c r="D87" s="1">
        <f>Plan1!D87*Plan3!$E316</f>
        <v>54432460.375672743</v>
      </c>
      <c r="E87" s="1">
        <f>Plan1!E87*Plan3!$E316</f>
        <v>2017713.5381816565</v>
      </c>
      <c r="F87" s="1">
        <f>Plan1!F87*Plan3!$E316</f>
        <v>72962003.202927276</v>
      </c>
      <c r="G87" s="1">
        <f>Plan1!G87*Plan3!$E316</f>
        <v>100334174.08524278</v>
      </c>
      <c r="H87" s="1">
        <f>Plan1!H87*Plan3!$E316</f>
        <v>22885029.36266163</v>
      </c>
      <c r="I87" s="1"/>
    </row>
    <row r="88" spans="1:9" x14ac:dyDescent="0.25">
      <c r="A88" s="3">
        <v>38687</v>
      </c>
      <c r="B88" s="1">
        <f>Plan1!B88*Plan3!$E317</f>
        <v>1253025352.3721573</v>
      </c>
      <c r="C88" s="1">
        <f>Plan1!C88*Plan3!$E317</f>
        <v>7516188.1140793953</v>
      </c>
      <c r="D88" s="1">
        <f>Plan1!D88*Plan3!$E317</f>
        <v>104009102.30426276</v>
      </c>
      <c r="E88" s="1">
        <f>Plan1!E88*Plan3!$E317</f>
        <v>1933316.0596806423</v>
      </c>
      <c r="F88" s="1">
        <f>Plan1!F88*Plan3!$E317</f>
        <v>69877354.057093397</v>
      </c>
      <c r="G88" s="1">
        <f>Plan1!G88*Plan3!$E317</f>
        <v>140164848.05496806</v>
      </c>
      <c r="H88" s="1">
        <f>Plan1!H88*Plan3!$E317</f>
        <v>14043762.69700986</v>
      </c>
      <c r="I88" s="1"/>
    </row>
    <row r="89" spans="1:9" x14ac:dyDescent="0.25">
      <c r="A89" s="3">
        <v>38718</v>
      </c>
      <c r="B89" s="1">
        <f>Plan1!B89*Plan3!$E318</f>
        <v>1231478243.9124177</v>
      </c>
      <c r="C89" s="1">
        <f>Plan1!C89*Plan3!$E318</f>
        <v>14762219.201341145</v>
      </c>
      <c r="D89" s="1">
        <f>Plan1!D89*Plan3!$E318</f>
        <v>31756010.882224936</v>
      </c>
      <c r="E89" s="1">
        <f>Plan1!E89*Plan3!$E318</f>
        <v>1426066.6192636725</v>
      </c>
      <c r="F89" s="1">
        <f>Plan1!F89*Plan3!$E318</f>
        <v>39402555.705029801</v>
      </c>
      <c r="G89" s="1">
        <f>Plan1!G89*Plan3!$E318</f>
        <v>114380853.65731086</v>
      </c>
      <c r="H89" s="1">
        <f>Plan1!H89*Plan3!$E318</f>
        <v>13794587.435404571</v>
      </c>
      <c r="I89" s="1"/>
    </row>
    <row r="90" spans="1:9" x14ac:dyDescent="0.25">
      <c r="A90" s="3">
        <v>38749</v>
      </c>
      <c r="B90" s="1">
        <f>Plan1!B90*Plan3!$E319</f>
        <v>1163578755.5578685</v>
      </c>
      <c r="C90" s="1">
        <f>Plan1!C90*Plan3!$E319</f>
        <v>13771504.583726656</v>
      </c>
      <c r="D90" s="1">
        <f>Plan1!D90*Plan3!$E319</f>
        <v>69937465.047470987</v>
      </c>
      <c r="E90" s="1">
        <f>Plan1!E90*Plan3!$E319</f>
        <v>2460610.5864867498</v>
      </c>
      <c r="F90" s="1">
        <f>Plan1!F90*Plan3!$E319</f>
        <v>33721534.677488178</v>
      </c>
      <c r="G90" s="1">
        <f>Plan1!G90*Plan3!$E319</f>
        <v>97974412.926185936</v>
      </c>
      <c r="H90" s="1">
        <f>Plan1!H90*Plan3!$E319</f>
        <v>23545843.631659035</v>
      </c>
      <c r="I90" s="1"/>
    </row>
    <row r="91" spans="1:9" x14ac:dyDescent="0.25">
      <c r="A91" s="3">
        <v>38777</v>
      </c>
      <c r="B91" s="1">
        <f>Plan1!B91*Plan3!$E320</f>
        <v>1074488777.6034365</v>
      </c>
      <c r="C91" s="1">
        <f>Plan1!C91*Plan3!$E320</f>
        <v>39691915.96653457</v>
      </c>
      <c r="D91" s="1">
        <f>Plan1!D91*Plan3!$E320</f>
        <v>41688769.217711978</v>
      </c>
      <c r="E91" s="1">
        <f>Plan1!E91*Plan3!$E320</f>
        <v>2222150.7367780139</v>
      </c>
      <c r="F91" s="1">
        <f>Plan1!F91*Plan3!$E320</f>
        <v>40188635.451782003</v>
      </c>
      <c r="G91" s="1">
        <f>Plan1!G91*Plan3!$E320</f>
        <v>92165181.033413246</v>
      </c>
      <c r="H91" s="1">
        <f>Plan1!H91*Plan3!$E320</f>
        <v>14426556.648230949</v>
      </c>
      <c r="I91" s="1"/>
    </row>
    <row r="92" spans="1:9" x14ac:dyDescent="0.25">
      <c r="A92" s="3">
        <v>38808</v>
      </c>
      <c r="B92" s="1">
        <f>Plan1!B92*Plan3!$E321</f>
        <v>1250428335.0151162</v>
      </c>
      <c r="C92" s="1">
        <f>Plan1!C92*Plan3!$E321</f>
        <v>119615852.43821925</v>
      </c>
      <c r="D92" s="1">
        <f>Plan1!D92*Plan3!$E321</f>
        <v>39550674.676379442</v>
      </c>
      <c r="E92" s="1">
        <f>Plan1!E92*Plan3!$E321</f>
        <v>1657651.812985919</v>
      </c>
      <c r="F92" s="1">
        <f>Plan1!F92*Plan3!$E321</f>
        <v>40055978.93186266</v>
      </c>
      <c r="G92" s="1">
        <f>Plan1!G92*Plan3!$E321</f>
        <v>103544689.33133014</v>
      </c>
      <c r="H92" s="1">
        <f>Plan1!H92*Plan3!$E321</f>
        <v>14636380.678397078</v>
      </c>
      <c r="I92" s="1"/>
    </row>
    <row r="93" spans="1:9" x14ac:dyDescent="0.25">
      <c r="A93" s="3">
        <v>38838</v>
      </c>
      <c r="B93" s="1">
        <f>Plan1!B93*Plan3!$E322</f>
        <v>1093481053.6507528</v>
      </c>
      <c r="C93" s="1">
        <f>Plan1!C93*Plan3!$E322</f>
        <v>141287663.39998332</v>
      </c>
      <c r="D93" s="1">
        <f>Plan1!D93*Plan3!$E322</f>
        <v>43814787.410581052</v>
      </c>
      <c r="E93" s="1">
        <f>Plan1!E93*Plan3!$E322</f>
        <v>2227027.6090653189</v>
      </c>
      <c r="F93" s="1">
        <f>Plan1!F93*Plan3!$E322</f>
        <v>35850024.966464624</v>
      </c>
      <c r="G93" s="1">
        <f>Plan1!G93*Plan3!$E322</f>
        <v>113524815.55681267</v>
      </c>
      <c r="H93" s="1">
        <f>Plan1!H93*Plan3!$E322</f>
        <v>25754141.860486358</v>
      </c>
      <c r="I93" s="1"/>
    </row>
    <row r="94" spans="1:9" x14ac:dyDescent="0.25">
      <c r="A94" s="3">
        <v>38869</v>
      </c>
      <c r="B94" s="1">
        <f>Plan1!B94*Plan3!$E323</f>
        <v>1203725614.0434849</v>
      </c>
      <c r="C94" s="1">
        <f>Plan1!C94*Plan3!$E323</f>
        <v>47044251.440829635</v>
      </c>
      <c r="D94" s="1">
        <f>Plan1!D94*Plan3!$E323</f>
        <v>43707080.348212898</v>
      </c>
      <c r="E94" s="1">
        <f>Plan1!E94*Plan3!$E323</f>
        <v>1946142.3390579131</v>
      </c>
      <c r="F94" s="1">
        <f>Plan1!F94*Plan3!$E323</f>
        <v>45761081.568703465</v>
      </c>
      <c r="G94" s="1">
        <f>Plan1!G94*Plan3!$E323</f>
        <v>110712633.15479176</v>
      </c>
      <c r="H94" s="1">
        <f>Plan1!H94*Plan3!$E323</f>
        <v>17543971.381852947</v>
      </c>
      <c r="I94" s="1"/>
    </row>
    <row r="95" spans="1:9" x14ac:dyDescent="0.25">
      <c r="A95" s="3">
        <v>38899</v>
      </c>
      <c r="B95" s="1">
        <f>Plan1!B95*Plan3!$E324</f>
        <v>1196726778.0259151</v>
      </c>
      <c r="C95" s="1">
        <f>Plan1!C95*Plan3!$E324</f>
        <v>22756791.198616356</v>
      </c>
      <c r="D95" s="1">
        <f>Plan1!D95*Plan3!$E324</f>
        <v>70225528.431960732</v>
      </c>
      <c r="E95" s="1">
        <f>Plan1!E95*Plan3!$E324</f>
        <v>3232611.590689688</v>
      </c>
      <c r="F95" s="1">
        <f>Plan1!F95*Plan3!$E324</f>
        <v>48283888.567087822</v>
      </c>
      <c r="G95" s="1">
        <f>Plan1!G95*Plan3!$E324</f>
        <v>99015937.48960495</v>
      </c>
      <c r="H95" s="1">
        <f>Plan1!H95*Plan3!$E324</f>
        <v>26565220.213680521</v>
      </c>
      <c r="I95" s="1"/>
    </row>
    <row r="96" spans="1:9" x14ac:dyDescent="0.25">
      <c r="A96" s="3">
        <v>38930</v>
      </c>
      <c r="B96" s="1">
        <f>Plan1!B96*Plan3!$E325</f>
        <v>1210654903.7215238</v>
      </c>
      <c r="C96" s="1">
        <f>Plan1!C96*Plan3!$E325</f>
        <v>17381239.890142176</v>
      </c>
      <c r="D96" s="1">
        <f>Plan1!D96*Plan3!$E325</f>
        <v>48220031.643519878</v>
      </c>
      <c r="E96" s="1">
        <f>Plan1!E96*Plan3!$E325</f>
        <v>5190535.6045270227</v>
      </c>
      <c r="F96" s="1">
        <f>Plan1!F96*Plan3!$E325</f>
        <v>64599004.903940484</v>
      </c>
      <c r="G96" s="1">
        <f>Plan1!G96*Plan3!$E325</f>
        <v>100129819.88393664</v>
      </c>
      <c r="H96" s="1">
        <f>Plan1!H96*Plan3!$E325</f>
        <v>42111165.005809568</v>
      </c>
      <c r="I96" s="1"/>
    </row>
    <row r="97" spans="1:9" x14ac:dyDescent="0.25">
      <c r="A97" s="3">
        <v>38961</v>
      </c>
      <c r="B97" s="1">
        <f>Plan1!B97*Plan3!$E326</f>
        <v>1273114047.7903895</v>
      </c>
      <c r="C97" s="1">
        <f>Plan1!C97*Plan3!$E326</f>
        <v>13167964.999069525</v>
      </c>
      <c r="D97" s="1">
        <f>Plan1!D97*Plan3!$E326</f>
        <v>53931413.549977273</v>
      </c>
      <c r="E97" s="1">
        <f>Plan1!E97*Plan3!$E326</f>
        <v>2635539.2872260143</v>
      </c>
      <c r="F97" s="1">
        <f>Plan1!F97*Plan3!$E326</f>
        <v>55971826.327280775</v>
      </c>
      <c r="G97" s="1">
        <f>Plan1!G97*Plan3!$E326</f>
        <v>92836727.711784199</v>
      </c>
      <c r="H97" s="1">
        <f>Plan1!H97*Plan3!$E326</f>
        <v>36430794.014529407</v>
      </c>
      <c r="I97" s="1"/>
    </row>
    <row r="98" spans="1:9" x14ac:dyDescent="0.25">
      <c r="A98" s="3">
        <v>38991</v>
      </c>
      <c r="B98" s="1">
        <f>Plan1!B98*Plan3!$E327</f>
        <v>1281653393.0032239</v>
      </c>
      <c r="C98" s="1">
        <f>Plan1!C98*Plan3!$E327</f>
        <v>12117466.531431863</v>
      </c>
      <c r="D98" s="1">
        <f>Plan1!D98*Plan3!$E327</f>
        <v>50990653.517421179</v>
      </c>
      <c r="E98" s="1">
        <f>Plan1!E98*Plan3!$E327</f>
        <v>2379902.1048771641</v>
      </c>
      <c r="F98" s="1">
        <f>Plan1!F98*Plan3!$E327</f>
        <v>60002079.047520854</v>
      </c>
      <c r="G98" s="1">
        <f>Plan1!G98*Plan3!$E327</f>
        <v>83852127.581949517</v>
      </c>
      <c r="H98" s="1">
        <f>Plan1!H98*Plan3!$E327</f>
        <v>32123217.102499187</v>
      </c>
      <c r="I98" s="1"/>
    </row>
    <row r="99" spans="1:9" x14ac:dyDescent="0.25">
      <c r="A99" s="3">
        <v>39022</v>
      </c>
      <c r="B99" s="1">
        <f>Plan1!B99*Plan3!$E328</f>
        <v>1324784868.4710865</v>
      </c>
      <c r="C99" s="1">
        <f>Plan1!C99*Plan3!$E328</f>
        <v>10409305.508032514</v>
      </c>
      <c r="D99" s="1">
        <f>Plan1!D99*Plan3!$E328</f>
        <v>50332956.336878806</v>
      </c>
      <c r="E99" s="1">
        <f>Plan1!E99*Plan3!$E328</f>
        <v>2222728.4079689998</v>
      </c>
      <c r="F99" s="1">
        <f>Plan1!F99*Plan3!$E328</f>
        <v>59776301.653132878</v>
      </c>
      <c r="G99" s="1">
        <f>Plan1!G99*Plan3!$E328</f>
        <v>102955832.29609095</v>
      </c>
      <c r="H99" s="1">
        <f>Plan1!H99*Plan3!$E328</f>
        <v>49652756.188603833</v>
      </c>
      <c r="I99" s="1"/>
    </row>
    <row r="100" spans="1:9" x14ac:dyDescent="0.25">
      <c r="A100" s="3">
        <v>39052</v>
      </c>
      <c r="B100" s="1">
        <f>Plan1!B100*Plan3!$E329</f>
        <v>1390067390.3875175</v>
      </c>
      <c r="C100" s="1">
        <f>Plan1!C100*Plan3!$E329</f>
        <v>10776518.24191591</v>
      </c>
      <c r="D100" s="1">
        <f>Plan1!D100*Plan3!$E329</f>
        <v>95802855.07430236</v>
      </c>
      <c r="E100" s="1">
        <f>Plan1!E100*Plan3!$E329</f>
        <v>3988498.1386399111</v>
      </c>
      <c r="F100" s="1">
        <f>Plan1!F100*Plan3!$E329</f>
        <v>55190602.350087419</v>
      </c>
      <c r="G100" s="1">
        <f>Plan1!G100*Plan3!$E329</f>
        <v>124605016.96404301</v>
      </c>
      <c r="H100" s="1">
        <f>Plan1!H100*Plan3!$E329</f>
        <v>31728634.781710558</v>
      </c>
      <c r="I100" s="1"/>
    </row>
    <row r="101" spans="1:9" x14ac:dyDescent="0.25">
      <c r="A101" s="3">
        <v>39083</v>
      </c>
      <c r="B101" s="1">
        <f>Plan1!B101*Plan3!$E330</f>
        <v>1396177403.2445276</v>
      </c>
      <c r="C101" s="1">
        <f>Plan1!C101*Plan3!$E330</f>
        <v>25131896.30560958</v>
      </c>
      <c r="D101" s="1">
        <f>Plan1!D101*Plan3!$E330</f>
        <v>32785243.763718665</v>
      </c>
      <c r="E101" s="1">
        <f>Plan1!E101*Plan3!$E330</f>
        <v>4110597.8233757461</v>
      </c>
      <c r="F101" s="1">
        <f>Plan1!F101*Plan3!$E330</f>
        <v>44653439.400659032</v>
      </c>
      <c r="G101" s="1">
        <f>Plan1!G101*Plan3!$E330</f>
        <v>110375590.77110851</v>
      </c>
      <c r="H101" s="1">
        <f>Plan1!H101*Plan3!$E330</f>
        <v>26674540.378906172</v>
      </c>
      <c r="I101" s="1"/>
    </row>
    <row r="102" spans="1:9" x14ac:dyDescent="0.25">
      <c r="A102" s="3">
        <v>39114</v>
      </c>
      <c r="B102" s="1">
        <f>Plan1!B102*Plan3!$E331</f>
        <v>1332489644.8789034</v>
      </c>
      <c r="C102" s="1">
        <f>Plan1!C102*Plan3!$E331</f>
        <v>17981905.271538105</v>
      </c>
      <c r="D102" s="1">
        <f>Plan1!D102*Plan3!$E331</f>
        <v>55750192.880987264</v>
      </c>
      <c r="E102" s="1">
        <f>Plan1!E102*Plan3!$E331</f>
        <v>1691551.705274059</v>
      </c>
      <c r="F102" s="1">
        <f>Plan1!F102*Plan3!$E331</f>
        <v>35737458.74382329</v>
      </c>
      <c r="G102" s="1">
        <f>Plan1!G102*Plan3!$E331</f>
        <v>118102430.54142982</v>
      </c>
      <c r="H102" s="1">
        <f>Plan1!H102*Plan3!$E331</f>
        <v>40243160.355745763</v>
      </c>
      <c r="I102" s="1"/>
    </row>
    <row r="103" spans="1:9" x14ac:dyDescent="0.25">
      <c r="A103" s="3">
        <v>39142</v>
      </c>
      <c r="B103" s="1">
        <f>Plan1!B103*Plan3!$E332</f>
        <v>1180811200.0787721</v>
      </c>
      <c r="C103" s="1">
        <f>Plan1!C103*Plan3!$E332</f>
        <v>42417176.263537392</v>
      </c>
      <c r="D103" s="1">
        <f>Plan1!D103*Plan3!$E332</f>
        <v>45205181.349431127</v>
      </c>
      <c r="E103" s="1">
        <f>Plan1!E103*Plan3!$E332</f>
        <v>2854037.9912231672</v>
      </c>
      <c r="F103" s="1">
        <f>Plan1!F103*Plan3!$E332</f>
        <v>44986204.533671878</v>
      </c>
      <c r="G103" s="1">
        <f>Plan1!G103*Plan3!$E332</f>
        <v>95701591.605963945</v>
      </c>
      <c r="H103" s="1">
        <f>Plan1!H103*Plan3!$E332</f>
        <v>26626085.522523489</v>
      </c>
      <c r="I103" s="1"/>
    </row>
    <row r="104" spans="1:9" x14ac:dyDescent="0.25">
      <c r="A104" s="3">
        <v>39173</v>
      </c>
      <c r="B104" s="1">
        <f>Plan1!B104*Plan3!$E333</f>
        <v>1324206916.6835752</v>
      </c>
      <c r="C104" s="1">
        <f>Plan1!C104*Plan3!$E333</f>
        <v>156818181.48142964</v>
      </c>
      <c r="D104" s="1">
        <f>Plan1!D104*Plan3!$E333</f>
        <v>45579815.586402595</v>
      </c>
      <c r="E104" s="1">
        <f>Plan1!E104*Plan3!$E333</f>
        <v>2124213.9955705781</v>
      </c>
      <c r="F104" s="1">
        <f>Plan1!F104*Plan3!$E333</f>
        <v>40991268.588016234</v>
      </c>
      <c r="G104" s="1">
        <f>Plan1!G104*Plan3!$E333</f>
        <v>114137516.99279103</v>
      </c>
      <c r="H104" s="1">
        <f>Plan1!H104*Plan3!$E333</f>
        <v>24215246.542584896</v>
      </c>
      <c r="I104" s="1"/>
    </row>
    <row r="105" spans="1:9" x14ac:dyDescent="0.25">
      <c r="A105" s="3">
        <v>39203</v>
      </c>
      <c r="B105" s="1">
        <f>Plan1!B105*Plan3!$E334</f>
        <v>1232281724.0391755</v>
      </c>
      <c r="C105" s="1">
        <f>Plan1!C105*Plan3!$E334</f>
        <v>177847011.26119575</v>
      </c>
      <c r="D105" s="1">
        <f>Plan1!D105*Plan3!$E334</f>
        <v>56190284.805385612</v>
      </c>
      <c r="E105" s="1">
        <f>Plan1!E105*Plan3!$E334</f>
        <v>2162240.0447026785</v>
      </c>
      <c r="F105" s="1">
        <f>Plan1!F105*Plan3!$E334</f>
        <v>45480609.523189716</v>
      </c>
      <c r="G105" s="1">
        <f>Plan1!G105*Plan3!$E334</f>
        <v>122028793.79535854</v>
      </c>
      <c r="H105" s="1">
        <f>Plan1!H105*Plan3!$E334</f>
        <v>40187490.200506061</v>
      </c>
      <c r="I105" s="1"/>
    </row>
    <row r="106" spans="1:9" x14ac:dyDescent="0.25">
      <c r="A106" s="3">
        <v>39234</v>
      </c>
      <c r="B106" s="1">
        <f>Plan1!B106*Plan3!$E335</f>
        <v>1307799253.5290377</v>
      </c>
      <c r="C106" s="1">
        <f>Plan1!C106*Plan3!$E335</f>
        <v>59153218.079656549</v>
      </c>
      <c r="D106" s="1">
        <f>Plan1!D106*Plan3!$E335</f>
        <v>49095658.356566831</v>
      </c>
      <c r="E106" s="1">
        <f>Plan1!E106*Plan3!$E335</f>
        <v>3454744.4201438157</v>
      </c>
      <c r="F106" s="1">
        <f>Plan1!F106*Plan3!$E335</f>
        <v>43077497.084325343</v>
      </c>
      <c r="G106" s="1">
        <f>Plan1!G106*Plan3!$E335</f>
        <v>124313303.64402264</v>
      </c>
      <c r="H106" s="1">
        <f>Plan1!H106*Plan3!$E335</f>
        <v>29511282.475683488</v>
      </c>
      <c r="I106" s="1"/>
    </row>
    <row r="107" spans="1:9" x14ac:dyDescent="0.25">
      <c r="A107" s="3">
        <v>39264</v>
      </c>
      <c r="B107" s="1">
        <f>Plan1!B107*Plan3!$E336</f>
        <v>1360290318.7405901</v>
      </c>
      <c r="C107" s="1">
        <f>Plan1!C107*Plan3!$E336</f>
        <v>29104034.230351336</v>
      </c>
      <c r="D107" s="1">
        <f>Plan1!D107*Plan3!$E336</f>
        <v>47948874.303625919</v>
      </c>
      <c r="E107" s="1">
        <f>Plan1!E107*Plan3!$E336</f>
        <v>6275502.3523532851</v>
      </c>
      <c r="F107" s="1">
        <f>Plan1!F107*Plan3!$E336</f>
        <v>66255146.593221776</v>
      </c>
      <c r="G107" s="1">
        <f>Plan1!G107*Plan3!$E336</f>
        <v>96445059.261543229</v>
      </c>
      <c r="H107" s="1">
        <f>Plan1!H107*Plan3!$E336</f>
        <v>30593590.951819945</v>
      </c>
      <c r="I107" s="1"/>
    </row>
    <row r="108" spans="1:9" x14ac:dyDescent="0.25">
      <c r="A108" s="3">
        <v>39295</v>
      </c>
      <c r="B108" s="1">
        <f>Plan1!B108*Plan3!$E337</f>
        <v>1381709725.3483174</v>
      </c>
      <c r="C108" s="1">
        <f>Plan1!C108*Plan3!$E337</f>
        <v>21436955.112306267</v>
      </c>
      <c r="D108" s="1">
        <f>Plan1!D108*Plan3!$E337</f>
        <v>58725509.11062365</v>
      </c>
      <c r="E108" s="1">
        <f>Plan1!E108*Plan3!$E337</f>
        <v>3711154.0103241745</v>
      </c>
      <c r="F108" s="1">
        <f>Plan1!F108*Plan3!$E337</f>
        <v>69758809.989555418</v>
      </c>
      <c r="G108" s="1">
        <f>Plan1!G108*Plan3!$E337</f>
        <v>101289084.73230009</v>
      </c>
      <c r="H108" s="1">
        <f>Plan1!H108*Plan3!$E337</f>
        <v>54315178.050500154</v>
      </c>
      <c r="I108" s="1"/>
    </row>
    <row r="109" spans="1:9" x14ac:dyDescent="0.25">
      <c r="A109" s="3">
        <v>39326</v>
      </c>
      <c r="B109" s="1">
        <f>Plan1!B109*Plan3!$E338</f>
        <v>1398200019.3641176</v>
      </c>
      <c r="C109" s="1">
        <f>Plan1!C109*Plan3!$E338</f>
        <v>16640952.587314431</v>
      </c>
      <c r="D109" s="1">
        <f>Plan1!D109*Plan3!$E338</f>
        <v>71083028.449557215</v>
      </c>
      <c r="E109" s="1">
        <f>Plan1!E109*Plan3!$E338</f>
        <v>2647891.6112018372</v>
      </c>
      <c r="F109" s="1">
        <f>Plan1!F109*Plan3!$E338</f>
        <v>65677078.82495179</v>
      </c>
      <c r="G109" s="1">
        <f>Plan1!G109*Plan3!$E338</f>
        <v>104122776.3546377</v>
      </c>
      <c r="H109" s="1">
        <f>Plan1!H109*Plan3!$E338</f>
        <v>43461746.283104286</v>
      </c>
      <c r="I109" s="1"/>
    </row>
    <row r="110" spans="1:9" x14ac:dyDescent="0.25">
      <c r="A110" s="3">
        <v>39356</v>
      </c>
      <c r="B110" s="1">
        <f>Plan1!B110*Plan3!$E339</f>
        <v>1432793362.9701765</v>
      </c>
      <c r="C110" s="1">
        <f>Plan1!C110*Plan3!$E339</f>
        <v>16971979.35181006</v>
      </c>
      <c r="D110" s="1">
        <f>Plan1!D110*Plan3!$E339</f>
        <v>50906635.898984633</v>
      </c>
      <c r="E110" s="1">
        <f>Plan1!E110*Plan3!$E339</f>
        <v>4274803.0951007474</v>
      </c>
      <c r="F110" s="1">
        <f>Plan1!F110*Plan3!$E339</f>
        <v>76458965.350731313</v>
      </c>
      <c r="G110" s="1">
        <f>Plan1!G110*Plan3!$E339</f>
        <v>98229635.217334405</v>
      </c>
      <c r="H110" s="1">
        <f>Plan1!H110*Plan3!$E339</f>
        <v>41037065.619817048</v>
      </c>
      <c r="I110" s="1"/>
    </row>
    <row r="111" spans="1:9" x14ac:dyDescent="0.25">
      <c r="A111" s="3">
        <v>39387</v>
      </c>
      <c r="B111" s="1">
        <f>Plan1!B111*Plan3!$E340</f>
        <v>1528042170.1463759</v>
      </c>
      <c r="C111" s="1">
        <f>Plan1!C111*Plan3!$E340</f>
        <v>12700547.326695725</v>
      </c>
      <c r="D111" s="1">
        <f>Plan1!D111*Plan3!$E340</f>
        <v>59734476.300000995</v>
      </c>
      <c r="E111" s="1">
        <f>Plan1!E111*Plan3!$E340</f>
        <v>3146725.0470920689</v>
      </c>
      <c r="F111" s="1">
        <f>Plan1!F111*Plan3!$E340</f>
        <v>67501430.226388782</v>
      </c>
      <c r="G111" s="1">
        <f>Plan1!G111*Plan3!$E340</f>
        <v>114736405.36703347</v>
      </c>
      <c r="H111" s="1">
        <f>Plan1!H111*Plan3!$E340</f>
        <v>64591340.546878941</v>
      </c>
      <c r="I111" s="1"/>
    </row>
    <row r="112" spans="1:9" x14ac:dyDescent="0.25">
      <c r="A112" s="3">
        <v>39417</v>
      </c>
      <c r="B112" s="1">
        <f>Plan1!B112*Plan3!$E341</f>
        <v>1487739780.366462</v>
      </c>
      <c r="C112" s="1">
        <f>Plan1!C112*Plan3!$E341</f>
        <v>10639605.980989119</v>
      </c>
      <c r="D112" s="1">
        <f>Plan1!D112*Plan3!$E341</f>
        <v>153188546.75808418</v>
      </c>
      <c r="E112" s="1">
        <f>Plan1!E112*Plan3!$E341</f>
        <v>2999043.825751056</v>
      </c>
      <c r="F112" s="1">
        <f>Plan1!F112*Plan3!$E341</f>
        <v>51091332.939236201</v>
      </c>
      <c r="G112" s="1">
        <f>Plan1!G112*Plan3!$E341</f>
        <v>154181535.8211371</v>
      </c>
      <c r="H112" s="1">
        <f>Plan1!H112*Plan3!$E341</f>
        <v>42608863.886854209</v>
      </c>
      <c r="I112" s="1"/>
    </row>
    <row r="113" spans="1:10" x14ac:dyDescent="0.25">
      <c r="A113" s="3">
        <v>39448</v>
      </c>
      <c r="B113" s="1">
        <f>Plan1!B113*Plan3!$E342</f>
        <v>1557937209.5197082</v>
      </c>
      <c r="C113" s="1">
        <f>Plan1!C113*Plan3!$E342</f>
        <v>28472759.946756009</v>
      </c>
      <c r="D113" s="1">
        <f>Plan1!D113*Plan3!$E342</f>
        <v>33797654.042934783</v>
      </c>
      <c r="E113" s="1">
        <f>Plan1!E113*Plan3!$E342</f>
        <v>2259483.4167777826</v>
      </c>
      <c r="F113" s="1">
        <f>Plan1!F113*Plan3!$E342</f>
        <v>49049112.54171396</v>
      </c>
      <c r="G113" s="1">
        <f>Plan1!G113*Plan3!$E342</f>
        <v>135166945.87899435</v>
      </c>
      <c r="H113" s="1">
        <f>Plan1!H113*Plan3!$E342</f>
        <v>52107695.821094319</v>
      </c>
      <c r="I113" s="1"/>
    </row>
    <row r="114" spans="1:10" x14ac:dyDescent="0.25">
      <c r="A114" s="3">
        <v>39479</v>
      </c>
      <c r="B114" s="1">
        <f>Plan1!B114*Plan3!$E343</f>
        <v>1429745480.098778</v>
      </c>
      <c r="C114" s="1">
        <f>Plan1!C114*Plan3!$E343</f>
        <v>22169277.533589605</v>
      </c>
      <c r="D114" s="1">
        <f>Plan1!D114*Plan3!$E343</f>
        <v>55483789.1290536</v>
      </c>
      <c r="E114" s="1">
        <f>Plan1!E114*Plan3!$E343</f>
        <v>2071643.2884987844</v>
      </c>
      <c r="F114" s="1">
        <f>Plan1!F114*Plan3!$E343</f>
        <v>41744757.810876898</v>
      </c>
      <c r="G114" s="1">
        <f>Plan1!G114*Plan3!$E343</f>
        <v>147834322.08956519</v>
      </c>
      <c r="H114" s="1">
        <f>Plan1!H114*Plan3!$E343</f>
        <v>87009459.885730848</v>
      </c>
      <c r="I114" s="1"/>
    </row>
    <row r="115" spans="1:10" x14ac:dyDescent="0.25">
      <c r="A115" s="3">
        <v>39508</v>
      </c>
      <c r="B115" s="1">
        <f>Plan1!B115*Plan3!$E344</f>
        <v>1390832963.2071581</v>
      </c>
      <c r="C115" s="1">
        <f>Plan1!C115*Plan3!$E344</f>
        <v>49093068.427719034</v>
      </c>
      <c r="D115" s="1">
        <f>Plan1!D115*Plan3!$E344</f>
        <v>52674417.833420895</v>
      </c>
      <c r="E115" s="1">
        <f>Plan1!E115*Plan3!$E344</f>
        <v>3076496.8030791036</v>
      </c>
      <c r="F115" s="1">
        <f>Plan1!F115*Plan3!$E344</f>
        <v>45298880.808541916</v>
      </c>
      <c r="G115" s="1">
        <f>Plan1!G115*Plan3!$E344</f>
        <v>115885891.39643073</v>
      </c>
      <c r="H115" s="1">
        <f>Plan1!H115*Plan3!$E344</f>
        <v>53918203.496723145</v>
      </c>
      <c r="I115" s="1"/>
    </row>
    <row r="116" spans="1:10" x14ac:dyDescent="0.25">
      <c r="A116" s="3">
        <v>39539</v>
      </c>
      <c r="B116" s="1">
        <f>Plan1!B116*Plan3!$E345</f>
        <v>1439434386.3193486</v>
      </c>
      <c r="C116" s="1">
        <f>Plan1!C116*Plan3!$E345</f>
        <v>182223572.16101402</v>
      </c>
      <c r="D116" s="1">
        <f>Plan1!D116*Plan3!$E345</f>
        <v>50701575.941489525</v>
      </c>
      <c r="E116" s="1">
        <f>Plan1!E116*Plan3!$E345</f>
        <v>3417505.8777207499</v>
      </c>
      <c r="F116" s="1">
        <f>Plan1!F116*Plan3!$E345</f>
        <v>51846069.336567298</v>
      </c>
      <c r="G116" s="1">
        <f>Plan1!G116*Plan3!$E345</f>
        <v>133592084.56838267</v>
      </c>
      <c r="H116" s="1">
        <f>Plan1!H116*Plan3!$E345</f>
        <v>50698536.573115088</v>
      </c>
      <c r="I116" s="1"/>
    </row>
    <row r="117" spans="1:10" x14ac:dyDescent="0.25">
      <c r="A117" s="3">
        <v>39569</v>
      </c>
      <c r="B117" s="1">
        <f>Plan1!B117*Plan3!$E346</f>
        <v>1425469457.0569775</v>
      </c>
      <c r="C117" s="1">
        <f>Plan1!C117*Plan3!$E346</f>
        <v>192088376.73853928</v>
      </c>
      <c r="D117" s="1">
        <f>Plan1!D117*Plan3!$E346</f>
        <v>61017228.785088457</v>
      </c>
      <c r="E117" s="1">
        <f>Plan1!E117*Plan3!$E346</f>
        <v>4150886.4642559313</v>
      </c>
      <c r="F117" s="1">
        <f>Plan1!F117*Plan3!$E346</f>
        <v>46058734.443479843</v>
      </c>
      <c r="G117" s="1">
        <f>Plan1!G117*Plan3!$E346</f>
        <v>139458985.12690577</v>
      </c>
      <c r="H117" s="1">
        <f>Plan1!H117*Plan3!$E346</f>
        <v>122987379.42758167</v>
      </c>
      <c r="I117" s="1"/>
    </row>
    <row r="118" spans="1:10" x14ac:dyDescent="0.25">
      <c r="A118" s="3">
        <v>39600</v>
      </c>
      <c r="B118" s="1">
        <f>Plan1!B118*Plan3!$E347</f>
        <v>1501895486.2709494</v>
      </c>
      <c r="C118" s="1">
        <f>Plan1!C118*Plan3!$E347</f>
        <v>68456750.591095641</v>
      </c>
      <c r="D118" s="1">
        <f>Plan1!D118*Plan3!$E347</f>
        <v>59275468.281945072</v>
      </c>
      <c r="E118" s="1">
        <f>Plan1!E118*Plan3!$E347</f>
        <v>3372088.7644836041</v>
      </c>
      <c r="F118" s="1">
        <f>Plan1!F118*Plan3!$E347</f>
        <v>51253841.233761847</v>
      </c>
      <c r="G118" s="1">
        <f>Plan1!G118*Plan3!$E347</f>
        <v>119351683.53436461</v>
      </c>
      <c r="H118" s="1">
        <f>Plan1!H118*Plan3!$E347</f>
        <v>56797636.066764928</v>
      </c>
      <c r="I118" s="1"/>
    </row>
    <row r="119" spans="1:10" x14ac:dyDescent="0.25">
      <c r="A119" s="3">
        <v>39630</v>
      </c>
      <c r="B119" s="1">
        <f>Plan1!B119*Plan3!$E348</f>
        <v>1444669650.3497546</v>
      </c>
      <c r="C119" s="1">
        <f>Plan1!C119*Plan3!$E348</f>
        <v>37759756.943833232</v>
      </c>
      <c r="D119" s="1">
        <f>Plan1!D119*Plan3!$E348</f>
        <v>65541710.463035904</v>
      </c>
      <c r="E119" s="1">
        <f>Plan1!E119*Plan3!$E348</f>
        <v>5562898.3549589617</v>
      </c>
      <c r="F119" s="1">
        <f>Plan1!F119*Plan3!$E348</f>
        <v>76579521.350393713</v>
      </c>
      <c r="G119" s="1">
        <f>Plan1!G119*Plan3!$E348</f>
        <v>107548279.82010289</v>
      </c>
      <c r="H119" s="1">
        <f>Plan1!H119*Plan3!$E348</f>
        <v>59152866.394218273</v>
      </c>
      <c r="I119" s="1"/>
    </row>
    <row r="120" spans="1:10" x14ac:dyDescent="0.25">
      <c r="A120" s="3">
        <v>39661</v>
      </c>
      <c r="B120" s="1">
        <f>Plan1!B120*Plan3!$E349</f>
        <v>1558235463.3123996</v>
      </c>
      <c r="C120" s="1">
        <f>Plan1!C120*Plan3!$E349</f>
        <v>24526625.808362406</v>
      </c>
      <c r="D120" s="1">
        <f>Plan1!D120*Plan3!$E349</f>
        <v>52849597.518252559</v>
      </c>
      <c r="E120" s="1">
        <f>Plan1!E120*Plan3!$E349</f>
        <v>3936699.506309628</v>
      </c>
      <c r="F120" s="1">
        <f>Plan1!F120*Plan3!$E349</f>
        <v>75099302.220835447</v>
      </c>
      <c r="G120" s="1">
        <f>Plan1!G120*Plan3!$E349</f>
        <v>131000913.16916871</v>
      </c>
      <c r="H120" s="1">
        <f>Plan1!H120*Plan3!$E349</f>
        <v>205704499.6337485</v>
      </c>
      <c r="I120" s="1"/>
    </row>
    <row r="121" spans="1:10" x14ac:dyDescent="0.25">
      <c r="A121" s="3">
        <v>39692</v>
      </c>
      <c r="B121" s="1">
        <f>Plan1!B121*Plan3!$E350</f>
        <v>1618912717.7041619</v>
      </c>
      <c r="C121" s="1">
        <f>Plan1!C121*Plan3!$E350</f>
        <v>22559705.886634585</v>
      </c>
      <c r="D121" s="1">
        <f>Plan1!D121*Plan3!$E350</f>
        <v>66496068.763162509</v>
      </c>
      <c r="E121" s="1">
        <f>Plan1!E121*Plan3!$E350</f>
        <v>3861788.2258615429</v>
      </c>
      <c r="F121" s="1">
        <f>Plan1!F121*Plan3!$E350</f>
        <v>80139781.932772443</v>
      </c>
      <c r="G121" s="1">
        <f>Plan1!G121*Plan3!$E350</f>
        <v>115066602.44494931</v>
      </c>
      <c r="H121" s="1">
        <f>Plan1!H121*Plan3!$E350</f>
        <v>65745752.656506568</v>
      </c>
      <c r="I121" s="1"/>
    </row>
    <row r="122" spans="1:10" x14ac:dyDescent="0.25">
      <c r="A122" s="3">
        <v>39722</v>
      </c>
      <c r="B122" s="1">
        <f>Plan1!B122*Plan3!$E351</f>
        <v>1567189775.7543893</v>
      </c>
      <c r="C122" s="1">
        <f>Plan1!C122*Plan3!$E351</f>
        <v>16465916.503971502</v>
      </c>
      <c r="D122" s="1">
        <f>Plan1!D122*Plan3!$E351</f>
        <v>56488813.444651157</v>
      </c>
      <c r="E122" s="1">
        <f>Plan1!E122*Plan3!$E351</f>
        <v>3527044.5082875914</v>
      </c>
      <c r="F122" s="1">
        <f>Plan1!F122*Plan3!$E351</f>
        <v>79967393.954834327</v>
      </c>
      <c r="G122" s="1">
        <f>Plan1!G122*Plan3!$E351</f>
        <v>109021568.24643484</v>
      </c>
      <c r="H122" s="1">
        <f>Plan1!H122*Plan3!$E351</f>
        <v>58031034.614694089</v>
      </c>
      <c r="I122" s="1"/>
    </row>
    <row r="123" spans="1:10" x14ac:dyDescent="0.25">
      <c r="A123" s="3">
        <v>39753</v>
      </c>
      <c r="B123" s="1">
        <f>Plan1!B123*Plan3!$E352</f>
        <v>1631607550.416126</v>
      </c>
      <c r="C123" s="1">
        <f>Plan1!C123*Plan3!$E352</f>
        <v>12725788.282911936</v>
      </c>
      <c r="D123" s="1">
        <f>Plan1!D123*Plan3!$E352</f>
        <v>66322379.080476388</v>
      </c>
      <c r="E123" s="1">
        <f>Plan1!E123*Plan3!$E352</f>
        <v>4155903.0845296346</v>
      </c>
      <c r="F123" s="1">
        <f>Plan1!F123*Plan3!$E352</f>
        <v>69294510.061771005</v>
      </c>
      <c r="G123" s="1">
        <f>Plan1!G123*Plan3!$E352</f>
        <v>137657619.83984667</v>
      </c>
      <c r="H123" s="1">
        <f>Plan1!H123*Plan3!$E352</f>
        <v>241667787.12184808</v>
      </c>
      <c r="I123" s="1"/>
    </row>
    <row r="124" spans="1:10" x14ac:dyDescent="0.25">
      <c r="A124" s="3">
        <v>39783</v>
      </c>
      <c r="B124" s="1">
        <f>Plan1!B124*Plan3!$E353</f>
        <v>1876978326.2940967</v>
      </c>
      <c r="C124" s="1">
        <f>Plan1!C124*Plan3!$E353</f>
        <v>10148069.465749638</v>
      </c>
      <c r="D124" s="1">
        <f>Plan1!D124*Plan3!$E353</f>
        <v>109357749.50566462</v>
      </c>
      <c r="E124" s="1">
        <f>Plan1!E124*Plan3!$E353</f>
        <v>4381307.510782823</v>
      </c>
      <c r="F124" s="1">
        <f>Plan1!F124*Plan3!$E353</f>
        <v>61521906.222499207</v>
      </c>
      <c r="G124" s="1">
        <f>Plan1!G124*Plan3!$E353</f>
        <v>144481098.92240471</v>
      </c>
      <c r="H124" s="1">
        <f>Plan1!H124*Plan3!$E353</f>
        <v>49155865.817525618</v>
      </c>
      <c r="I124" s="1"/>
    </row>
    <row r="125" spans="1:10" x14ac:dyDescent="0.25">
      <c r="A125" s="3">
        <v>39814</v>
      </c>
      <c r="B125" s="1">
        <f>Plan1!B125*Plan3!$E354</f>
        <v>1593120622.7074275</v>
      </c>
      <c r="C125" s="1">
        <f>Plan1!C125*Plan3!$E354</f>
        <v>20765429.599705789</v>
      </c>
      <c r="D125" s="1">
        <f>Plan1!D125*Plan3!$E354</f>
        <v>48235545.644594871</v>
      </c>
      <c r="E125" s="1">
        <f>Plan1!E125*Plan3!$E354</f>
        <v>2384581.1581388428</v>
      </c>
      <c r="F125" s="1">
        <f>Plan1!F125*Plan3!$E354</f>
        <v>43310251.777281836</v>
      </c>
      <c r="G125" s="1">
        <f>Plan1!G125*Plan3!$E354</f>
        <v>131195664.92034167</v>
      </c>
      <c r="H125" s="1">
        <f>Plan1!H125*Plan3!$E354</f>
        <v>40968511.595253587</v>
      </c>
      <c r="I125" s="1">
        <f>Plan1!I125*Plan3!$E354</f>
        <v>2183610893.1418409</v>
      </c>
      <c r="J125" s="1">
        <f>Plan1!J125*Plan3!$E354</f>
        <v>2389066966.7680807</v>
      </c>
    </row>
    <row r="126" spans="1:10" x14ac:dyDescent="0.25">
      <c r="A126" s="3">
        <v>39845</v>
      </c>
      <c r="B126" s="1">
        <f>Plan1!B126*Plan3!$E355</f>
        <v>1487517305.4214139</v>
      </c>
      <c r="C126" s="1">
        <f>Plan1!C126*Plan3!$E355</f>
        <v>20604968.807413511</v>
      </c>
      <c r="D126" s="1">
        <f>Plan1!D126*Plan3!$E355</f>
        <v>50882746.206600234</v>
      </c>
      <c r="E126" s="1">
        <f>Plan1!E126*Plan3!$E355</f>
        <v>3160774.2732966435</v>
      </c>
      <c r="F126" s="1">
        <f>Plan1!F126*Plan3!$E355</f>
        <v>40218108.46598392</v>
      </c>
      <c r="G126" s="1">
        <f>Plan1!G126*Plan3!$E355</f>
        <v>121639091.78944579</v>
      </c>
      <c r="H126" s="1">
        <f>Plan1!H126*Plan3!$E355</f>
        <v>119468727.90718311</v>
      </c>
      <c r="I126" s="1">
        <f>Plan1!I126*Plan3!$E355</f>
        <v>2091905695.402874</v>
      </c>
      <c r="J126" s="1">
        <f>Plan1!J126*Plan3!$E355</f>
        <v>2301746462.6511469</v>
      </c>
    </row>
    <row r="127" spans="1:10" x14ac:dyDescent="0.25">
      <c r="A127" s="3">
        <v>39873</v>
      </c>
      <c r="B127" s="1">
        <f>Plan1!B127*Plan3!$E356</f>
        <v>1245976142.1337433</v>
      </c>
      <c r="C127" s="1">
        <f>Plan1!C127*Plan3!$E356</f>
        <v>54966928.834885761</v>
      </c>
      <c r="D127" s="1">
        <f>Plan1!D127*Plan3!$E356</f>
        <v>44856824.076842964</v>
      </c>
      <c r="E127" s="1">
        <f>Plan1!E127*Plan3!$E356</f>
        <v>5169411.486323325</v>
      </c>
      <c r="F127" s="1">
        <f>Plan1!F127*Plan3!$E356</f>
        <v>49720720.22078687</v>
      </c>
      <c r="G127" s="1">
        <f>Plan1!G127*Plan3!$E356</f>
        <v>97046482.721580967</v>
      </c>
      <c r="H127" s="1">
        <f>Plan1!H127*Plan3!$E356</f>
        <v>24607351.795942523</v>
      </c>
      <c r="I127" s="1">
        <f>Plan1!I127*Plan3!$E356</f>
        <v>1833767032.8880913</v>
      </c>
      <c r="J127" s="1">
        <f>Plan1!J127*Plan3!$E356</f>
        <v>2018129395.0817788</v>
      </c>
    </row>
    <row r="128" spans="1:10" x14ac:dyDescent="0.25">
      <c r="A128" s="3">
        <v>39904</v>
      </c>
      <c r="B128" s="1">
        <f>Plan1!B128*Plan3!$E357</f>
        <v>1458159464.3241661</v>
      </c>
      <c r="C128" s="1">
        <f>Plan1!C128*Plan3!$E357</f>
        <v>207113204.74442211</v>
      </c>
      <c r="D128" s="1">
        <f>Plan1!D128*Plan3!$E357</f>
        <v>62034547.427685603</v>
      </c>
      <c r="E128" s="1">
        <f>Plan1!E128*Plan3!$E357</f>
        <v>4310661.5180377075</v>
      </c>
      <c r="F128" s="1">
        <f>Plan1!F128*Plan3!$E357</f>
        <v>47320445.196013935</v>
      </c>
      <c r="G128" s="1">
        <f>Plan1!G128*Plan3!$E357</f>
        <v>114955206.02219704</v>
      </c>
      <c r="H128" s="1">
        <f>Plan1!H128*Plan3!$E357</f>
        <v>20494570.288445506</v>
      </c>
      <c r="I128" s="1">
        <f>Plan1!I128*Plan3!$E357</f>
        <v>2188230043.4675493</v>
      </c>
      <c r="J128" s="1">
        <f>Plan1!J128*Plan3!$E357</f>
        <v>2396194316.3930607</v>
      </c>
    </row>
    <row r="129" spans="1:10" x14ac:dyDescent="0.25">
      <c r="A129" s="3">
        <v>39934</v>
      </c>
      <c r="B129" s="1">
        <f>Plan1!B129*Plan3!$E358</f>
        <v>1339467981.3204072</v>
      </c>
      <c r="C129" s="1">
        <f>Plan1!C129*Plan3!$E358</f>
        <v>223071216.14235821</v>
      </c>
      <c r="D129" s="1">
        <f>Plan1!D129*Plan3!$E358</f>
        <v>56929676.76389388</v>
      </c>
      <c r="E129" s="1">
        <f>Plan1!E129*Plan3!$E358</f>
        <v>3160047.1430067378</v>
      </c>
      <c r="F129" s="1">
        <f>Plan1!F129*Plan3!$E358</f>
        <v>48292113.129154973</v>
      </c>
      <c r="G129" s="1">
        <f>Plan1!G129*Plan3!$E358</f>
        <v>136269463.23738351</v>
      </c>
      <c r="H129" s="1">
        <f>Plan1!H129*Plan3!$E358</f>
        <v>110323437.53501685</v>
      </c>
      <c r="I129" s="1">
        <f>Plan1!I129*Plan3!$E358</f>
        <v>2180122947.1499929</v>
      </c>
      <c r="J129" s="1">
        <f>Plan1!J129*Plan3!$E358</f>
        <v>2421627106.7695522</v>
      </c>
    </row>
    <row r="130" spans="1:10" x14ac:dyDescent="0.25">
      <c r="A130" s="3">
        <v>39965</v>
      </c>
      <c r="B130" s="1">
        <f>Plan1!B130*Plan3!$E359</f>
        <v>1330546709.0793536</v>
      </c>
      <c r="C130" s="1">
        <f>Plan1!C130*Plan3!$E359</f>
        <v>80944569.317922726</v>
      </c>
      <c r="D130" s="1">
        <f>Plan1!D130*Plan3!$E359</f>
        <v>58289573.95679263</v>
      </c>
      <c r="E130" s="1">
        <f>Plan1!E130*Plan3!$E359</f>
        <v>4246173.3476043278</v>
      </c>
      <c r="F130" s="1">
        <f>Plan1!F130*Plan3!$E359</f>
        <v>51330996.115408383</v>
      </c>
      <c r="G130" s="1">
        <f>Plan1!G130*Plan3!$E359</f>
        <v>117195078.94070308</v>
      </c>
      <c r="H130" s="1">
        <f>Plan1!H130*Plan3!$E359</f>
        <v>26996824.596177381</v>
      </c>
      <c r="I130" s="1">
        <f>Plan1!I130*Plan3!$E359</f>
        <v>2308659458.0572295</v>
      </c>
      <c r="J130" s="1">
        <f>Plan1!J130*Plan3!$E359</f>
        <v>2502335290.5208154</v>
      </c>
    </row>
    <row r="131" spans="1:10" x14ac:dyDescent="0.25">
      <c r="A131" s="3">
        <v>39995</v>
      </c>
      <c r="B131" s="1">
        <f>Plan1!B131*Plan3!$E360</f>
        <v>1303974484.7334466</v>
      </c>
      <c r="C131" s="1">
        <f>Plan1!C131*Plan3!$E360</f>
        <v>39412410.809645757</v>
      </c>
      <c r="D131" s="1">
        <f>Plan1!D131*Plan3!$E360</f>
        <v>61894284.92059084</v>
      </c>
      <c r="E131" s="1">
        <f>Plan1!E131*Plan3!$E360</f>
        <v>4789764.8231043098</v>
      </c>
      <c r="F131" s="1">
        <f>Plan1!F131*Plan3!$E360</f>
        <v>78652600.888114497</v>
      </c>
      <c r="G131" s="1">
        <f>Plan1!G131*Plan3!$E360</f>
        <v>89708034.776541635</v>
      </c>
      <c r="H131" s="1">
        <f>Plan1!H131*Plan3!$E360</f>
        <v>33223926.679651912</v>
      </c>
      <c r="I131" s="1">
        <f>Plan1!I131*Plan3!$E360</f>
        <v>2006958234.3278723</v>
      </c>
      <c r="J131" s="1">
        <f>Plan1!J131*Plan3!$E360</f>
        <v>2230567195.189887</v>
      </c>
    </row>
    <row r="132" spans="1:10" x14ac:dyDescent="0.25">
      <c r="A132" s="3">
        <v>40026</v>
      </c>
      <c r="B132" s="1">
        <f>Plan1!B132*Plan3!$E361</f>
        <v>1276315572.0844512</v>
      </c>
      <c r="C132" s="1">
        <f>Plan1!C132*Plan3!$E361</f>
        <v>27743397.524970356</v>
      </c>
      <c r="D132" s="1">
        <f>Plan1!D132*Plan3!$E361</f>
        <v>63737850.014517143</v>
      </c>
      <c r="E132" s="1">
        <f>Plan1!E132*Plan3!$E361</f>
        <v>4501017.2677209368</v>
      </c>
      <c r="F132" s="1">
        <f>Plan1!F132*Plan3!$E361</f>
        <v>76859288.92032434</v>
      </c>
      <c r="G132" s="1">
        <f>Plan1!G132*Plan3!$E361</f>
        <v>104203753.84760734</v>
      </c>
      <c r="H132" s="1">
        <f>Plan1!H132*Plan3!$E361</f>
        <v>159099462.37721023</v>
      </c>
      <c r="I132" s="1">
        <f>Plan1!I132*Plan3!$E361</f>
        <v>1966189696.3587744</v>
      </c>
      <c r="J132" s="1">
        <f>Plan1!J132*Plan3!$E361</f>
        <v>2156333994.456924</v>
      </c>
    </row>
    <row r="133" spans="1:10" x14ac:dyDescent="0.25">
      <c r="A133" s="3">
        <v>40057</v>
      </c>
      <c r="B133" s="1">
        <f>Plan1!B133*Plan3!$E362</f>
        <v>1271996255.4787121</v>
      </c>
      <c r="C133" s="1">
        <f>Plan1!C133*Plan3!$E362</f>
        <v>24934374.90737661</v>
      </c>
      <c r="D133" s="1">
        <f>Plan1!D133*Plan3!$E362</f>
        <v>58754448.129524291</v>
      </c>
      <c r="E133" s="1">
        <f>Plan1!E133*Plan3!$E362</f>
        <v>4603229.0901122298</v>
      </c>
      <c r="F133" s="1">
        <f>Plan1!F133*Plan3!$E362</f>
        <v>80304582.262268588</v>
      </c>
      <c r="G133" s="1">
        <f>Plan1!G133*Plan3!$E362</f>
        <v>92021921.050645694</v>
      </c>
      <c r="H133" s="1">
        <f>Plan1!H133*Plan3!$E362</f>
        <v>28133149.944478389</v>
      </c>
      <c r="I133" s="1">
        <f>Plan1!I133*Plan3!$E362</f>
        <v>1841016146.3521738</v>
      </c>
      <c r="J133" s="1">
        <f>Plan1!J133*Plan3!$E362</f>
        <v>2030470982.3712857</v>
      </c>
    </row>
    <row r="134" spans="1:10" x14ac:dyDescent="0.25">
      <c r="A134" s="3">
        <v>40087</v>
      </c>
      <c r="B134" s="1">
        <f>Plan1!B134*Plan3!$E363</f>
        <v>1319767156.4642825</v>
      </c>
      <c r="C134" s="1">
        <f>Plan1!C134*Plan3!$E363</f>
        <v>20750328.009134226</v>
      </c>
      <c r="D134" s="1">
        <f>Plan1!D134*Plan3!$E363</f>
        <v>61715266.668949172</v>
      </c>
      <c r="E134" s="1">
        <f>Plan1!E134*Plan3!$E363</f>
        <v>3920562.674171045</v>
      </c>
      <c r="F134" s="1">
        <f>Plan1!F134*Plan3!$E363</f>
        <v>79318882.996963158</v>
      </c>
      <c r="G134" s="1">
        <f>Plan1!G134*Plan3!$E363</f>
        <v>105560166.81560794</v>
      </c>
      <c r="H134" s="1">
        <f>Plan1!H134*Plan3!$E363</f>
        <v>32985738.723508228</v>
      </c>
      <c r="I134" s="1">
        <f>Plan1!I134*Plan3!$E363</f>
        <v>2013934491.3413672</v>
      </c>
      <c r="J134" s="1">
        <f>Plan1!J134*Plan3!$E363</f>
        <v>2213627748.1008387</v>
      </c>
    </row>
    <row r="135" spans="1:10" x14ac:dyDescent="0.25">
      <c r="A135" s="3">
        <v>40118</v>
      </c>
      <c r="B135" s="1">
        <f>Plan1!B135*Plan3!$E364</f>
        <v>1387465353.021291</v>
      </c>
      <c r="C135" s="1">
        <f>Plan1!C135*Plan3!$E364</f>
        <v>16557664.026052315</v>
      </c>
      <c r="D135" s="1">
        <f>Plan1!D135*Plan3!$E364</f>
        <v>55252068.872462101</v>
      </c>
      <c r="E135" s="1">
        <f>Plan1!E135*Plan3!$E364</f>
        <v>3544600.3772800993</v>
      </c>
      <c r="F135" s="1">
        <f>Plan1!F135*Plan3!$E364</f>
        <v>74673934.890631348</v>
      </c>
      <c r="G135" s="1">
        <f>Plan1!G135*Plan3!$E364</f>
        <v>131228585.90623647</v>
      </c>
      <c r="H135" s="1">
        <f>Plan1!H135*Plan3!$E364</f>
        <v>162372918.78264436</v>
      </c>
      <c r="I135" s="1">
        <f>Plan1!I135*Plan3!$E364</f>
        <v>2142629202.3088417</v>
      </c>
      <c r="J135" s="1">
        <f>Plan1!J135*Plan3!$E364</f>
        <v>2356392524.1306748</v>
      </c>
    </row>
    <row r="136" spans="1:10" x14ac:dyDescent="0.25">
      <c r="A136" s="3">
        <v>40148</v>
      </c>
      <c r="B136" s="1">
        <f>Plan1!B136*Plan3!$E365</f>
        <v>1275659566.7275841</v>
      </c>
      <c r="C136" s="1">
        <f>Plan1!C136*Plan3!$E365</f>
        <v>15719307.795735968</v>
      </c>
      <c r="D136" s="1">
        <f>Plan1!D136*Plan3!$E365</f>
        <v>100293942.45398274</v>
      </c>
      <c r="E136" s="1">
        <f>Plan1!E136*Plan3!$E365</f>
        <v>4656148.3246465884</v>
      </c>
      <c r="F136" s="1">
        <f>Plan1!F136*Plan3!$E365</f>
        <v>62809003.522432268</v>
      </c>
      <c r="G136" s="1">
        <f>Plan1!G136*Plan3!$E365</f>
        <v>140983654.65750486</v>
      </c>
      <c r="H136" s="1">
        <f>Plan1!H136*Plan3!$E365</f>
        <v>37301276.481974751</v>
      </c>
      <c r="I136" s="1">
        <f>Plan1!I136*Plan3!$E365</f>
        <v>2255256641.9979362</v>
      </c>
      <c r="J136" s="1">
        <f>Plan1!J136*Plan3!$E365</f>
        <v>2504100788.9912491</v>
      </c>
    </row>
    <row r="137" spans="1:10" x14ac:dyDescent="0.25">
      <c r="A137" s="3">
        <v>40179</v>
      </c>
      <c r="B137" s="1">
        <f>Plan1!B137*Plan3!$E366</f>
        <v>1443264377.7659733</v>
      </c>
      <c r="C137" s="1">
        <f>Plan1!C137*Plan3!$E366</f>
        <v>22847785.692125272</v>
      </c>
      <c r="D137" s="1">
        <f>Plan1!D137*Plan3!$E366</f>
        <v>41750318.495110124</v>
      </c>
      <c r="E137" s="1">
        <f>Plan1!E137*Plan3!$E366</f>
        <v>2950073.0759305903</v>
      </c>
      <c r="F137" s="1">
        <f>Plan1!F137*Plan3!$E366</f>
        <v>46784558.703053169</v>
      </c>
      <c r="G137" s="1">
        <f>Plan1!G137*Plan3!$E366</f>
        <v>107760318.51307224</v>
      </c>
      <c r="H137" s="1">
        <f>Plan1!H137*Plan3!$E366</f>
        <v>39006542.555273898</v>
      </c>
      <c r="I137" s="1">
        <f>Plan1!I137*Plan3!$E366</f>
        <v>1979376573.1758506</v>
      </c>
      <c r="J137" s="1">
        <f>Plan1!J137*Plan3!$E366</f>
        <v>2189210680.9127278</v>
      </c>
    </row>
    <row r="138" spans="1:10" x14ac:dyDescent="0.25">
      <c r="A138" s="3">
        <v>40210</v>
      </c>
      <c r="B138" s="1">
        <f>Plan1!B138*Plan3!$E367</f>
        <v>1356332996.7521875</v>
      </c>
      <c r="C138" s="1">
        <f>Plan1!C138*Plan3!$E367</f>
        <v>21138979.375199176</v>
      </c>
      <c r="D138" s="1">
        <f>Plan1!D138*Plan3!$E367</f>
        <v>62617242.739414051</v>
      </c>
      <c r="E138" s="1">
        <f>Plan1!E138*Plan3!$E367</f>
        <v>3296842.8972959896</v>
      </c>
      <c r="F138" s="1">
        <f>Plan1!F138*Plan3!$E367</f>
        <v>44393479.210947581</v>
      </c>
      <c r="G138" s="1">
        <f>Plan1!G138*Plan3!$E367</f>
        <v>130549459.23386334</v>
      </c>
      <c r="H138" s="1">
        <f>Plan1!H138*Plan3!$E367</f>
        <v>180869294.06720358</v>
      </c>
      <c r="I138" s="1">
        <f>Plan1!I138*Plan3!$E367</f>
        <v>1989382155.4435163</v>
      </c>
      <c r="J138" s="1">
        <f>Plan1!J138*Plan3!$E367</f>
        <v>2197529169.8028364</v>
      </c>
    </row>
    <row r="139" spans="1:10" x14ac:dyDescent="0.25">
      <c r="A139" s="3">
        <v>40238</v>
      </c>
      <c r="B139" s="1">
        <f>Plan1!B139*Plan3!$E368</f>
        <v>1364538583.7778778</v>
      </c>
      <c r="C139" s="1">
        <f>Plan1!C139*Plan3!$E368</f>
        <v>56495464.692964554</v>
      </c>
      <c r="D139" s="1">
        <f>Plan1!D139*Plan3!$E368</f>
        <v>61854654.872593299</v>
      </c>
      <c r="E139" s="1">
        <f>Plan1!E139*Plan3!$E368</f>
        <v>3873304.1048105434</v>
      </c>
      <c r="F139" s="1">
        <f>Plan1!F139*Plan3!$E368</f>
        <v>57161064.296153136</v>
      </c>
      <c r="G139" s="1">
        <f>Plan1!G139*Plan3!$E368</f>
        <v>96477858.366519794</v>
      </c>
      <c r="H139" s="1">
        <f>Plan1!H139*Plan3!$E368</f>
        <v>54023287.595565386</v>
      </c>
      <c r="I139" s="1">
        <f>Plan1!I139*Plan3!$E368</f>
        <v>2007684543.7417583</v>
      </c>
      <c r="J139" s="1">
        <f>Plan1!J139*Plan3!$E368</f>
        <v>2213603528.7889938</v>
      </c>
    </row>
    <row r="140" spans="1:10" x14ac:dyDescent="0.25">
      <c r="A140" s="3">
        <v>40269</v>
      </c>
      <c r="B140" s="1">
        <f>Plan1!B140*Plan3!$E369</f>
        <v>1425609006.10379</v>
      </c>
      <c r="C140" s="1">
        <f>Plan1!C140*Plan3!$E369</f>
        <v>218086611.04456839</v>
      </c>
      <c r="D140" s="1">
        <f>Plan1!D140*Plan3!$E369</f>
        <v>69247075.642265916</v>
      </c>
      <c r="E140" s="1">
        <f>Plan1!E140*Plan3!$E369</f>
        <v>4347423.2658359865</v>
      </c>
      <c r="F140" s="1">
        <f>Plan1!F140*Plan3!$E369</f>
        <v>52771752.180585198</v>
      </c>
      <c r="G140" s="1">
        <f>Plan1!G140*Plan3!$E369</f>
        <v>114939613.80341853</v>
      </c>
      <c r="H140" s="1">
        <f>Plan1!H140*Plan3!$E369</f>
        <v>51145260.280094467</v>
      </c>
      <c r="I140" s="1">
        <f>Plan1!I140*Plan3!$E369</f>
        <v>2209786273.7933526</v>
      </c>
      <c r="J140" s="1">
        <f>Plan1!J140*Plan3!$E369</f>
        <v>2432408814.3187966</v>
      </c>
    </row>
    <row r="141" spans="1:10" x14ac:dyDescent="0.25">
      <c r="A141" s="3">
        <v>40299</v>
      </c>
      <c r="B141" s="1">
        <f>Plan1!B141*Plan3!$E370</f>
        <v>1365951619.2181518</v>
      </c>
      <c r="C141" s="1">
        <f>Plan1!C141*Plan3!$E370</f>
        <v>219206123.54786581</v>
      </c>
      <c r="D141" s="1">
        <f>Plan1!D141*Plan3!$E370</f>
        <v>67607160.249253973</v>
      </c>
      <c r="E141" s="1">
        <f>Plan1!E141*Plan3!$E370</f>
        <v>3983617.7546841912</v>
      </c>
      <c r="F141" s="1">
        <f>Plan1!F141*Plan3!$E370</f>
        <v>55452525.912080668</v>
      </c>
      <c r="G141" s="1">
        <f>Plan1!G141*Plan3!$E370</f>
        <v>140908119.57533261</v>
      </c>
      <c r="H141" s="1">
        <f>Plan1!H141*Plan3!$E370</f>
        <v>201835823.24211457</v>
      </c>
      <c r="I141" s="1">
        <f>Plan1!I141*Plan3!$E370</f>
        <v>2239723348.0468831</v>
      </c>
      <c r="J141" s="1">
        <f>Plan1!J141*Plan3!$E370</f>
        <v>2507757485.9488673</v>
      </c>
    </row>
    <row r="142" spans="1:10" x14ac:dyDescent="0.25">
      <c r="A142" s="3">
        <v>40330</v>
      </c>
      <c r="B142" s="1">
        <f>Plan1!B142*Plan3!$E371</f>
        <v>1372201022.8209865</v>
      </c>
      <c r="C142" s="1">
        <f>Plan1!C142*Plan3!$E371</f>
        <v>74033740.597404703</v>
      </c>
      <c r="D142" s="1">
        <f>Plan1!D142*Plan3!$E371</f>
        <v>62952614.004682429</v>
      </c>
      <c r="E142" s="1">
        <f>Plan1!E142*Plan3!$E371</f>
        <v>3989919.659941847</v>
      </c>
      <c r="F142" s="1">
        <f>Plan1!F142*Plan3!$E371</f>
        <v>51505172.055980891</v>
      </c>
      <c r="G142" s="1">
        <f>Plan1!G142*Plan3!$E371</f>
        <v>122290322.91747744</v>
      </c>
      <c r="H142" s="1">
        <f>Plan1!H142*Plan3!$E371</f>
        <v>63445155.18596071</v>
      </c>
      <c r="I142" s="1">
        <f>Plan1!I142*Plan3!$E371</f>
        <v>2043332564.7073679</v>
      </c>
      <c r="J142" s="1">
        <f>Plan1!J142*Plan3!$E371</f>
        <v>2264603967.5934172</v>
      </c>
    </row>
    <row r="143" spans="1:10" x14ac:dyDescent="0.25">
      <c r="A143" s="3">
        <v>40360</v>
      </c>
      <c r="B143" s="1">
        <f>Plan1!B143*Plan3!$E372</f>
        <v>1362935610.070179</v>
      </c>
      <c r="C143" s="1">
        <f>Plan1!C143*Plan3!$E372</f>
        <v>40896240.273960747</v>
      </c>
      <c r="D143" s="1">
        <f>Plan1!D143*Plan3!$E372</f>
        <v>72891880.732227668</v>
      </c>
      <c r="E143" s="1">
        <f>Plan1!E143*Plan3!$E372</f>
        <v>3985921.9234845783</v>
      </c>
      <c r="F143" s="1">
        <f>Plan1!F143*Plan3!$E372</f>
        <v>80033818.073090881</v>
      </c>
      <c r="G143" s="1">
        <f>Plan1!G143*Plan3!$E372</f>
        <v>89915821.091971859</v>
      </c>
      <c r="H143" s="1">
        <f>Plan1!H143*Plan3!$E372</f>
        <v>65008670.043935932</v>
      </c>
      <c r="I143" s="1">
        <f>Plan1!I143*Plan3!$E372</f>
        <v>2003264063.7872257</v>
      </c>
      <c r="J143" s="1">
        <f>Plan1!J143*Plan3!$E372</f>
        <v>2199974856.8012547</v>
      </c>
    </row>
    <row r="144" spans="1:10" x14ac:dyDescent="0.25">
      <c r="A144" s="3">
        <v>40391</v>
      </c>
      <c r="B144" s="1">
        <f>Plan1!B144*Plan3!$E373</f>
        <v>1406136250.3468821</v>
      </c>
      <c r="C144" s="1">
        <f>Plan1!C144*Plan3!$E373</f>
        <v>31526848.490063872</v>
      </c>
      <c r="D144" s="1">
        <f>Plan1!D144*Plan3!$E373</f>
        <v>69377428.425457135</v>
      </c>
      <c r="E144" s="1">
        <f>Plan1!E144*Plan3!$E373</f>
        <v>5250215.2870541941</v>
      </c>
      <c r="F144" s="1">
        <f>Plan1!F144*Plan3!$E373</f>
        <v>90167471.278132915</v>
      </c>
      <c r="G144" s="1">
        <f>Plan1!G144*Plan3!$E373</f>
        <v>120457142.5676108</v>
      </c>
      <c r="H144" s="1">
        <f>Plan1!H144*Plan3!$E373</f>
        <v>213611086.0535571</v>
      </c>
      <c r="I144" s="1">
        <f>Plan1!I144*Plan3!$E373</f>
        <v>2318212029.4955716</v>
      </c>
      <c r="J144" s="1">
        <f>Plan1!J144*Plan3!$E373</f>
        <v>2537170880.1386948</v>
      </c>
    </row>
    <row r="145" spans="1:10" x14ac:dyDescent="0.25">
      <c r="A145" s="3">
        <v>40422</v>
      </c>
      <c r="B145" s="1">
        <f>Plan1!B145*Plan3!$E374</f>
        <v>1515642018.8731246</v>
      </c>
      <c r="C145" s="1">
        <f>Plan1!C145*Plan3!$E374</f>
        <v>24528379.652348086</v>
      </c>
      <c r="D145" s="1">
        <f>Plan1!D145*Plan3!$E374</f>
        <v>68672820.008857235</v>
      </c>
      <c r="E145" s="1">
        <f>Plan1!E145*Plan3!$E374</f>
        <v>5804434.9328436265</v>
      </c>
      <c r="F145" s="1">
        <f>Plan1!F145*Plan3!$E374</f>
        <v>84232527.514438763</v>
      </c>
      <c r="G145" s="1">
        <f>Plan1!G145*Plan3!$E374</f>
        <v>100103343.67412575</v>
      </c>
      <c r="H145" s="1">
        <f>Plan1!H145*Plan3!$E374</f>
        <v>69754317.913711935</v>
      </c>
      <c r="I145" s="1">
        <f>Plan1!I145*Plan3!$E374</f>
        <v>2215758313.0665913</v>
      </c>
      <c r="J145" s="1">
        <f>Plan1!J145*Plan3!$E374</f>
        <v>2435986106.9380703</v>
      </c>
    </row>
    <row r="146" spans="1:10" x14ac:dyDescent="0.25">
      <c r="A146" s="3">
        <v>40452</v>
      </c>
      <c r="B146" s="1">
        <f>Plan1!B146*Plan3!$E375</f>
        <v>1647893552.4278984</v>
      </c>
      <c r="C146" s="1">
        <f>Plan1!C146*Plan3!$E375</f>
        <v>19213865.589723721</v>
      </c>
      <c r="D146" s="1">
        <f>Plan1!D146*Plan3!$E375</f>
        <v>66854963.627047241</v>
      </c>
      <c r="E146" s="1">
        <f>Plan1!E146*Plan3!$E375</f>
        <v>4854314.3876892375</v>
      </c>
      <c r="F146" s="1">
        <f>Plan1!F146*Plan3!$E375</f>
        <v>80034160.667529881</v>
      </c>
      <c r="G146" s="1">
        <f>Plan1!G146*Plan3!$E375</f>
        <v>106957799.99902248</v>
      </c>
      <c r="H146" s="1">
        <f>Plan1!H146*Plan3!$E375</f>
        <v>71265057.556478024</v>
      </c>
      <c r="I146" s="1">
        <f>Plan1!I146*Plan3!$E375</f>
        <v>2396721650.3151999</v>
      </c>
      <c r="J146" s="1">
        <f>Plan1!J146*Plan3!$E375</f>
        <v>2645020460.8665538</v>
      </c>
    </row>
    <row r="147" spans="1:10" x14ac:dyDescent="0.25">
      <c r="A147" s="3">
        <v>40483</v>
      </c>
      <c r="B147" s="1">
        <f>Plan1!B147*Plan3!$E376</f>
        <v>1432945632.7928433</v>
      </c>
      <c r="C147" s="1">
        <f>Plan1!C147*Plan3!$E376</f>
        <v>17381055.581600532</v>
      </c>
      <c r="D147" s="1">
        <f>Plan1!D147*Plan3!$E376</f>
        <v>57184080.433704883</v>
      </c>
      <c r="E147" s="1">
        <f>Plan1!E147*Plan3!$E376</f>
        <v>3838253.7417904953</v>
      </c>
      <c r="F147" s="1">
        <f>Plan1!F147*Plan3!$E376</f>
        <v>82723023.855512142</v>
      </c>
      <c r="G147" s="1">
        <f>Plan1!G147*Plan3!$E376</f>
        <v>127161882.84657602</v>
      </c>
      <c r="H147" s="1">
        <f>Plan1!H147*Plan3!$E376</f>
        <v>210959534.95585164</v>
      </c>
      <c r="I147" s="1">
        <f>Plan1!I147*Plan3!$E376</f>
        <v>2211420653.1089787</v>
      </c>
      <c r="J147" s="1">
        <f>Plan1!J147*Plan3!$E376</f>
        <v>2431952760.8545108</v>
      </c>
    </row>
    <row r="148" spans="1:10" x14ac:dyDescent="0.25">
      <c r="A148" s="3">
        <v>40513</v>
      </c>
      <c r="B148" s="1">
        <f>Plan1!B148*Plan3!$E377</f>
        <v>1553485438.5812695</v>
      </c>
      <c r="C148" s="1">
        <f>Plan1!C148*Plan3!$E377</f>
        <v>16091355.949667856</v>
      </c>
      <c r="D148" s="1">
        <f>Plan1!D148*Plan3!$E377</f>
        <v>134317434.27822408</v>
      </c>
      <c r="E148" s="1">
        <f>Plan1!E148*Plan3!$E377</f>
        <v>3950288.2262031236</v>
      </c>
      <c r="F148" s="1">
        <f>Plan1!F148*Plan3!$E377</f>
        <v>70987915.497235641</v>
      </c>
      <c r="G148" s="1">
        <f>Plan1!G148*Plan3!$E377</f>
        <v>159277702.88151437</v>
      </c>
      <c r="H148" s="1">
        <f>Plan1!H148*Plan3!$E377</f>
        <v>69492373.054241449</v>
      </c>
      <c r="I148" s="1">
        <f>Plan1!I148*Plan3!$E377</f>
        <v>2412064618.6176</v>
      </c>
      <c r="J148" s="1">
        <f>Plan1!J148*Plan3!$E377</f>
        <v>2669972047.4353619</v>
      </c>
    </row>
    <row r="149" spans="1:10" x14ac:dyDescent="0.25">
      <c r="A149" s="3">
        <v>40544</v>
      </c>
      <c r="B149" s="1">
        <f>Plan1!B149*Plan3!$E378</f>
        <v>1579674737.8326116</v>
      </c>
      <c r="C149" s="1">
        <f>Plan1!C149*Plan3!$E378</f>
        <v>25962562.575186878</v>
      </c>
      <c r="D149" s="1">
        <f>Plan1!D149*Plan3!$E378</f>
        <v>54427186.365159877</v>
      </c>
      <c r="E149" s="1">
        <f>Plan1!E149*Plan3!$E378</f>
        <v>2778755.7966079223</v>
      </c>
      <c r="F149" s="1">
        <f>Plan1!F149*Plan3!$E378</f>
        <v>45130323.121475957</v>
      </c>
      <c r="G149" s="1">
        <f>Plan1!G149*Plan3!$E378</f>
        <v>153292957.92205057</v>
      </c>
      <c r="H149" s="1">
        <f>Plan1!H149*Plan3!$E378</f>
        <v>71387880.323077947</v>
      </c>
      <c r="I149" s="1">
        <f>Plan1!I149*Plan3!$E378</f>
        <v>2112174209.0088892</v>
      </c>
      <c r="J149" s="1">
        <f>Plan1!J149*Plan3!$E378</f>
        <v>2351842280.7593451</v>
      </c>
    </row>
    <row r="150" spans="1:10" x14ac:dyDescent="0.25">
      <c r="A150" s="3">
        <v>40575</v>
      </c>
      <c r="B150" s="1">
        <f>Plan1!B150*Plan3!$E379</f>
        <v>1476539145.1171274</v>
      </c>
      <c r="C150" s="1">
        <f>Plan1!C150*Plan3!$E379</f>
        <v>26847705.01796161</v>
      </c>
      <c r="D150" s="1">
        <f>Plan1!D150*Plan3!$E379</f>
        <v>67325650.828406751</v>
      </c>
      <c r="E150" s="1">
        <f>Plan1!E150*Plan3!$E379</f>
        <v>4037580.6043962506</v>
      </c>
      <c r="F150" s="1">
        <f>Plan1!F150*Plan3!$E379</f>
        <v>46084230.719199613</v>
      </c>
      <c r="G150" s="1">
        <f>Plan1!G150*Plan3!$E379</f>
        <v>163839938.78266594</v>
      </c>
      <c r="H150" s="1">
        <f>Plan1!H150*Plan3!$E379</f>
        <v>235807538.24726689</v>
      </c>
      <c r="I150" s="1">
        <f>Plan1!I150*Plan3!$E379</f>
        <v>2274779733.4325204</v>
      </c>
      <c r="J150" s="1">
        <f>Plan1!J150*Plan3!$E379</f>
        <v>2504346292.77981</v>
      </c>
    </row>
    <row r="151" spans="1:10" x14ac:dyDescent="0.25">
      <c r="A151" s="3">
        <v>40603</v>
      </c>
      <c r="B151" s="1">
        <f>Plan1!B151*Plan3!$E380</f>
        <v>1453257968.4259582</v>
      </c>
      <c r="C151" s="1">
        <f>Plan1!C151*Plan3!$E380</f>
        <v>54007674.257953942</v>
      </c>
      <c r="D151" s="1">
        <f>Plan1!D151*Plan3!$E380</f>
        <v>65024049.390283577</v>
      </c>
      <c r="E151" s="1">
        <f>Plan1!E151*Plan3!$E380</f>
        <v>4289998.5826731743</v>
      </c>
      <c r="F151" s="1">
        <f>Plan1!F151*Plan3!$E380</f>
        <v>45309180.585479766</v>
      </c>
      <c r="G151" s="1">
        <f>Plan1!G151*Plan3!$E380</f>
        <v>106119719.62674649</v>
      </c>
      <c r="H151" s="1">
        <f>Plan1!H151*Plan3!$E380</f>
        <v>96475513.089584336</v>
      </c>
      <c r="I151" s="1">
        <f>Plan1!I151*Plan3!$E380</f>
        <v>2121359946.8501425</v>
      </c>
      <c r="J151" s="1">
        <f>Plan1!J151*Plan3!$E380</f>
        <v>2332045377.5784998</v>
      </c>
    </row>
    <row r="152" spans="1:10" x14ac:dyDescent="0.25">
      <c r="A152" s="3">
        <v>40634</v>
      </c>
      <c r="B152" s="1">
        <f>Plan1!B152*Plan3!$E381</f>
        <v>1673991284.6023047</v>
      </c>
      <c r="C152" s="1">
        <f>Plan1!C152*Plan3!$E381</f>
        <v>220385327.61019808</v>
      </c>
      <c r="D152" s="1">
        <f>Plan1!D152*Plan3!$E381</f>
        <v>68966453.036404163</v>
      </c>
      <c r="E152" s="1">
        <f>Plan1!E152*Plan3!$E381</f>
        <v>4399527.7262029294</v>
      </c>
      <c r="F152" s="1">
        <f>Plan1!F152*Plan3!$E381</f>
        <v>41536840.679155946</v>
      </c>
      <c r="G152" s="1">
        <f>Plan1!G152*Plan3!$E381</f>
        <v>139586479.67253229</v>
      </c>
      <c r="H152" s="1">
        <f>Plan1!H152*Plan3!$E381</f>
        <v>93502877.634107903</v>
      </c>
      <c r="I152" s="1">
        <f>Plan1!I152*Plan3!$E381</f>
        <v>2490172633.9054976</v>
      </c>
      <c r="J152" s="1">
        <f>Plan1!J152*Plan3!$E381</f>
        <v>2761587217.8803577</v>
      </c>
    </row>
    <row r="153" spans="1:10" x14ac:dyDescent="0.25">
      <c r="A153" s="3">
        <v>40664</v>
      </c>
      <c r="B153" s="1">
        <f>Plan1!B153*Plan3!$E382</f>
        <v>1445065722.0800993</v>
      </c>
      <c r="C153" s="1">
        <f>Plan1!C153*Plan3!$E382</f>
        <v>230352182.59193262</v>
      </c>
      <c r="D153" s="1">
        <f>Plan1!D153*Plan3!$E382</f>
        <v>73892248.962719291</v>
      </c>
      <c r="E153" s="1">
        <f>Plan1!E153*Plan3!$E382</f>
        <v>4792500.5432317518</v>
      </c>
      <c r="F153" s="1">
        <f>Plan1!F153*Plan3!$E382</f>
        <v>46936304.81892854</v>
      </c>
      <c r="G153" s="1">
        <f>Plan1!G153*Plan3!$E382</f>
        <v>159466367.32864788</v>
      </c>
      <c r="H153" s="1">
        <f>Plan1!H153*Plan3!$E382</f>
        <v>390348532.26474816</v>
      </c>
      <c r="I153" s="1">
        <f>Plan1!I153*Plan3!$E382</f>
        <v>2583414117.4322648</v>
      </c>
      <c r="J153" s="1">
        <f>Plan1!J153*Plan3!$E382</f>
        <v>2833124222.4496222</v>
      </c>
    </row>
    <row r="154" spans="1:10" x14ac:dyDescent="0.25">
      <c r="A154" s="3">
        <v>40695</v>
      </c>
      <c r="B154" s="1">
        <f>Plan1!B154*Plan3!$E383</f>
        <v>1733286019.592679</v>
      </c>
      <c r="C154" s="1">
        <f>Plan1!C154*Plan3!$E383</f>
        <v>79153549.99594225</v>
      </c>
      <c r="D154" s="1">
        <f>Plan1!D154*Plan3!$E383</f>
        <v>77821733.185100928</v>
      </c>
      <c r="E154" s="1">
        <f>Plan1!E154*Plan3!$E383</f>
        <v>7250137.5992883965</v>
      </c>
      <c r="F154" s="1">
        <f>Plan1!F154*Plan3!$E383</f>
        <v>50443894.299447246</v>
      </c>
      <c r="G154" s="1">
        <f>Plan1!G154*Plan3!$E383</f>
        <v>143714139.59929299</v>
      </c>
      <c r="H154" s="1">
        <f>Plan1!H154*Plan3!$E383</f>
        <v>109425438.87915134</v>
      </c>
      <c r="I154" s="1">
        <f>Plan1!I154*Plan3!$E383</f>
        <v>2485179718.3060727</v>
      </c>
      <c r="J154" s="1">
        <f>Plan1!J154*Plan3!$E383</f>
        <v>2733438207.0917873</v>
      </c>
    </row>
    <row r="155" spans="1:10" x14ac:dyDescent="0.25">
      <c r="A155" s="3">
        <v>40725</v>
      </c>
      <c r="B155" s="1">
        <f>Plan1!B155*Plan3!$E384</f>
        <v>1534561195.1284482</v>
      </c>
      <c r="C155" s="1">
        <f>Plan1!C155*Plan3!$E384</f>
        <v>41927394.989035591</v>
      </c>
      <c r="D155" s="1">
        <f>Plan1!D155*Plan3!$E384</f>
        <v>71789383.295942679</v>
      </c>
      <c r="E155" s="1">
        <f>Plan1!E155*Plan3!$E384</f>
        <v>4876565.8855092842</v>
      </c>
      <c r="F155" s="1">
        <f>Plan1!F155*Plan3!$E384</f>
        <v>75546389.229844511</v>
      </c>
      <c r="G155" s="1">
        <f>Plan1!G155*Plan3!$E384</f>
        <v>122058894.5843401</v>
      </c>
      <c r="H155" s="1">
        <f>Plan1!H155*Plan3!$E384</f>
        <v>117541305.64438032</v>
      </c>
      <c r="I155" s="1">
        <f>Plan1!I155*Plan3!$E384</f>
        <v>2215592108.0671701</v>
      </c>
      <c r="J155" s="1">
        <f>Plan1!J155*Plan3!$E384</f>
        <v>2453115201.6920266</v>
      </c>
    </row>
    <row r="156" spans="1:10" x14ac:dyDescent="0.25">
      <c r="A156" s="3">
        <v>40756</v>
      </c>
      <c r="B156" s="1">
        <f>Plan1!B156*Plan3!$E385</f>
        <v>1616347483.7397184</v>
      </c>
      <c r="C156" s="1">
        <f>Plan1!C156*Plan3!$E385</f>
        <v>32293925.536604181</v>
      </c>
      <c r="D156" s="1">
        <f>Plan1!D156*Plan3!$E385</f>
        <v>75326043.331890106</v>
      </c>
      <c r="E156" s="1">
        <f>Plan1!E156*Plan3!$E385</f>
        <v>5659309.9121767916</v>
      </c>
      <c r="F156" s="1">
        <f>Plan1!F156*Plan3!$E385</f>
        <v>84804922.75179702</v>
      </c>
      <c r="G156" s="1">
        <f>Plan1!G156*Plan3!$E385</f>
        <v>125441871.84244844</v>
      </c>
      <c r="H156" s="1">
        <f>Plan1!H156*Plan3!$E385</f>
        <v>456498906.34993398</v>
      </c>
      <c r="I156" s="1">
        <f>Plan1!I156*Plan3!$E385</f>
        <v>2648190547.761117</v>
      </c>
      <c r="J156" s="1">
        <f>Plan1!J156*Plan3!$E385</f>
        <v>2873192645.1276302</v>
      </c>
    </row>
    <row r="157" spans="1:10" x14ac:dyDescent="0.25">
      <c r="A157" s="3">
        <v>40787</v>
      </c>
      <c r="B157" s="1">
        <f>Plan1!B157*Plan3!$E386</f>
        <v>1675557921.0063787</v>
      </c>
      <c r="C157" s="1">
        <f>Plan1!C157*Plan3!$E386</f>
        <v>24649488.761484984</v>
      </c>
      <c r="D157" s="1">
        <f>Plan1!D157*Plan3!$E386</f>
        <v>66300654.582522832</v>
      </c>
      <c r="E157" s="1">
        <f>Plan1!E157*Plan3!$E386</f>
        <v>3322391.9864099738</v>
      </c>
      <c r="F157" s="1">
        <f>Plan1!F157*Plan3!$E386</f>
        <v>79581644.350148976</v>
      </c>
      <c r="G157" s="1">
        <f>Plan1!G157*Plan3!$E386</f>
        <v>99616153.612076178</v>
      </c>
      <c r="H157" s="1">
        <f>Plan1!H157*Plan3!$E386</f>
        <v>111516730.31466702</v>
      </c>
      <c r="I157" s="1">
        <f>Plan1!I157*Plan3!$E386</f>
        <v>2257357744.0795679</v>
      </c>
      <c r="J157" s="1">
        <f>Plan1!J157*Plan3!$E386</f>
        <v>2486340901.0975857</v>
      </c>
    </row>
    <row r="158" spans="1:10" x14ac:dyDescent="0.25">
      <c r="A158" s="3">
        <v>40817</v>
      </c>
      <c r="B158" s="1">
        <f>Plan1!B158*Plan3!$E387</f>
        <v>1550459239.9891646</v>
      </c>
      <c r="C158" s="1">
        <f>Plan1!C158*Plan3!$E387</f>
        <v>17428773.039754186</v>
      </c>
      <c r="D158" s="1">
        <f>Plan1!D158*Plan3!$E387</f>
        <v>65191306.109706014</v>
      </c>
      <c r="E158" s="1">
        <f>Plan1!E158*Plan3!$E387</f>
        <v>3481462.9265187513</v>
      </c>
      <c r="F158" s="1">
        <f>Plan1!F158*Plan3!$E387</f>
        <v>74687507.811679497</v>
      </c>
      <c r="G158" s="1">
        <f>Plan1!G158*Plan3!$E387</f>
        <v>130377614.42106208</v>
      </c>
      <c r="H158" s="1">
        <f>Plan1!H158*Plan3!$E387</f>
        <v>109696501.83877198</v>
      </c>
      <c r="I158" s="1">
        <f>Plan1!I158*Plan3!$E387</f>
        <v>2397915203.7056208</v>
      </c>
      <c r="J158" s="1">
        <f>Plan1!J158*Plan3!$E387</f>
        <v>2654684381.2263198</v>
      </c>
    </row>
    <row r="159" spans="1:10" x14ac:dyDescent="0.25">
      <c r="A159" s="3">
        <v>40848</v>
      </c>
      <c r="B159" s="1">
        <f>Plan1!B159*Plan3!$E388</f>
        <v>1571696277.8892832</v>
      </c>
      <c r="C159" s="1">
        <f>Plan1!C159*Plan3!$E388</f>
        <v>16549810.43723556</v>
      </c>
      <c r="D159" s="1">
        <f>Plan1!D159*Plan3!$E388</f>
        <v>80105364.88922368</v>
      </c>
      <c r="E159" s="1">
        <f>Plan1!E159*Plan3!$E388</f>
        <v>5281930.2850340428</v>
      </c>
      <c r="F159" s="1">
        <f>Plan1!F159*Plan3!$E388</f>
        <v>71190332.823982343</v>
      </c>
      <c r="G159" s="1">
        <f>Plan1!G159*Plan3!$E388</f>
        <v>137015979.69359002</v>
      </c>
      <c r="H159" s="1">
        <f>Plan1!H159*Plan3!$E388</f>
        <v>495522356.32741988</v>
      </c>
      <c r="I159" s="1">
        <f>Plan1!I159*Plan3!$E388</f>
        <v>2690737897.6163626</v>
      </c>
      <c r="J159" s="1">
        <f>Plan1!J159*Plan3!$E388</f>
        <v>2926085468.6219811</v>
      </c>
    </row>
    <row r="160" spans="1:10" x14ac:dyDescent="0.25">
      <c r="A160" s="3">
        <v>40878</v>
      </c>
      <c r="B160" s="1">
        <f>Plan1!B160*Plan3!$E389</f>
        <v>1773032195.8449862</v>
      </c>
      <c r="C160" s="1">
        <f>Plan1!C160*Plan3!$E389</f>
        <v>15700191.942497114</v>
      </c>
      <c r="D160" s="1">
        <f>Plan1!D160*Plan3!$E389</f>
        <v>108317158.69500212</v>
      </c>
      <c r="E160" s="1">
        <f>Plan1!E160*Plan3!$E389</f>
        <v>5440843.720580304</v>
      </c>
      <c r="F160" s="1">
        <f>Plan1!F160*Plan3!$E389</f>
        <v>55947878.797741748</v>
      </c>
      <c r="G160" s="1">
        <f>Plan1!G160*Plan3!$E389</f>
        <v>158367449.97671053</v>
      </c>
      <c r="H160" s="1">
        <f>Plan1!H160*Plan3!$E389</f>
        <v>117310869.10639144</v>
      </c>
      <c r="I160" s="1">
        <f>Plan1!I160*Plan3!$E389</f>
        <v>2563056177.8985844</v>
      </c>
      <c r="J160" s="1">
        <f>Plan1!J160*Plan3!$E389</f>
        <v>2842207663.4756718</v>
      </c>
    </row>
    <row r="161" spans="1:10" x14ac:dyDescent="0.25">
      <c r="A161" s="3">
        <v>40909</v>
      </c>
      <c r="B161" s="1">
        <f>Plan1!B161*Plan3!$E390</f>
        <v>1902497851.9800177</v>
      </c>
      <c r="C161" s="1">
        <f>Plan1!C161*Plan3!$E390</f>
        <v>28336821.694959722</v>
      </c>
      <c r="D161" s="1">
        <f>Plan1!D161*Plan3!$E390</f>
        <v>49510730.923003189</v>
      </c>
      <c r="E161" s="1">
        <f>Plan1!E161*Plan3!$E390</f>
        <v>4752536.4152651494</v>
      </c>
      <c r="F161" s="1">
        <f>Plan1!F161*Plan3!$E390</f>
        <v>49123026.93213959</v>
      </c>
      <c r="G161" s="1">
        <f>Plan1!G161*Plan3!$E390</f>
        <v>143617785.12734661</v>
      </c>
      <c r="H161" s="1">
        <f>Plan1!H161*Plan3!$E390</f>
        <v>120543488.27448408</v>
      </c>
      <c r="I161" s="1">
        <f>Plan1!I161*Plan3!$E390</f>
        <v>1966605603.6366134</v>
      </c>
      <c r="J161" s="1">
        <f>Plan1!J161*Plan3!$E390</f>
        <v>2747391425.8303046</v>
      </c>
    </row>
    <row r="162" spans="1:10" x14ac:dyDescent="0.25">
      <c r="A162" s="3">
        <v>40940</v>
      </c>
      <c r="B162" s="1">
        <f>Plan1!B162*Plan3!$E391</f>
        <v>1493316335.7468076</v>
      </c>
      <c r="C162" s="1">
        <f>Plan1!C162*Plan3!$E391</f>
        <v>27195350.886878621</v>
      </c>
      <c r="D162" s="1">
        <f>Plan1!D162*Plan3!$E391</f>
        <v>57699716.475198284</v>
      </c>
      <c r="E162" s="1">
        <f>Plan1!E162*Plan3!$E391</f>
        <v>4166978.5010892358</v>
      </c>
      <c r="F162" s="1">
        <f>Plan1!F162*Plan3!$E391</f>
        <v>46674033.994238071</v>
      </c>
      <c r="G162" s="1">
        <f>Plan1!G162*Plan3!$E391</f>
        <v>122168188.10020426</v>
      </c>
      <c r="H162" s="1">
        <f>Plan1!H162*Plan3!$E391</f>
        <v>685413687.33604836</v>
      </c>
      <c r="I162" s="1">
        <f>Plan1!I162*Plan3!$E391</f>
        <v>2284078124.3414254</v>
      </c>
      <c r="J162" s="1">
        <f>Plan1!J162*Plan3!$E391</f>
        <v>2944876013.6798034</v>
      </c>
    </row>
    <row r="163" spans="1:10" x14ac:dyDescent="0.25">
      <c r="A163" s="3">
        <v>40969</v>
      </c>
      <c r="B163" s="1">
        <f>Plan1!B163*Plan3!$E392</f>
        <v>1613675783.930964</v>
      </c>
      <c r="C163" s="1">
        <f>Plan1!C163*Plan3!$E392</f>
        <v>72786132.727620989</v>
      </c>
      <c r="D163" s="1">
        <f>Plan1!D163*Plan3!$E392</f>
        <v>69263636.59889999</v>
      </c>
      <c r="E163" s="1">
        <f>Plan1!E163*Plan3!$E392</f>
        <v>5857279.7223002492</v>
      </c>
      <c r="F163" s="1">
        <f>Plan1!F163*Plan3!$E392</f>
        <v>53042744.422532097</v>
      </c>
      <c r="G163" s="1">
        <f>Plan1!G163*Plan3!$E392</f>
        <v>167888892.86435249</v>
      </c>
      <c r="H163" s="1">
        <f>Plan1!H163*Plan3!$E392</f>
        <v>125208697.35461606</v>
      </c>
      <c r="I163" s="1">
        <f>Plan1!I163*Plan3!$E392</f>
        <v>1835243450.9823451</v>
      </c>
      <c r="J163" s="1">
        <f>Plan1!J163*Plan3!$E392</f>
        <v>2575737805.7084489</v>
      </c>
    </row>
    <row r="164" spans="1:10" x14ac:dyDescent="0.25">
      <c r="A164" s="3">
        <v>41000</v>
      </c>
      <c r="B164" s="1">
        <f>Plan1!B164*Plan3!$E393</f>
        <v>1541300898.7557254</v>
      </c>
      <c r="C164" s="1">
        <f>Plan1!C164*Plan3!$E393</f>
        <v>213354665.31148776</v>
      </c>
      <c r="D164" s="1">
        <f>Plan1!D164*Plan3!$E393</f>
        <v>67096504.765950985</v>
      </c>
      <c r="E164" s="1">
        <f>Plan1!E164*Plan3!$E393</f>
        <v>5071916.1805620259</v>
      </c>
      <c r="F164" s="1">
        <f>Plan1!F164*Plan3!$E393</f>
        <v>50410971.038547575</v>
      </c>
      <c r="G164" s="1">
        <f>Plan1!G164*Plan3!$E393</f>
        <v>146788801.02104297</v>
      </c>
      <c r="H164" s="1">
        <f>Plan1!H164*Plan3!$E393</f>
        <v>120799329.15505499</v>
      </c>
      <c r="I164" s="1">
        <f>Plan1!I164*Plan3!$E393</f>
        <v>1818153608.0438561</v>
      </c>
      <c r="J164" s="1">
        <f>Plan1!J164*Plan3!$E393</f>
        <v>2605104960.1804562</v>
      </c>
    </row>
    <row r="165" spans="1:10" x14ac:dyDescent="0.25">
      <c r="A165" s="3">
        <v>41030</v>
      </c>
      <c r="B165" s="1">
        <f>Plan1!B165*Plan3!$E394</f>
        <v>1485691725.8657026</v>
      </c>
      <c r="C165" s="1">
        <f>Plan1!C165*Plan3!$E394</f>
        <v>225563665.97384334</v>
      </c>
      <c r="D165" s="1">
        <f>Plan1!D165*Plan3!$E394</f>
        <v>70199699.085532159</v>
      </c>
      <c r="E165" s="1">
        <f>Plan1!E165*Plan3!$E394</f>
        <v>4831732.9556097509</v>
      </c>
      <c r="F165" s="1">
        <f>Plan1!F165*Plan3!$E394</f>
        <v>53077152.913050547</v>
      </c>
      <c r="G165" s="1">
        <f>Plan1!G165*Plan3!$E394</f>
        <v>163584119.55653173</v>
      </c>
      <c r="H165" s="1">
        <f>Plan1!H165*Plan3!$E394</f>
        <v>682367771.02105439</v>
      </c>
      <c r="I165" s="1">
        <f>Plan1!I165*Plan3!$E394</f>
        <v>2377271270.9558878</v>
      </c>
      <c r="J165" s="1">
        <f>Plan1!J165*Plan3!$E394</f>
        <v>3158839802.8737297</v>
      </c>
    </row>
    <row r="166" spans="1:10" x14ac:dyDescent="0.25">
      <c r="A166" s="3">
        <v>41061</v>
      </c>
      <c r="B166" s="1">
        <f>Plan1!B166*Plan3!$E395</f>
        <v>1672272886.1753948</v>
      </c>
      <c r="C166" s="1">
        <f>Plan1!C166*Plan3!$E395</f>
        <v>90486498.489125863</v>
      </c>
      <c r="D166" s="1">
        <f>Plan1!D166*Plan3!$E395</f>
        <v>77988763.586668089</v>
      </c>
      <c r="E166" s="1">
        <f>Plan1!E166*Plan3!$E395</f>
        <v>5196930.1650820337</v>
      </c>
      <c r="F166" s="1">
        <f>Plan1!F166*Plan3!$E395</f>
        <v>57681084.374655589</v>
      </c>
      <c r="G166" s="1">
        <f>Plan1!G166*Plan3!$E395</f>
        <v>139482905.344493</v>
      </c>
      <c r="H166" s="1">
        <f>Plan1!H166*Plan3!$E395</f>
        <v>129951417.83424172</v>
      </c>
      <c r="I166" s="1">
        <f>Plan1!I166*Plan3!$E395</f>
        <v>1848975310.2224908</v>
      </c>
      <c r="J166" s="1">
        <f>Plan1!J166*Plan3!$E395</f>
        <v>2608737634.3807759</v>
      </c>
    </row>
    <row r="167" spans="1:10" x14ac:dyDescent="0.25">
      <c r="A167" s="3">
        <v>41091</v>
      </c>
      <c r="B167" s="1">
        <f>Plan1!B167*Plan3!$E396</f>
        <v>1599461774.1330121</v>
      </c>
      <c r="C167" s="1">
        <f>Plan1!C167*Plan3!$E396</f>
        <v>55105003.065978467</v>
      </c>
      <c r="D167" s="1">
        <f>Plan1!D167*Plan3!$E396</f>
        <v>76590367.97063081</v>
      </c>
      <c r="E167" s="1">
        <f>Plan1!E167*Plan3!$E396</f>
        <v>6185468.0752933063</v>
      </c>
      <c r="F167" s="1">
        <f>Plan1!F167*Plan3!$E396</f>
        <v>90091771.987107784</v>
      </c>
      <c r="G167" s="1">
        <f>Plan1!G167*Plan3!$E396</f>
        <v>103715067.66919829</v>
      </c>
      <c r="H167" s="1">
        <f>Plan1!H167*Plan3!$E396</f>
        <v>131128243.35404144</v>
      </c>
      <c r="I167" s="1">
        <f>Plan1!I167*Plan3!$E396</f>
        <v>1851916292.376358</v>
      </c>
      <c r="J167" s="1">
        <f>Plan1!J167*Plan3!$E396</f>
        <v>2563639700.9970355</v>
      </c>
    </row>
    <row r="168" spans="1:10" x14ac:dyDescent="0.25">
      <c r="A168" s="3">
        <v>41122</v>
      </c>
      <c r="B168" s="1">
        <f>Plan1!B168*Plan3!$E397</f>
        <v>1508365483.2017641</v>
      </c>
      <c r="C168" s="1">
        <f>Plan1!C168*Plan3!$E397</f>
        <v>38482922.008630253</v>
      </c>
      <c r="D168" s="1">
        <f>Plan1!D168*Plan3!$E397</f>
        <v>76086562.571033433</v>
      </c>
      <c r="E168" s="1">
        <f>Plan1!E168*Plan3!$E397</f>
        <v>6586757.0427732887</v>
      </c>
      <c r="F168" s="1">
        <f>Plan1!F168*Plan3!$E397</f>
        <v>96567994.843701437</v>
      </c>
      <c r="G168" s="1">
        <f>Plan1!G168*Plan3!$E397</f>
        <v>113980100.77007078</v>
      </c>
      <c r="H168" s="1">
        <f>Plan1!H168*Plan3!$E397</f>
        <v>704631325.9496963</v>
      </c>
      <c r="I168" s="1">
        <f>Plan1!I168*Plan3!$E397</f>
        <v>2325614457.4687905</v>
      </c>
      <c r="J168" s="1">
        <f>Plan1!J168*Plan3!$E397</f>
        <v>3005526848.9040723</v>
      </c>
    </row>
    <row r="169" spans="1:10" x14ac:dyDescent="0.25">
      <c r="A169" s="3">
        <v>41153</v>
      </c>
      <c r="B169" s="1">
        <f>Plan1!B169*Plan3!$E398</f>
        <v>1713868051.0700674</v>
      </c>
      <c r="C169" s="1">
        <f>Plan1!C169*Plan3!$E398</f>
        <v>23545273.341735642</v>
      </c>
      <c r="D169" s="1">
        <f>Plan1!D169*Plan3!$E398</f>
        <v>73816846.479278117</v>
      </c>
      <c r="E169" s="1">
        <f>Plan1!E169*Plan3!$E398</f>
        <v>5505366.6351284795</v>
      </c>
      <c r="F169" s="1">
        <f>Plan1!F169*Plan3!$E398</f>
        <v>87363870.032784298</v>
      </c>
      <c r="G169" s="1">
        <f>Plan1!G169*Plan3!$E398</f>
        <v>99165631.506063282</v>
      </c>
      <c r="H169" s="1">
        <f>Plan1!H169*Plan3!$E398</f>
        <v>107503548.28730975</v>
      </c>
      <c r="I169" s="1">
        <f>Plan1!I169*Plan3!$E398</f>
        <v>1821240102.4866495</v>
      </c>
      <c r="J169" s="1">
        <f>Plan1!J169*Plan3!$E398</f>
        <v>2540552995.3297114</v>
      </c>
    </row>
    <row r="170" spans="1:10" x14ac:dyDescent="0.25">
      <c r="A170" s="3">
        <v>41183</v>
      </c>
      <c r="B170" s="1">
        <f>Plan1!B170*Plan3!$E399</f>
        <v>1599673757.181108</v>
      </c>
      <c r="C170" s="1">
        <f>Plan1!C170*Plan3!$E399</f>
        <v>23869486.319638718</v>
      </c>
      <c r="D170" s="1">
        <f>Plan1!D170*Plan3!$E399</f>
        <v>72351404.300730452</v>
      </c>
      <c r="E170" s="1">
        <f>Plan1!E170*Plan3!$E399</f>
        <v>6634875.766008866</v>
      </c>
      <c r="F170" s="1">
        <f>Plan1!F170*Plan3!$E399</f>
        <v>91896124.323082238</v>
      </c>
      <c r="G170" s="1">
        <f>Plan1!G170*Plan3!$E399</f>
        <v>104651325.799603</v>
      </c>
      <c r="H170" s="1">
        <f>Plan1!H170*Plan3!$E399</f>
        <v>118668051.52219966</v>
      </c>
      <c r="I170" s="1">
        <f>Plan1!I170*Plan3!$E399</f>
        <v>1834883914.8254256</v>
      </c>
      <c r="J170" s="1">
        <f>Plan1!J170*Plan3!$E399</f>
        <v>2538881888.4398789</v>
      </c>
    </row>
    <row r="171" spans="1:10" x14ac:dyDescent="0.25">
      <c r="A171" s="3">
        <v>41214</v>
      </c>
      <c r="B171" s="1">
        <f>Plan1!B171*Plan3!$E400</f>
        <v>1724182612.5893133</v>
      </c>
      <c r="C171" s="1">
        <f>Plan1!C171*Plan3!$E400</f>
        <v>15070837.493202938</v>
      </c>
      <c r="D171" s="1">
        <f>Plan1!D171*Plan3!$E400</f>
        <v>72857688.038437471</v>
      </c>
      <c r="E171" s="1">
        <f>Plan1!E171*Plan3!$E400</f>
        <v>6866569.0991740851</v>
      </c>
      <c r="F171" s="1">
        <f>Plan1!F171*Plan3!$E400</f>
        <v>81106505.40017204</v>
      </c>
      <c r="G171" s="1">
        <f>Plan1!G171*Plan3!$E400</f>
        <v>140609696.05869105</v>
      </c>
      <c r="H171" s="1">
        <f>Plan1!H171*Plan3!$E400</f>
        <v>515271030.8208828</v>
      </c>
      <c r="I171" s="1">
        <f>Plan1!I171*Plan3!$E400</f>
        <v>2542007183.9187441</v>
      </c>
      <c r="J171" s="1">
        <f>Plan1!J171*Plan3!$E400</f>
        <v>3277273490.8851104</v>
      </c>
    </row>
    <row r="172" spans="1:10" x14ac:dyDescent="0.25">
      <c r="A172" s="3">
        <v>41244</v>
      </c>
      <c r="B172" s="1">
        <f>Plan1!B172*Plan3!$E401</f>
        <v>1674414672.4430664</v>
      </c>
      <c r="C172" s="1">
        <f>Plan1!C172*Plan3!$E401</f>
        <v>11718733.361068491</v>
      </c>
      <c r="D172" s="1">
        <f>Plan1!D172*Plan3!$E401</f>
        <v>127552403.67370395</v>
      </c>
      <c r="E172" s="1">
        <f>Plan1!E172*Plan3!$E401</f>
        <v>6248939.9442304969</v>
      </c>
      <c r="F172" s="1">
        <f>Plan1!F172*Plan3!$E401</f>
        <v>64045573.965220518</v>
      </c>
      <c r="G172" s="1">
        <f>Plan1!G172*Plan3!$E401</f>
        <v>157686430.81146291</v>
      </c>
      <c r="H172" s="1">
        <f>Plan1!H172*Plan3!$E401</f>
        <v>127336111.9483225</v>
      </c>
      <c r="I172" s="1">
        <f>Plan1!I172*Plan3!$E401</f>
        <v>3740544559.2512875</v>
      </c>
      <c r="J172" s="1">
        <f>Plan1!J172*Plan3!$E401</f>
        <v>4499508743.5421524</v>
      </c>
    </row>
    <row r="173" spans="1:10" x14ac:dyDescent="0.25">
      <c r="A173" s="3">
        <v>41275</v>
      </c>
      <c r="B173" s="1">
        <f>Plan1!B173*Plan3!$E402</f>
        <v>1754798484.3696098</v>
      </c>
      <c r="C173" s="1">
        <f>Plan1!C173*Plan3!$E402</f>
        <v>25831743.104368668</v>
      </c>
      <c r="D173" s="1">
        <f>Plan1!D173*Plan3!$E402</f>
        <v>53523500.492974341</v>
      </c>
      <c r="E173" s="1">
        <f>Plan1!E173*Plan3!$E402</f>
        <v>3547856.7497650431</v>
      </c>
      <c r="F173" s="1">
        <f>Plan1!F173*Plan3!$E402</f>
        <v>60759367.086982511</v>
      </c>
      <c r="G173" s="1">
        <f>Plan1!G173*Plan3!$E402</f>
        <v>144551897.42661458</v>
      </c>
      <c r="H173" s="1">
        <f>Plan1!H173*Plan3!$E402</f>
        <v>125208224.90613882</v>
      </c>
      <c r="I173" s="1">
        <f>Plan1!I173*Plan3!$E402</f>
        <v>1831028443.5331135</v>
      </c>
      <c r="J173" s="1">
        <f>Plan1!J173*Plan3!$E402</f>
        <v>2582269262.984859</v>
      </c>
    </row>
    <row r="174" spans="1:10" x14ac:dyDescent="0.25">
      <c r="A174" s="3">
        <v>41306</v>
      </c>
      <c r="B174" s="1">
        <f>Plan1!B174*Plan3!$E403</f>
        <v>1373102068.5413439</v>
      </c>
      <c r="C174" s="1">
        <f>Plan1!C174*Plan3!$E403</f>
        <v>22204831.022145055</v>
      </c>
      <c r="D174" s="1">
        <f>Plan1!D174*Plan3!$E403</f>
        <v>70656817.400491148</v>
      </c>
      <c r="E174" s="1">
        <f>Plan1!E174*Plan3!$E403</f>
        <v>4141379.8828894957</v>
      </c>
      <c r="F174" s="1">
        <f>Plan1!F174*Plan3!$E403</f>
        <v>50638461.945463024</v>
      </c>
      <c r="G174" s="1">
        <f>Plan1!G174*Plan3!$E403</f>
        <v>193319236.24304426</v>
      </c>
      <c r="H174" s="1">
        <f>Plan1!H174*Plan3!$E403</f>
        <v>547330947.53201938</v>
      </c>
      <c r="I174" s="1">
        <f>Plan1!I174*Plan3!$E403</f>
        <v>2001989221.7966466</v>
      </c>
      <c r="J174" s="1">
        <f>Plan1!J174*Plan3!$E403</f>
        <v>2704966153.24792</v>
      </c>
    </row>
    <row r="175" spans="1:10" x14ac:dyDescent="0.25">
      <c r="A175" s="3">
        <v>41334</v>
      </c>
      <c r="B175" s="1">
        <f>Plan1!B175*Plan3!$E404</f>
        <v>1259157350.0098119</v>
      </c>
      <c r="C175" s="1">
        <f>Plan1!C175*Plan3!$E404</f>
        <v>66383167.460984118</v>
      </c>
      <c r="D175" s="1">
        <f>Plan1!D175*Plan3!$E404</f>
        <v>73176644.042873308</v>
      </c>
      <c r="E175" s="1">
        <f>Plan1!E175*Plan3!$E404</f>
        <v>5379593.402670146</v>
      </c>
      <c r="F175" s="1">
        <f>Plan1!F175*Plan3!$E404</f>
        <v>57129759.60541036</v>
      </c>
      <c r="G175" s="1">
        <f>Plan1!G175*Plan3!$E404</f>
        <v>110816673.31654873</v>
      </c>
      <c r="H175" s="1">
        <f>Plan1!H175*Plan3!$E404</f>
        <v>132603133.25392526</v>
      </c>
      <c r="I175" s="1">
        <f>Plan1!I175*Plan3!$E404</f>
        <v>1500129276.2890394</v>
      </c>
      <c r="J175" s="1">
        <f>Plan1!J175*Plan3!$E404</f>
        <v>2127521790.9926374</v>
      </c>
    </row>
    <row r="176" spans="1:10" x14ac:dyDescent="0.25">
      <c r="A176" s="3">
        <v>41365</v>
      </c>
      <c r="B176" s="1">
        <f>Plan1!B176*Plan3!$E405</f>
        <v>1410971163.9758666</v>
      </c>
      <c r="C176" s="1">
        <f>Plan1!C176*Plan3!$E405</f>
        <v>220598207.22839025</v>
      </c>
      <c r="D176" s="1">
        <f>Plan1!D176*Plan3!$E405</f>
        <v>76507132.623097554</v>
      </c>
      <c r="E176" s="1">
        <f>Plan1!E176*Plan3!$E405</f>
        <v>8191595.659012815</v>
      </c>
      <c r="F176" s="1">
        <f>Plan1!F176*Plan3!$E405</f>
        <v>68117031.381947726</v>
      </c>
      <c r="G176" s="1">
        <f>Plan1!G176*Plan3!$E405</f>
        <v>118253344.20996727</v>
      </c>
      <c r="H176" s="1">
        <f>Plan1!H176*Plan3!$E405</f>
        <v>120893292.04904623</v>
      </c>
      <c r="I176" s="1">
        <f>Plan1!I176*Plan3!$E405</f>
        <v>2104121300.6994574</v>
      </c>
      <c r="J176" s="1">
        <f>Plan1!J176*Plan3!$E405</f>
        <v>2884850103.3167114</v>
      </c>
    </row>
    <row r="177" spans="1:10" x14ac:dyDescent="0.25">
      <c r="A177" s="3">
        <v>41395</v>
      </c>
      <c r="B177" s="1">
        <f>Plan1!B177*Plan3!$E406</f>
        <v>1427148952.3621776</v>
      </c>
      <c r="C177" s="1">
        <f>Plan1!C177*Plan3!$E406</f>
        <v>217742531.40686804</v>
      </c>
      <c r="D177" s="1">
        <f>Plan1!D177*Plan3!$E406</f>
        <v>74827884.217032015</v>
      </c>
      <c r="E177" s="1">
        <f>Plan1!E177*Plan3!$E406</f>
        <v>4478285.3492764439</v>
      </c>
      <c r="F177" s="1">
        <f>Plan1!F177*Plan3!$E406</f>
        <v>63368755.719294332</v>
      </c>
      <c r="G177" s="1">
        <f>Plan1!G177*Plan3!$E406</f>
        <v>169287741.08379266</v>
      </c>
      <c r="H177" s="1">
        <f>Plan1!H177*Plan3!$E406</f>
        <v>536982018.54713237</v>
      </c>
      <c r="I177" s="1">
        <f>Plan1!I177*Plan3!$E406</f>
        <v>2111630087.3385117</v>
      </c>
      <c r="J177" s="1">
        <f>Plan1!J177*Plan3!$E406</f>
        <v>2940016474.0485253</v>
      </c>
    </row>
    <row r="178" spans="1:10" x14ac:dyDescent="0.25">
      <c r="A178" s="3">
        <v>41426</v>
      </c>
      <c r="B178" s="1">
        <f>Plan1!B178*Plan3!$E407</f>
        <v>1434749448.8472307</v>
      </c>
      <c r="C178" s="1">
        <f>Plan1!C178*Plan3!$E407</f>
        <v>78479169.644859418</v>
      </c>
      <c r="D178" s="1">
        <f>Plan1!D178*Plan3!$E407</f>
        <v>74265067.023208916</v>
      </c>
      <c r="E178" s="1">
        <f>Plan1!E178*Plan3!$E407</f>
        <v>3851342.7871341682</v>
      </c>
      <c r="F178" s="1">
        <f>Plan1!F178*Plan3!$E407</f>
        <v>59836061.347276792</v>
      </c>
      <c r="G178" s="1">
        <f>Plan1!G178*Plan3!$E407</f>
        <v>140869103.8621892</v>
      </c>
      <c r="H178" s="1">
        <f>Plan1!H178*Plan3!$E407</f>
        <v>105525403.56613036</v>
      </c>
      <c r="I178" s="1">
        <f>Plan1!I178*Plan3!$E407</f>
        <v>1709965914.9749329</v>
      </c>
      <c r="J178" s="1">
        <f>Plan1!J178*Plan3!$E407</f>
        <v>2391950693.4399014</v>
      </c>
    </row>
    <row r="179" spans="1:10" x14ac:dyDescent="0.25">
      <c r="A179" s="3">
        <v>41456</v>
      </c>
      <c r="B179" s="1">
        <f>Plan1!B179*Plan3!$E408</f>
        <v>1354949362.9236093</v>
      </c>
      <c r="C179" s="1">
        <f>Plan1!C179*Plan3!$E408</f>
        <v>47457191.366724238</v>
      </c>
      <c r="D179" s="1">
        <f>Plan1!D179*Plan3!$E408</f>
        <v>82319931.841859236</v>
      </c>
      <c r="E179" s="1">
        <f>Plan1!E179*Plan3!$E408</f>
        <v>5766081.6160713518</v>
      </c>
      <c r="F179" s="1">
        <f>Plan1!F179*Plan3!$E408</f>
        <v>91472729.340181947</v>
      </c>
      <c r="G179" s="1">
        <f>Plan1!G179*Plan3!$E408</f>
        <v>100286821.91583018</v>
      </c>
      <c r="H179" s="1">
        <f>Plan1!H179*Plan3!$E408</f>
        <v>119390826.68795308</v>
      </c>
      <c r="I179" s="1">
        <f>Plan1!I179*Plan3!$E408</f>
        <v>1663230027.0083504</v>
      </c>
      <c r="J179" s="1">
        <f>Plan1!J179*Plan3!$E408</f>
        <v>2345191936.4915099</v>
      </c>
    </row>
    <row r="180" spans="1:10" x14ac:dyDescent="0.25">
      <c r="A180" s="3">
        <v>41487</v>
      </c>
      <c r="B180" s="1">
        <f>Plan1!B180*Plan3!$E409</f>
        <v>1410119296.0479789</v>
      </c>
      <c r="C180" s="1">
        <f>Plan1!C180*Plan3!$E409</f>
        <v>29838752.687960468</v>
      </c>
      <c r="D180" s="1">
        <f>Plan1!D180*Plan3!$E409</f>
        <v>85130965.632448688</v>
      </c>
      <c r="E180" s="1">
        <f>Plan1!E180*Plan3!$E409</f>
        <v>8321269.6987766875</v>
      </c>
      <c r="F180" s="1">
        <f>Plan1!F180*Plan3!$E409</f>
        <v>95482847.428864479</v>
      </c>
      <c r="G180" s="1">
        <f>Plan1!G180*Plan3!$E409</f>
        <v>130809506.96793497</v>
      </c>
      <c r="H180" s="1">
        <f>Plan1!H180*Plan3!$E409</f>
        <v>519141871.85902834</v>
      </c>
      <c r="I180" s="1">
        <f>Plan1!I180*Plan3!$E409</f>
        <v>2673895174.1964722</v>
      </c>
      <c r="J180" s="1">
        <f>Plan1!J180*Plan3!$E409</f>
        <v>3366424815.8627644</v>
      </c>
    </row>
    <row r="181" spans="1:10" x14ac:dyDescent="0.25">
      <c r="A181" s="3">
        <v>41518</v>
      </c>
      <c r="B181" s="1">
        <f>Plan1!B181*Plan3!$E410</f>
        <v>1481099770.447825</v>
      </c>
      <c r="C181" s="1">
        <f>Plan1!C181*Plan3!$E410</f>
        <v>21931041.766355593</v>
      </c>
      <c r="D181" s="1">
        <f>Plan1!D181*Plan3!$E410</f>
        <v>80413164.590906382</v>
      </c>
      <c r="E181" s="1">
        <f>Plan1!E181*Plan3!$E410</f>
        <v>6932391.185053451</v>
      </c>
      <c r="F181" s="1">
        <f>Plan1!F181*Plan3!$E410</f>
        <v>91405101.751051828</v>
      </c>
      <c r="G181" s="1">
        <f>Plan1!G181*Plan3!$E410</f>
        <v>107884458.7098421</v>
      </c>
      <c r="H181" s="1">
        <f>Plan1!H181*Plan3!$E410</f>
        <v>124942073.29602191</v>
      </c>
      <c r="I181" s="1">
        <f>Plan1!I181*Plan3!$E410</f>
        <v>1785204153.9776666</v>
      </c>
      <c r="J181" s="1">
        <f>Plan1!J181*Plan3!$E410</f>
        <v>2472507618.5892606</v>
      </c>
    </row>
    <row r="182" spans="1:10" x14ac:dyDescent="0.25">
      <c r="A182" s="3">
        <v>41548</v>
      </c>
      <c r="B182" s="1">
        <f>Plan1!B182*Plan3!$E411</f>
        <v>1603629989.3200083</v>
      </c>
      <c r="C182" s="1">
        <f>Plan1!C182*Plan3!$E411</f>
        <v>19335288.909820572</v>
      </c>
      <c r="D182" s="1">
        <f>Plan1!D182*Plan3!$E411</f>
        <v>87111421.178391427</v>
      </c>
      <c r="E182" s="1">
        <f>Plan1!E182*Plan3!$E411</f>
        <v>8183051.6551232086</v>
      </c>
      <c r="F182" s="1">
        <f>Plan1!F182*Plan3!$E411</f>
        <v>92705130.574635476</v>
      </c>
      <c r="G182" s="1">
        <f>Plan1!G182*Plan3!$E411</f>
        <v>107274714.46737204</v>
      </c>
      <c r="H182" s="1">
        <f>Plan1!H182*Plan3!$E411</f>
        <v>130763923.13072067</v>
      </c>
      <c r="I182" s="1">
        <f>Plan1!I182*Plan3!$E411</f>
        <v>2315010646.2451754</v>
      </c>
      <c r="J182" s="1">
        <f>Plan1!J182*Plan3!$E411</f>
        <v>3055597959.2733612</v>
      </c>
    </row>
    <row r="183" spans="1:10" x14ac:dyDescent="0.25">
      <c r="A183" s="3">
        <v>41579</v>
      </c>
      <c r="B183" s="1">
        <f>Plan1!B183*Plan3!$E412</f>
        <v>1476333261.3123877</v>
      </c>
      <c r="C183" s="1">
        <f>Plan1!C183*Plan3!$E412</f>
        <v>13641307.002743287</v>
      </c>
      <c r="D183" s="1">
        <f>Plan1!D183*Plan3!$E412</f>
        <v>86208231.862988755</v>
      </c>
      <c r="E183" s="1">
        <f>Plan1!E183*Plan3!$E412</f>
        <v>7819775.6399796586</v>
      </c>
      <c r="F183" s="1">
        <f>Plan1!F183*Plan3!$E412</f>
        <v>79062632.217090189</v>
      </c>
      <c r="G183" s="1">
        <f>Plan1!G183*Plan3!$E412</f>
        <v>148415333.69884792</v>
      </c>
      <c r="H183" s="1">
        <f>Plan1!H183*Plan3!$E412</f>
        <v>572573076.11118019</v>
      </c>
      <c r="I183" s="1">
        <f>Plan1!I183*Plan3!$E412</f>
        <v>2230708387.0001044</v>
      </c>
      <c r="J183" s="1">
        <f>Plan1!J183*Plan3!$E412</f>
        <v>2922914171.6929464</v>
      </c>
    </row>
    <row r="184" spans="1:10" x14ac:dyDescent="0.25">
      <c r="A184" s="3">
        <v>41609</v>
      </c>
      <c r="B184" s="1">
        <f>Plan1!B184*Plan3!$E413</f>
        <v>1463897310.2440767</v>
      </c>
      <c r="C184" s="1">
        <f>Plan1!C184*Plan3!$E413</f>
        <v>10929924.91619499</v>
      </c>
      <c r="D184" s="1">
        <f>Plan1!D184*Plan3!$E413</f>
        <v>137237622.43153927</v>
      </c>
      <c r="E184" s="1">
        <f>Plan1!E184*Plan3!$E413</f>
        <v>6596300.6489474736</v>
      </c>
      <c r="F184" s="1">
        <f>Plan1!F184*Plan3!$E413</f>
        <v>66104854.36090523</v>
      </c>
      <c r="G184" s="1">
        <f>Plan1!G184*Plan3!$E413</f>
        <v>151684290.91827235</v>
      </c>
      <c r="H184" s="1">
        <f>Plan1!H184*Plan3!$E413</f>
        <v>126839062.74854183</v>
      </c>
      <c r="I184" s="1">
        <f>Plan1!I184*Plan3!$E413</f>
        <v>2002814500.962975</v>
      </c>
      <c r="J184" s="1">
        <f>Plan1!J184*Plan3!$E413</f>
        <v>2721464152.2020154</v>
      </c>
    </row>
    <row r="185" spans="1:10" x14ac:dyDescent="0.25">
      <c r="A185" s="3">
        <v>41640</v>
      </c>
      <c r="B185" s="1">
        <f>Plan1!B185*Plan3!$E414</f>
        <v>1445276218.7386656</v>
      </c>
      <c r="C185" s="1">
        <f>Plan1!C185*Plan3!$E414</f>
        <v>26336541.419977948</v>
      </c>
      <c r="D185" s="1">
        <f>Plan1!D185*Plan3!$E414</f>
        <v>69226378.675133824</v>
      </c>
      <c r="E185" s="1">
        <f>Plan1!E185*Plan3!$E414</f>
        <v>6034412.0782092707</v>
      </c>
      <c r="F185" s="1">
        <f>Plan1!F185*Plan3!$E414</f>
        <v>72700388.008309871</v>
      </c>
      <c r="G185" s="1">
        <f>Plan1!G185*Plan3!$E414</f>
        <v>225372740.42538685</v>
      </c>
      <c r="H185" s="1">
        <f>Plan1!H185*Plan3!$E414</f>
        <v>119573243.38035014</v>
      </c>
      <c r="I185" s="1">
        <f>Plan1!I185*Plan3!$E414</f>
        <v>2089815332.5301197</v>
      </c>
      <c r="J185" s="1">
        <f>Plan1!J185*Plan3!$E414</f>
        <v>2777446473.5893927</v>
      </c>
    </row>
    <row r="186" spans="1:10" x14ac:dyDescent="0.25">
      <c r="A186" s="3">
        <v>41671</v>
      </c>
      <c r="B186" s="1">
        <f>Plan1!B186*Plan3!$E415</f>
        <v>1411309170.765789</v>
      </c>
      <c r="C186" s="1">
        <f>Plan1!C186*Plan3!$E415</f>
        <v>28883581.06408051</v>
      </c>
      <c r="D186" s="1">
        <f>Plan1!D186*Plan3!$E415</f>
        <v>75630230.60904029</v>
      </c>
      <c r="E186" s="1">
        <f>Plan1!E186*Plan3!$E415</f>
        <v>6671872.6500539975</v>
      </c>
      <c r="F186" s="1">
        <f>Plan1!F186*Plan3!$E415</f>
        <v>65691622.52939333</v>
      </c>
      <c r="G186" s="1">
        <f>Plan1!G186*Plan3!$E415</f>
        <v>239015972.48926857</v>
      </c>
      <c r="H186" s="1">
        <f>Plan1!H186*Plan3!$E415</f>
        <v>440305587.90972435</v>
      </c>
      <c r="I186" s="1">
        <f>Plan1!I186*Plan3!$E415</f>
        <v>2298803229.9939837</v>
      </c>
      <c r="J186" s="1">
        <f>Plan1!J186*Plan3!$E415</f>
        <v>2979531093.5961866</v>
      </c>
    </row>
    <row r="187" spans="1:10" x14ac:dyDescent="0.25">
      <c r="A187" s="3">
        <v>41699</v>
      </c>
      <c r="B187" s="1">
        <f>Plan1!B187*Plan3!$E416</f>
        <v>1426842929.4836404</v>
      </c>
      <c r="C187" s="1">
        <f>Plan1!C187*Plan3!$E416</f>
        <v>69740814.778678745</v>
      </c>
      <c r="D187" s="1">
        <f>Plan1!D187*Plan3!$E416</f>
        <v>85328184.041648358</v>
      </c>
      <c r="E187" s="1">
        <f>Plan1!E187*Plan3!$E416</f>
        <v>13760080.140514858</v>
      </c>
      <c r="F187" s="1">
        <f>Plan1!F187*Plan3!$E416</f>
        <v>64549164.251491092</v>
      </c>
      <c r="G187" s="1">
        <f>Plan1!G187*Plan3!$E416</f>
        <v>140490514.06138107</v>
      </c>
      <c r="H187" s="1">
        <f>Plan1!H187*Plan3!$E416</f>
        <v>133091677.9961327</v>
      </c>
      <c r="I187" s="1">
        <f>Plan1!I187*Plan3!$E416</f>
        <v>2165545773.4644217</v>
      </c>
      <c r="J187" s="1">
        <f>Plan1!J187*Plan3!$E416</f>
        <v>2941520611.8727942</v>
      </c>
    </row>
    <row r="188" spans="1:10" x14ac:dyDescent="0.25">
      <c r="A188" s="3">
        <v>41730</v>
      </c>
      <c r="B188" s="1">
        <f>Plan1!B188*Plan3!$E417</f>
        <v>1331602624.6152174</v>
      </c>
      <c r="C188" s="1">
        <f>Plan1!C188*Plan3!$E417</f>
        <v>220085819.69850105</v>
      </c>
      <c r="D188" s="1">
        <f>Plan1!D188*Plan3!$E417</f>
        <v>81081427.31345585</v>
      </c>
      <c r="E188" s="1">
        <f>Plan1!E188*Plan3!$E417</f>
        <v>8363524.0763437031</v>
      </c>
      <c r="F188" s="1">
        <f>Plan1!F188*Plan3!$E417</f>
        <v>73518366.044398442</v>
      </c>
      <c r="G188" s="1">
        <f>Plan1!G188*Plan3!$E417</f>
        <v>159279063.24807134</v>
      </c>
      <c r="H188" s="1">
        <f>Plan1!H188*Plan3!$E417</f>
        <v>132841400.73419952</v>
      </c>
      <c r="I188" s="1">
        <f>Plan1!I188*Plan3!$E417</f>
        <v>1875173670.9617462</v>
      </c>
      <c r="J188" s="1">
        <f>Plan1!J188*Plan3!$E417</f>
        <v>2613888612.3552642</v>
      </c>
    </row>
    <row r="189" spans="1:10" x14ac:dyDescent="0.25">
      <c r="A189" s="3">
        <v>41760</v>
      </c>
      <c r="B189" s="1">
        <f>Plan1!B189*Plan3!$E418</f>
        <v>1417445557.3232117</v>
      </c>
      <c r="C189" s="1">
        <f>Plan1!C189*Plan3!$E418</f>
        <v>242418276.14324778</v>
      </c>
      <c r="D189" s="1">
        <f>Plan1!D189*Plan3!$E418</f>
        <v>92108946.081138238</v>
      </c>
      <c r="E189" s="1">
        <f>Plan1!E189*Plan3!$E418</f>
        <v>5404875.8189867334</v>
      </c>
      <c r="F189" s="1">
        <f>Plan1!F189*Plan3!$E418</f>
        <v>77334968.431884661</v>
      </c>
      <c r="G189" s="1">
        <f>Plan1!G189*Plan3!$E418</f>
        <v>211287160.13920271</v>
      </c>
      <c r="H189" s="1">
        <f>Plan1!H189*Plan3!$E418</f>
        <v>498174173.80454779</v>
      </c>
      <c r="I189" s="1">
        <f>Plan1!I189*Plan3!$E418</f>
        <v>2200328167.1725368</v>
      </c>
      <c r="J189" s="1">
        <f>Plan1!J189*Plan3!$E418</f>
        <v>2985556537.2370772</v>
      </c>
    </row>
    <row r="190" spans="1:10" x14ac:dyDescent="0.25">
      <c r="A190" s="3">
        <v>41791</v>
      </c>
      <c r="B190" s="1">
        <f>Plan1!B190*Plan3!$E419</f>
        <v>1429124259.2923398</v>
      </c>
      <c r="C190" s="1">
        <f>Plan1!C190*Plan3!$E419</f>
        <v>89280898.162076712</v>
      </c>
      <c r="D190" s="1">
        <f>Plan1!D190*Plan3!$E419</f>
        <v>86127113.880572423</v>
      </c>
      <c r="E190" s="1">
        <f>Plan1!E190*Plan3!$E419</f>
        <v>4874422.4691326823</v>
      </c>
      <c r="F190" s="1">
        <f>Plan1!F190*Plan3!$E419</f>
        <v>72486623.221052647</v>
      </c>
      <c r="G190" s="1">
        <f>Plan1!G190*Plan3!$E419</f>
        <v>157820458.09928453</v>
      </c>
      <c r="H190" s="1">
        <f>Plan1!H190*Plan3!$E419</f>
        <v>130557499.02463412</v>
      </c>
      <c r="I190" s="1">
        <f>Plan1!I190*Plan3!$E419</f>
        <v>1941846789.9720309</v>
      </c>
      <c r="J190" s="1">
        <f>Plan1!J190*Plan3!$E419</f>
        <v>2672608476.7867055</v>
      </c>
    </row>
    <row r="191" spans="1:10" x14ac:dyDescent="0.25">
      <c r="A191" s="3">
        <v>41821</v>
      </c>
      <c r="B191" s="1">
        <f>Plan1!B191*Plan3!$E420</f>
        <v>1308505881.4955888</v>
      </c>
      <c r="C191" s="1">
        <f>Plan1!C191*Plan3!$E420</f>
        <v>50016449.772922419</v>
      </c>
      <c r="D191" s="1">
        <f>Plan1!D191*Plan3!$E420</f>
        <v>96932611.18139632</v>
      </c>
      <c r="E191" s="1">
        <f>Plan1!E191*Plan3!$E420</f>
        <v>5885509.7607114874</v>
      </c>
      <c r="F191" s="1">
        <f>Plan1!F191*Plan3!$E420</f>
        <v>104761578.65506212</v>
      </c>
      <c r="G191" s="1">
        <f>Plan1!G191*Plan3!$E420</f>
        <v>135534109.06382313</v>
      </c>
      <c r="H191" s="1">
        <f>Plan1!H191*Plan3!$E420</f>
        <v>140164745.04608911</v>
      </c>
      <c r="I191" s="1">
        <f>Plan1!I191*Plan3!$E420</f>
        <v>1921845121.6724889</v>
      </c>
      <c r="J191" s="1">
        <f>Plan1!J191*Plan3!$E420</f>
        <v>2540527185.449832</v>
      </c>
    </row>
    <row r="192" spans="1:10" x14ac:dyDescent="0.25">
      <c r="A192" s="3">
        <v>41852</v>
      </c>
      <c r="B192" s="1">
        <f>Plan1!B192*Plan3!$E421</f>
        <v>1304972188.8873518</v>
      </c>
      <c r="C192" s="1">
        <f>Plan1!C192*Plan3!$E421</f>
        <v>28819626.210032515</v>
      </c>
      <c r="D192" s="1">
        <f>Plan1!D192*Plan3!$E421</f>
        <v>95953202.019263431</v>
      </c>
      <c r="E192" s="1">
        <f>Plan1!E192*Plan3!$E421</f>
        <v>5392935.3376587965</v>
      </c>
      <c r="F192" s="1">
        <f>Plan1!F192*Plan3!$E421</f>
        <v>101627086.61307247</v>
      </c>
      <c r="G192" s="1">
        <f>Plan1!G192*Plan3!$E421</f>
        <v>165869879.49712336</v>
      </c>
      <c r="H192" s="1">
        <f>Plan1!H192*Plan3!$E421</f>
        <v>623179720.73265314</v>
      </c>
      <c r="I192" s="1">
        <f>Plan1!I192*Plan3!$E421</f>
        <v>2388019708.2061038</v>
      </c>
      <c r="J192" s="1">
        <f>Plan1!J192*Plan3!$E421</f>
        <v>3011991772.0668097</v>
      </c>
    </row>
    <row r="193" spans="1:16" x14ac:dyDescent="0.25">
      <c r="A193" s="3">
        <v>41883</v>
      </c>
      <c r="B193" s="1">
        <f>Plan1!B193*Plan3!$E422</f>
        <v>1269546716.2560148</v>
      </c>
      <c r="C193" s="1">
        <f>Plan1!C193*Plan3!$E422</f>
        <v>23694227.389741734</v>
      </c>
      <c r="D193" s="1">
        <f>Plan1!D193*Plan3!$E422</f>
        <v>89165702.316544175</v>
      </c>
      <c r="E193" s="1">
        <f>Plan1!E193*Plan3!$E422</f>
        <v>9199464.9495324306</v>
      </c>
      <c r="F193" s="1">
        <f>Plan1!F193*Plan3!$E422</f>
        <v>106010646.54655515</v>
      </c>
      <c r="G193" s="1">
        <f>Plan1!G193*Plan3!$E422</f>
        <v>143755418.29040572</v>
      </c>
      <c r="H193" s="1">
        <f>Plan1!H193*Plan3!$E422</f>
        <v>139365350.28126186</v>
      </c>
      <c r="I193" s="1">
        <f>Plan1!I193*Plan3!$E422</f>
        <v>1688492910.7610648</v>
      </c>
      <c r="J193" s="1">
        <f>Plan1!J193*Plan3!$E422</f>
        <v>2307992750.7768331</v>
      </c>
    </row>
    <row r="194" spans="1:16" x14ac:dyDescent="0.25">
      <c r="A194" s="3">
        <v>41913</v>
      </c>
      <c r="B194" s="1">
        <f>Plan1!B194*Plan3!$E423</f>
        <v>1450540260.7211726</v>
      </c>
      <c r="C194" s="1">
        <f>Plan1!C194*Plan3!$E423</f>
        <v>19414721.264895584</v>
      </c>
      <c r="D194" s="1">
        <f>Plan1!D194*Plan3!$E423</f>
        <v>89956777.682306901</v>
      </c>
      <c r="E194" s="1">
        <f>Plan1!E194*Plan3!$E423</f>
        <v>8682036.6931605041</v>
      </c>
      <c r="F194" s="1">
        <f>Plan1!F194*Plan3!$E423</f>
        <v>104178224.40519598</v>
      </c>
      <c r="G194" s="1">
        <f>Plan1!G194*Plan3!$E423</f>
        <v>134729784.81204721</v>
      </c>
      <c r="H194" s="1">
        <f>Plan1!H194*Plan3!$E423</f>
        <v>139089103.18682188</v>
      </c>
      <c r="I194" s="1">
        <f>Plan1!I194*Plan3!$E423</f>
        <v>1837669080.3132856</v>
      </c>
      <c r="J194" s="1">
        <f>Plan1!J194*Plan3!$E423</f>
        <v>2515193279.220284</v>
      </c>
    </row>
    <row r="195" spans="1:16" x14ac:dyDescent="0.25">
      <c r="A195" s="3">
        <v>41944</v>
      </c>
      <c r="B195" s="1">
        <f>Plan1!B195*Plan3!$E424</f>
        <v>1401856456.5484104</v>
      </c>
      <c r="C195" s="1">
        <f>Plan1!C195*Plan3!$E424</f>
        <v>15111352.673910547</v>
      </c>
      <c r="D195" s="1">
        <f>Plan1!D195*Plan3!$E424</f>
        <v>87309407.609875828</v>
      </c>
      <c r="E195" s="1">
        <f>Plan1!E195*Plan3!$E424</f>
        <v>8892306.9896753337</v>
      </c>
      <c r="F195" s="1">
        <f>Plan1!F195*Plan3!$E424</f>
        <v>91854045.092776984</v>
      </c>
      <c r="G195" s="1">
        <f>Plan1!G195*Plan3!$E424</f>
        <v>177427255.83284149</v>
      </c>
      <c r="H195" s="1">
        <f>Plan1!H195*Plan3!$E424</f>
        <v>621804942.36216533</v>
      </c>
      <c r="I195" s="1">
        <f>Plan1!I195*Plan3!$E424</f>
        <v>2369850489.6179991</v>
      </c>
      <c r="J195" s="1">
        <f>Plan1!J195*Plan3!$E424</f>
        <v>3031709463.9522023</v>
      </c>
    </row>
    <row r="196" spans="1:16" x14ac:dyDescent="0.25">
      <c r="A196" s="3">
        <v>41974</v>
      </c>
      <c r="B196" s="1">
        <f>Plan1!B196*Plan3!$E425</f>
        <v>1422464894.7463388</v>
      </c>
      <c r="C196" s="1">
        <f>Plan1!C196*Plan3!$E425</f>
        <v>11804712.805820644</v>
      </c>
      <c r="D196" s="1">
        <f>Plan1!D196*Plan3!$E425</f>
        <v>100065706.37022817</v>
      </c>
      <c r="E196" s="1">
        <f>Plan1!E196*Plan3!$E425</f>
        <v>6306631.3499452202</v>
      </c>
      <c r="F196" s="1">
        <f>Plan1!F196*Plan3!$E425</f>
        <v>81903696.861108527</v>
      </c>
      <c r="G196" s="1">
        <f>Plan1!G196*Plan3!$E425</f>
        <v>193382546.54669213</v>
      </c>
      <c r="H196" s="1">
        <f>Plan1!H196*Plan3!$E425</f>
        <v>141230418.79163271</v>
      </c>
      <c r="I196" s="1">
        <f>Plan1!I196*Plan3!$E425</f>
        <v>2256936459.581387</v>
      </c>
      <c r="J196" s="1">
        <f>Plan1!J196*Plan3!$E425</f>
        <v>2978561717.3008442</v>
      </c>
    </row>
    <row r="197" spans="1:16" x14ac:dyDescent="0.25">
      <c r="A197" s="3">
        <v>42005</v>
      </c>
      <c r="B197" s="1">
        <f>Plan1!B197*Plan3!$E426</f>
        <v>1394849400.1675243</v>
      </c>
      <c r="C197" s="1">
        <f>Plan1!C197*Plan3!$E426</f>
        <v>23761014.923188023</v>
      </c>
      <c r="D197" s="1">
        <f>Plan1!D197*Plan3!$E426</f>
        <v>74084923.769888535</v>
      </c>
      <c r="E197" s="1">
        <f>Plan1!E197*Plan3!$E426</f>
        <v>8015449.625872585</v>
      </c>
      <c r="F197" s="1">
        <f>Plan1!F197*Plan3!$E426</f>
        <v>69247982.485993907</v>
      </c>
      <c r="G197" s="1">
        <f>Plan1!G197*Plan3!$E426</f>
        <v>213979095.44280422</v>
      </c>
      <c r="H197" s="1">
        <f>Plan1!H197*Plan3!$E426</f>
        <v>124512115.22981896</v>
      </c>
      <c r="I197" s="1">
        <f>Plan1!I197*Plan3!$E426</f>
        <v>1730658281.7690558</v>
      </c>
      <c r="J197" s="1">
        <f>Plan1!J197*Plan3!$E426</f>
        <v>2401251887.8096952</v>
      </c>
    </row>
    <row r="198" spans="1:16" x14ac:dyDescent="0.25">
      <c r="A198" s="3">
        <v>42036</v>
      </c>
      <c r="B198" s="1">
        <f>Plan1!B198*Plan3!$E427</f>
        <v>1359330957.4308026</v>
      </c>
      <c r="C198" s="1">
        <f>Plan1!C198*Plan3!$E427</f>
        <v>31143340.999338776</v>
      </c>
      <c r="D198" s="1">
        <f>Plan1!D198*Plan3!$E427</f>
        <v>79997256.474019945</v>
      </c>
      <c r="E198" s="1">
        <f>Plan1!E198*Plan3!$E427</f>
        <v>4930619.3364713937</v>
      </c>
      <c r="F198" s="1">
        <f>Plan1!F198*Plan3!$E427</f>
        <v>59567229.977044098</v>
      </c>
      <c r="G198" s="1">
        <f>Plan1!G198*Plan3!$E427</f>
        <v>215798689.38931933</v>
      </c>
      <c r="H198" s="1">
        <f>Plan1!H198*Plan3!$E427</f>
        <v>537852586.89364231</v>
      </c>
      <c r="I198" s="1">
        <f>Plan1!I198*Plan3!$E427</f>
        <v>2077847674.9413199</v>
      </c>
      <c r="J198" s="1">
        <f>Plan1!J198*Plan3!$E427</f>
        <v>2725113158.1793771</v>
      </c>
    </row>
    <row r="199" spans="1:16" x14ac:dyDescent="0.25">
      <c r="A199" s="3">
        <v>42064</v>
      </c>
      <c r="B199" s="1">
        <f>Plan1!B199*Plan3!$E428</f>
        <v>1195158892.116441</v>
      </c>
      <c r="C199" s="1">
        <f>Plan1!C199*Plan3!$E428</f>
        <v>85920447.893316597</v>
      </c>
      <c r="D199" s="1">
        <f>Plan1!D199*Plan3!$E428</f>
        <v>91521526.231290177</v>
      </c>
      <c r="E199" s="1">
        <f>Plan1!E199*Plan3!$E428</f>
        <v>5615195.1448651562</v>
      </c>
      <c r="F199" s="1">
        <f>Plan1!F199*Plan3!$E428</f>
        <v>71445074.11385107</v>
      </c>
      <c r="G199" s="1">
        <f>Plan1!G199*Plan3!$E428</f>
        <v>155129803.69701985</v>
      </c>
      <c r="H199" s="1">
        <f>Plan1!H199*Plan3!$E428</f>
        <v>74244070.464809045</v>
      </c>
      <c r="I199" s="1">
        <f>Plan1!I199*Plan3!$E428</f>
        <v>1569602150.6237173</v>
      </c>
      <c r="J199" s="1">
        <f>Plan1!J199*Plan3!$E428</f>
        <v>2166063976.400209</v>
      </c>
    </row>
    <row r="200" spans="1:16" x14ac:dyDescent="0.25">
      <c r="A200" s="3">
        <v>42095</v>
      </c>
      <c r="B200" s="1">
        <f>Plan1!B200*Plan3!$E429</f>
        <v>1370905930.1128693</v>
      </c>
      <c r="C200" s="1">
        <f>Plan1!C200*Plan3!$E429</f>
        <v>212917381.02817097</v>
      </c>
      <c r="D200" s="1">
        <f>Plan1!D200*Plan3!$E429</f>
        <v>85553444.74954623</v>
      </c>
      <c r="E200" s="1">
        <f>Plan1!E200*Plan3!$E429</f>
        <v>6161542.4310645936</v>
      </c>
      <c r="F200" s="1">
        <f>Plan1!F200*Plan3!$E429</f>
        <v>72436569.790150449</v>
      </c>
      <c r="G200" s="1">
        <f>Plan1!G200*Plan3!$E429</f>
        <v>166245755.27112395</v>
      </c>
      <c r="H200" s="1">
        <f>Plan1!H200*Plan3!$E429</f>
        <v>80653010.645467341</v>
      </c>
      <c r="I200" s="1">
        <f>Plan1!I200*Plan3!$E429</f>
        <v>1900267109.0637279</v>
      </c>
      <c r="J200" s="1">
        <f>Plan1!J200*Plan3!$E429</f>
        <v>2653036061.9267521</v>
      </c>
    </row>
    <row r="201" spans="1:16" x14ac:dyDescent="0.25">
      <c r="A201" s="3">
        <v>42125</v>
      </c>
      <c r="B201" s="1">
        <f>Plan1!B201*Plan3!$E430</f>
        <v>1292115343.7982664</v>
      </c>
      <c r="C201" s="1">
        <f>Plan1!C201*Plan3!$E430</f>
        <v>221328515.69337463</v>
      </c>
      <c r="D201" s="1">
        <f>Plan1!D201*Plan3!$E430</f>
        <v>82998908.700500816</v>
      </c>
      <c r="E201" s="1">
        <f>Plan1!E201*Plan3!$E430</f>
        <v>8062201.8477176027</v>
      </c>
      <c r="F201" s="1">
        <f>Plan1!F201*Plan3!$E430</f>
        <v>72272570.462437123</v>
      </c>
      <c r="G201" s="1">
        <f>Plan1!G201*Plan3!$E430</f>
        <v>202934401.24151281</v>
      </c>
      <c r="H201" s="1">
        <f>Plan1!H201*Plan3!$E430</f>
        <v>322423311.29129529</v>
      </c>
      <c r="I201" s="1">
        <f>Plan1!I201*Plan3!$E430</f>
        <v>1945124263.2498298</v>
      </c>
      <c r="J201" s="1">
        <f>Plan1!J201*Plan3!$E430</f>
        <v>2676947616.8181024</v>
      </c>
    </row>
    <row r="202" spans="1:16" x14ac:dyDescent="0.25">
      <c r="A202" s="3">
        <v>42156</v>
      </c>
      <c r="B202" s="1">
        <f>Plan1!B202*Plan3!$E431</f>
        <v>1307331187.5038512</v>
      </c>
      <c r="C202" s="1">
        <f>Plan1!C202*Plan3!$E431</f>
        <v>90414355.386867031</v>
      </c>
      <c r="D202" s="1">
        <f>Plan1!D202*Plan3!$E431</f>
        <v>83292533.36722742</v>
      </c>
      <c r="E202" s="1">
        <f>Plan1!E202*Plan3!$E431</f>
        <v>9002478.1380973421</v>
      </c>
      <c r="F202" s="1">
        <f>Plan1!F202*Plan3!$E431</f>
        <v>75026494.713809907</v>
      </c>
      <c r="G202" s="1">
        <f>Plan1!G202*Plan3!$E431</f>
        <v>175189307.73646045</v>
      </c>
      <c r="H202" s="1">
        <f>Plan1!H202*Plan3!$E431</f>
        <v>82072161.093065709</v>
      </c>
      <c r="I202" s="1">
        <f>Plan1!I202*Plan3!$E431</f>
        <v>1671028030.9886155</v>
      </c>
      <c r="J202" s="1">
        <f>Plan1!J202*Plan3!$E431</f>
        <v>2325628466.2691021</v>
      </c>
    </row>
    <row r="203" spans="1:16" x14ac:dyDescent="0.25">
      <c r="A203" s="3">
        <v>42186</v>
      </c>
      <c r="B203" s="1">
        <f>Plan1!B203*Plan3!$E432</f>
        <v>1336445920.8903582</v>
      </c>
      <c r="C203" s="1">
        <f>Plan1!C203*Plan3!$E432</f>
        <v>50823145.406219877</v>
      </c>
      <c r="D203" s="1">
        <f>Plan1!D203*Plan3!$E432</f>
        <v>86688492.522659883</v>
      </c>
      <c r="E203" s="1">
        <f>Plan1!E203*Plan3!$E432</f>
        <v>10100150.497007202</v>
      </c>
      <c r="F203" s="1">
        <f>Plan1!F203*Plan3!$E432</f>
        <v>103589686.28776617</v>
      </c>
      <c r="G203" s="1">
        <f>Plan1!G203*Plan3!$E432</f>
        <v>128922999.38061437</v>
      </c>
      <c r="H203" s="1">
        <f>Plan1!H203*Plan3!$E432</f>
        <v>99425052.74309434</v>
      </c>
      <c r="I203" s="1">
        <f>Plan1!I203*Plan3!$E432</f>
        <v>1738716475.9166782</v>
      </c>
      <c r="J203" s="1">
        <f>Plan1!J203*Plan3!$E432</f>
        <v>2396014696.3862681</v>
      </c>
    </row>
    <row r="204" spans="1:16" x14ac:dyDescent="0.25">
      <c r="A204" s="3">
        <v>42217</v>
      </c>
      <c r="B204" s="1">
        <f>Plan1!B204*Plan3!$E433</f>
        <v>1340374181.4655442</v>
      </c>
      <c r="C204" s="1">
        <f>Plan1!C204*Plan3!$E433</f>
        <v>28673800.589799874</v>
      </c>
      <c r="D204" s="1">
        <f>Plan1!D204*Plan3!$E433</f>
        <v>89396847.175959021</v>
      </c>
      <c r="E204" s="1">
        <f>Plan1!E204*Plan3!$E433</f>
        <v>10003652.462001082</v>
      </c>
      <c r="F204" s="1">
        <f>Plan1!F204*Plan3!$E433</f>
        <v>99229568.772149935</v>
      </c>
      <c r="G204" s="1">
        <f>Plan1!G204*Plan3!$E433</f>
        <v>150453521.73238257</v>
      </c>
      <c r="H204" s="1">
        <f>Plan1!H204*Plan3!$E433</f>
        <v>429558441.89827126</v>
      </c>
      <c r="I204" s="1">
        <f>Plan1!I204*Plan3!$E433</f>
        <v>2136079533.7947395</v>
      </c>
      <c r="J204" s="1">
        <f>Plan1!J204*Plan3!$E433</f>
        <v>2808778286.4016552</v>
      </c>
      <c r="K204" s="1"/>
      <c r="L204" s="1"/>
      <c r="M204" s="1"/>
      <c r="N204" s="1"/>
      <c r="O204" s="1"/>
      <c r="P204" s="1"/>
    </row>
    <row r="205" spans="1:16" x14ac:dyDescent="0.25">
      <c r="A205" s="3">
        <v>42248</v>
      </c>
      <c r="B205" s="1">
        <f>Plan1!B205*Plan3!$E434</f>
        <v>1369411548.0428767</v>
      </c>
      <c r="C205" s="1">
        <f>Plan1!C205*Plan3!$E434</f>
        <v>20580308.22321691</v>
      </c>
      <c r="D205" s="1">
        <f>Plan1!D205*Plan3!$E434</f>
        <v>82646051.805125058</v>
      </c>
      <c r="E205" s="1">
        <f>Plan1!E205*Plan3!$E434</f>
        <v>16425092.617383413</v>
      </c>
      <c r="F205" s="1">
        <f>Plan1!F205*Plan3!$E434</f>
        <v>92164140.093005002</v>
      </c>
      <c r="G205" s="1">
        <f>Plan1!G205*Plan3!$E434</f>
        <v>124760385.50313191</v>
      </c>
      <c r="H205" s="1">
        <f>Plan1!H205*Plan3!$E434</f>
        <v>99516145.70260334</v>
      </c>
      <c r="I205" s="1">
        <f>Plan1!I205*Plan3!$E434</f>
        <v>1950004287.2393985</v>
      </c>
      <c r="J205" s="1">
        <f>Plan1!J205*Plan3!$E434</f>
        <v>2790491639.7419844</v>
      </c>
      <c r="K205" s="1"/>
      <c r="L205" s="1"/>
      <c r="M205" s="1"/>
      <c r="N205" s="1"/>
      <c r="O205" s="1"/>
      <c r="P205" s="1"/>
    </row>
    <row r="206" spans="1:16" x14ac:dyDescent="0.25">
      <c r="A206" s="3">
        <v>42278</v>
      </c>
      <c r="B206" s="1">
        <f>Plan1!B206*Plan3!$E435</f>
        <v>1273595151.6294379</v>
      </c>
      <c r="C206" s="1">
        <f>Plan1!C206*Plan3!$E435</f>
        <v>15908188.434194101</v>
      </c>
      <c r="D206" s="1">
        <f>Plan1!D206*Plan3!$E435</f>
        <v>81317539.457228214</v>
      </c>
      <c r="E206" s="1">
        <f>Plan1!E206*Plan3!$E435</f>
        <v>8851103.3281267621</v>
      </c>
      <c r="F206" s="1">
        <f>Plan1!F206*Plan3!$E435</f>
        <v>88837564.831132546</v>
      </c>
      <c r="G206" s="1">
        <f>Plan1!G206*Plan3!$E435</f>
        <v>140843241.01515526</v>
      </c>
      <c r="H206" s="1">
        <f>Plan1!H206*Plan3!$E435</f>
        <v>85902513.102080137</v>
      </c>
      <c r="I206" s="1">
        <f>Plan1!I206*Plan3!$E435</f>
        <v>1881519927.5403545</v>
      </c>
      <c r="J206" s="1">
        <f>Plan1!J206*Plan3!$E435</f>
        <v>2477191786.1846018</v>
      </c>
      <c r="K206" s="1"/>
      <c r="L206" s="1"/>
      <c r="M206" s="1"/>
      <c r="N206" s="1"/>
      <c r="O206" s="1"/>
      <c r="P206" s="1"/>
    </row>
    <row r="207" spans="1:16" x14ac:dyDescent="0.25">
      <c r="A207" s="3">
        <v>42309</v>
      </c>
      <c r="B207" s="1">
        <f>Plan1!B207*Plan3!$E436</f>
        <v>1285784422.4889748</v>
      </c>
      <c r="C207" s="1">
        <f>Plan1!C207*Plan3!$E436</f>
        <v>14277470.978090752</v>
      </c>
      <c r="D207" s="1">
        <f>Plan1!D207*Plan3!$E436</f>
        <v>75703265.228644684</v>
      </c>
      <c r="E207" s="1">
        <f>Plan1!E207*Plan3!$E436</f>
        <v>12192386.933032099</v>
      </c>
      <c r="F207" s="1">
        <f>Plan1!F207*Plan3!$E436</f>
        <v>86101026.558356196</v>
      </c>
      <c r="G207" s="1">
        <f>Plan1!G207*Plan3!$E436</f>
        <v>157433005.14755398</v>
      </c>
      <c r="H207" s="1">
        <f>Plan1!H207*Plan3!$E436</f>
        <v>365081056.28340608</v>
      </c>
      <c r="I207" s="1">
        <f>Plan1!I207*Plan3!$E436</f>
        <v>1909328686.4469557</v>
      </c>
      <c r="J207" s="1">
        <f>Plan1!J207*Plan3!$E436</f>
        <v>2503925193.6112552</v>
      </c>
      <c r="K207" s="1"/>
      <c r="L207" s="1"/>
      <c r="M207" s="1"/>
      <c r="N207" s="1"/>
      <c r="O207" s="1"/>
      <c r="P207" s="1"/>
    </row>
    <row r="208" spans="1:16" x14ac:dyDescent="0.25">
      <c r="A208" s="3">
        <v>42339</v>
      </c>
      <c r="B208" s="1">
        <f>Plan1!B208*Plan3!$E437</f>
        <v>1254447758.8004575</v>
      </c>
      <c r="C208" s="1">
        <f>Plan1!C208*Plan3!$E437</f>
        <v>11124203.870810809</v>
      </c>
      <c r="D208" s="1">
        <f>Plan1!D208*Plan3!$E437</f>
        <v>115434957.68481009</v>
      </c>
      <c r="E208" s="1">
        <f>Plan1!E208*Plan3!$E437</f>
        <v>23610018.871965539</v>
      </c>
      <c r="F208" s="1">
        <f>Plan1!F208*Plan3!$E437</f>
        <v>70712546.594957918</v>
      </c>
      <c r="G208" s="1">
        <f>Plan1!G208*Plan3!$E437</f>
        <v>179308700.92538652</v>
      </c>
      <c r="H208" s="1">
        <f>Plan1!H208*Plan3!$E437</f>
        <v>83950485.893915296</v>
      </c>
      <c r="I208" s="1">
        <f>Plan1!I208*Plan3!$E437</f>
        <v>1865940476.4587696</v>
      </c>
      <c r="J208" s="1">
        <f>Plan1!J208*Plan3!$E437</f>
        <v>2456724900.425148</v>
      </c>
      <c r="K208" s="1"/>
      <c r="L208" s="1"/>
      <c r="M208" s="1"/>
      <c r="N208" s="1"/>
      <c r="O208" s="1"/>
      <c r="P208" s="1"/>
    </row>
    <row r="209" spans="1:16" x14ac:dyDescent="0.25">
      <c r="A209" s="3">
        <v>42370</v>
      </c>
      <c r="B209" s="1">
        <f>Plan1!B209*Plan3!$E438</f>
        <v>1326364027.7069747</v>
      </c>
      <c r="C209" s="1">
        <f>Plan1!C209*Plan3!$E438</f>
        <v>22209226.94634654</v>
      </c>
      <c r="D209" s="1">
        <f>Plan1!D209*Plan3!$E438</f>
        <v>51677229.276562683</v>
      </c>
      <c r="E209" s="1">
        <f>Plan1!E209*Plan3!$E438</f>
        <v>6926326.0377996946</v>
      </c>
      <c r="F209" s="1">
        <f>Plan1!F209*Plan3!$E438</f>
        <v>57276054.922056809</v>
      </c>
      <c r="G209" s="1">
        <f>Plan1!G209*Plan3!$E438</f>
        <v>168711149.87443137</v>
      </c>
      <c r="H209" s="1">
        <f>Plan1!H209*Plan3!$E438</f>
        <v>69898574.824395046</v>
      </c>
      <c r="I209" s="1">
        <f>Plan1!I209*Plan3!$E438</f>
        <v>1579818555.0232756</v>
      </c>
      <c r="J209" s="1">
        <f>Plan1!J209*Plan3!$E438</f>
        <v>2199846522.7691846</v>
      </c>
      <c r="K209" s="1"/>
      <c r="L209" s="1"/>
      <c r="M209" s="1"/>
      <c r="N209" s="1"/>
      <c r="O209" s="1"/>
      <c r="P209" s="1"/>
    </row>
    <row r="210" spans="1:16" x14ac:dyDescent="0.25">
      <c r="A210" s="3">
        <v>42401</v>
      </c>
      <c r="B210" s="1">
        <f>Plan1!B210*Plan3!$E439</f>
        <v>1243185174.7049727</v>
      </c>
      <c r="C210" s="1">
        <f>Plan1!C210*Plan3!$E439</f>
        <v>37420657.972627118</v>
      </c>
      <c r="D210" s="1">
        <f>Plan1!D210*Plan3!$E439</f>
        <v>79914437.400302887</v>
      </c>
      <c r="E210" s="1">
        <f>Plan1!E210*Plan3!$E439</f>
        <v>11832338.081110824</v>
      </c>
      <c r="F210" s="1">
        <f>Plan1!F210*Plan3!$E439</f>
        <v>56786678.392602608</v>
      </c>
      <c r="G210" s="1">
        <f>Plan1!G210*Plan3!$E439</f>
        <v>209905289.3594839</v>
      </c>
      <c r="H210" s="1">
        <f>Plan1!H210*Plan3!$E439</f>
        <v>256225505.56386626</v>
      </c>
      <c r="I210" s="1">
        <f>Plan1!I210*Plan3!$E439</f>
        <v>1776517071.0199513</v>
      </c>
      <c r="J210" s="1">
        <f>Plan1!J210*Plan3!$E439</f>
        <v>2377189186.6563892</v>
      </c>
      <c r="K210" s="1"/>
      <c r="L210" s="1"/>
      <c r="M210" s="1"/>
      <c r="N210" s="1"/>
      <c r="O210" s="1"/>
      <c r="P210" s="1"/>
    </row>
    <row r="211" spans="1:16" x14ac:dyDescent="0.25">
      <c r="A211" s="3">
        <v>42430</v>
      </c>
      <c r="B211" s="1">
        <f>Plan1!B211*Plan3!$E440</f>
        <v>1157893052.8901174</v>
      </c>
      <c r="C211" s="1">
        <f>Plan1!C211*Plan3!$E440</f>
        <v>72407573.010684356</v>
      </c>
      <c r="D211" s="1">
        <f>Plan1!D211*Plan3!$E440</f>
        <v>78364345.874828443</v>
      </c>
      <c r="E211" s="1">
        <f>Plan1!E211*Plan3!$E440</f>
        <v>7584180.4592923541</v>
      </c>
      <c r="F211" s="1">
        <f>Plan1!F211*Plan3!$E440</f>
        <v>64750088.852990828</v>
      </c>
      <c r="G211" s="1">
        <f>Plan1!G211*Plan3!$E440</f>
        <v>126599448.09534925</v>
      </c>
      <c r="H211" s="1">
        <f>Plan1!H211*Plan3!$E440</f>
        <v>51763630.132041804</v>
      </c>
      <c r="I211" s="1">
        <f>Plan1!I211*Plan3!$E440</f>
        <v>1483248146.8339701</v>
      </c>
      <c r="J211" s="1">
        <f>Plan1!J211*Plan3!$E440</f>
        <v>2051068217.322788</v>
      </c>
      <c r="K211" s="1"/>
      <c r="L211" s="1"/>
      <c r="M211" s="1"/>
      <c r="N211" s="1"/>
      <c r="O211" s="1"/>
      <c r="P211" s="1"/>
    </row>
    <row r="212" spans="1:16" x14ac:dyDescent="0.25">
      <c r="A212" s="3">
        <v>42461</v>
      </c>
      <c r="B212" s="1">
        <f>Plan1!B212*Plan3!$E441</f>
        <v>1139045694.4246953</v>
      </c>
      <c r="C212" s="1">
        <f>Plan1!C212*Plan3!$E441</f>
        <v>194094858.4158076</v>
      </c>
      <c r="D212" s="1">
        <f>Plan1!D212*Plan3!$E441</f>
        <v>78992655.947265267</v>
      </c>
      <c r="E212" s="1">
        <f>Plan1!E212*Plan3!$E441</f>
        <v>9288316.3821482845</v>
      </c>
      <c r="F212" s="1">
        <f>Plan1!F212*Plan3!$E441</f>
        <v>67861866.778150097</v>
      </c>
      <c r="G212" s="1">
        <f>Plan1!G212*Plan3!$E441</f>
        <v>149586964.5766336</v>
      </c>
      <c r="H212" s="1">
        <f>Plan1!H212*Plan3!$E441</f>
        <v>51814667.788710684</v>
      </c>
      <c r="I212" s="1">
        <f>Plan1!I212*Plan3!$E441</f>
        <v>1662554515.0283146</v>
      </c>
      <c r="J212" s="1">
        <f>Plan1!J212*Plan3!$E441</f>
        <v>2306743989.9953384</v>
      </c>
      <c r="K212" s="1"/>
      <c r="L212" s="1"/>
      <c r="M212" s="1"/>
      <c r="N212" s="1"/>
      <c r="O212" s="1"/>
      <c r="P212" s="1"/>
    </row>
    <row r="213" spans="1:16" x14ac:dyDescent="0.25">
      <c r="A213" s="3">
        <v>42491</v>
      </c>
      <c r="B213" s="1">
        <f>Plan1!B213*Plan3!$E442</f>
        <v>1112276822.111742</v>
      </c>
      <c r="C213" s="1">
        <f>Plan1!C213*Plan3!$E442</f>
        <v>215842942.54485902</v>
      </c>
      <c r="D213" s="1">
        <f>Plan1!D213*Plan3!$E442</f>
        <v>75751418.560913563</v>
      </c>
      <c r="E213" s="1">
        <f>Plan1!E213*Plan3!$E442</f>
        <v>6497826.7933227029</v>
      </c>
      <c r="F213" s="1">
        <f>Plan1!F213*Plan3!$E442</f>
        <v>70786829.719297364</v>
      </c>
      <c r="G213" s="1">
        <f>Plan1!G213*Plan3!$E442</f>
        <v>197411238.35966074</v>
      </c>
      <c r="H213" s="1">
        <f>Plan1!H213*Plan3!$E442</f>
        <v>158117676.35199067</v>
      </c>
      <c r="I213" s="1">
        <f>Plan1!I213*Plan3!$E442</f>
        <v>1753465530.9583116</v>
      </c>
      <c r="J213" s="1">
        <f>Plan1!J213*Plan3!$E442</f>
        <v>2409059922.208683</v>
      </c>
      <c r="K213" s="1"/>
      <c r="L213" s="1"/>
      <c r="M213" s="1"/>
      <c r="N213" s="1"/>
      <c r="O213" s="1"/>
      <c r="P213" s="1"/>
    </row>
    <row r="214" spans="1:16" x14ac:dyDescent="0.25">
      <c r="A214" s="3">
        <v>42522</v>
      </c>
      <c r="B214" s="1">
        <f>Plan1!B214*Plan3!$E443</f>
        <v>1100600966.239275</v>
      </c>
      <c r="C214" s="1">
        <f>Plan1!C214*Plan3!$E443</f>
        <v>85564544.597542405</v>
      </c>
      <c r="D214" s="1">
        <f>Plan1!D214*Plan3!$E443</f>
        <v>75682402.956198096</v>
      </c>
      <c r="E214" s="1">
        <f>Plan1!E214*Plan3!$E443</f>
        <v>10704068.393866578</v>
      </c>
      <c r="F214" s="1">
        <f>Plan1!F214*Plan3!$E443</f>
        <v>70768890.764557838</v>
      </c>
      <c r="G214" s="1">
        <f>Plan1!G214*Plan3!$E443</f>
        <v>162495292.61456615</v>
      </c>
      <c r="H214" s="1">
        <f>Plan1!H214*Plan3!$E443</f>
        <v>65537613.394084044</v>
      </c>
      <c r="I214" s="1">
        <f>Plan1!I214*Plan3!$E443</f>
        <v>1730033586.1682446</v>
      </c>
      <c r="J214" s="1">
        <f>Plan1!J214*Plan3!$E443</f>
        <v>2287568613.67348</v>
      </c>
      <c r="K214" s="1"/>
      <c r="L214" s="1"/>
      <c r="M214" s="1"/>
      <c r="N214" s="1"/>
      <c r="O214" s="1"/>
      <c r="P214" s="1"/>
    </row>
    <row r="215" spans="1:16" x14ac:dyDescent="0.25">
      <c r="A215" s="3">
        <v>42552</v>
      </c>
      <c r="B215" s="1">
        <f>Plan1!B215*Plan3!$E444</f>
        <v>1104411121.6291311</v>
      </c>
      <c r="C215" s="1">
        <f>Plan1!C215*Plan3!$E444</f>
        <v>43333574.888890542</v>
      </c>
      <c r="D215" s="1">
        <f>Plan1!D215*Plan3!$E444</f>
        <v>80704216.979837254</v>
      </c>
      <c r="E215" s="1">
        <f>Plan1!E215*Plan3!$E444</f>
        <v>6162241.8835774036</v>
      </c>
      <c r="F215" s="1">
        <f>Plan1!F215*Plan3!$E444</f>
        <v>90296827.769791111</v>
      </c>
      <c r="G215" s="1">
        <f>Plan1!G215*Plan3!$E444</f>
        <v>117201452.56936558</v>
      </c>
      <c r="H215" s="1">
        <f>Plan1!H215*Plan3!$E444</f>
        <v>78934404.861594915</v>
      </c>
      <c r="I215" s="1">
        <f>Plan1!I215*Plan3!$E444</f>
        <v>1488357290.9372797</v>
      </c>
      <c r="J215" s="1">
        <f>Plan1!J215*Plan3!$E444</f>
        <v>2022676092.0474305</v>
      </c>
      <c r="K215" s="1"/>
      <c r="L215" s="1"/>
      <c r="M215" s="1"/>
      <c r="N215" s="1"/>
      <c r="O215" s="1"/>
      <c r="P215" s="1"/>
    </row>
    <row r="216" spans="1:16" x14ac:dyDescent="0.25">
      <c r="A216" s="3">
        <v>42583</v>
      </c>
      <c r="B216" s="1">
        <f>Plan1!B216*Plan3!$E445</f>
        <v>1238430226.3445146</v>
      </c>
      <c r="C216" s="1">
        <f>Plan1!C216*Plan3!$E445</f>
        <v>27691552.13291705</v>
      </c>
      <c r="D216" s="1">
        <f>Plan1!D216*Plan3!$E445</f>
        <v>77112940.718775973</v>
      </c>
      <c r="E216" s="1">
        <f>Plan1!E216*Plan3!$E445</f>
        <v>7221348.0981299598</v>
      </c>
      <c r="F216" s="1">
        <f>Plan1!F216*Plan3!$E445</f>
        <v>96880315.799869254</v>
      </c>
      <c r="G216" s="1">
        <f>Plan1!G216*Plan3!$E445</f>
        <v>144709336.51416764</v>
      </c>
      <c r="H216" s="1">
        <f>Plan1!H216*Plan3!$E445</f>
        <v>274479131.41375655</v>
      </c>
      <c r="I216" s="1">
        <f>Plan1!I216*Plan3!$E445</f>
        <v>1786371232.5285556</v>
      </c>
      <c r="J216" s="1">
        <f>Plan1!J216*Plan3!$E445</f>
        <v>2382424524.5018268</v>
      </c>
      <c r="K216" s="1"/>
      <c r="L216" s="1"/>
      <c r="M216" s="1"/>
      <c r="N216" s="1"/>
      <c r="O216" s="1"/>
      <c r="P216" s="1"/>
    </row>
    <row r="217" spans="1:16" x14ac:dyDescent="0.25">
      <c r="A217" s="3">
        <v>42614</v>
      </c>
      <c r="B217" s="1">
        <f>Plan1!B217*Plan3!$E446</f>
        <v>1120398404.0912719</v>
      </c>
      <c r="C217" s="1">
        <f>Plan1!C217*Plan3!$E446</f>
        <v>18232108.981091734</v>
      </c>
      <c r="D217" s="1">
        <f>Plan1!D217*Plan3!$E446</f>
        <v>81255999.218950123</v>
      </c>
      <c r="E217" s="1">
        <f>Plan1!E217*Plan3!$E446</f>
        <v>4036082.6569977836</v>
      </c>
      <c r="F217" s="1">
        <f>Plan1!F217*Plan3!$E446</f>
        <v>85119960.806764379</v>
      </c>
      <c r="G217" s="1">
        <f>Plan1!G217*Plan3!$E446</f>
        <v>117583519.68794325</v>
      </c>
      <c r="H217" s="1">
        <f>Plan1!H217*Plan3!$E446</f>
        <v>74301421.965778261</v>
      </c>
      <c r="I217" s="1">
        <f>Plan1!I217*Plan3!$E446</f>
        <v>1674460435.4802868</v>
      </c>
      <c r="J217" s="1">
        <f>Plan1!J217*Plan3!$E446</f>
        <v>2209240758.4664063</v>
      </c>
      <c r="K217" s="1"/>
      <c r="L217" s="1"/>
      <c r="M217" s="1"/>
      <c r="N217" s="1"/>
      <c r="O217" s="1"/>
      <c r="P217" s="1"/>
    </row>
    <row r="218" spans="1:16" x14ac:dyDescent="0.25">
      <c r="A218" s="3">
        <v>42644</v>
      </c>
      <c r="B218" s="1">
        <f>Plan1!B218*Plan3!$E447</f>
        <v>1156054495.7123387</v>
      </c>
      <c r="C218" s="1">
        <f>Plan1!C218*Plan3!$E447</f>
        <v>15981475.991975464</v>
      </c>
      <c r="D218" s="1">
        <f>Plan1!D218*Plan3!$E447</f>
        <v>99093515.1871894</v>
      </c>
      <c r="E218" s="1">
        <f>Plan1!E218*Plan3!$E447</f>
        <v>4865659.7042717235</v>
      </c>
      <c r="F218" s="1">
        <f>Plan1!F218*Plan3!$E447</f>
        <v>86462353.976897076</v>
      </c>
      <c r="G218" s="1">
        <f>Plan1!G218*Plan3!$E447</f>
        <v>146106621.70052487</v>
      </c>
      <c r="H218" s="1">
        <f>Plan1!H218*Plan3!$E447</f>
        <v>77390056.963540658</v>
      </c>
      <c r="I218" s="1">
        <f>Plan1!I218*Plan3!$E447</f>
        <v>1528038332.1274977</v>
      </c>
      <c r="J218" s="1">
        <f>Plan1!J218*Plan3!$E447</f>
        <v>2071376480.159436</v>
      </c>
      <c r="K218" s="1"/>
      <c r="L218" s="1"/>
      <c r="M218" s="1"/>
      <c r="N218" s="1"/>
      <c r="O218" s="1"/>
      <c r="P218" s="1"/>
    </row>
    <row r="219" spans="1:16" x14ac:dyDescent="0.25">
      <c r="A219" s="3">
        <v>42675</v>
      </c>
      <c r="B219" s="1">
        <f>Plan1!B219*Plan3!$E448</f>
        <v>1099831216.0365448</v>
      </c>
      <c r="C219" s="1">
        <f>Plan1!C219*Plan3!$E448</f>
        <v>14577996.589438843</v>
      </c>
      <c r="D219" s="1">
        <f>Plan1!D219*Plan3!$E448</f>
        <v>83343374.736427665</v>
      </c>
      <c r="E219" s="1">
        <f>Plan1!E219*Plan3!$E448</f>
        <v>5943190.8378730714</v>
      </c>
      <c r="F219" s="1">
        <f>Plan1!F219*Plan3!$E448</f>
        <v>83373657.771564379</v>
      </c>
      <c r="G219" s="1">
        <f>Plan1!G219*Plan3!$E448</f>
        <v>297102279.13014972</v>
      </c>
      <c r="H219" s="1">
        <f>Plan1!H219*Plan3!$E448</f>
        <v>327552472.48916066</v>
      </c>
      <c r="I219" s="1">
        <f>Plan1!I219*Plan3!$E448</f>
        <v>1858154878.2364087</v>
      </c>
      <c r="J219" s="1">
        <f>Plan1!J219*Plan3!$E448</f>
        <v>2405438041.7222676</v>
      </c>
      <c r="K219" s="1"/>
      <c r="L219" s="1"/>
      <c r="M219" s="1"/>
      <c r="N219" s="1"/>
      <c r="O219" s="1"/>
      <c r="P219" s="1"/>
    </row>
    <row r="220" spans="1:16" x14ac:dyDescent="0.25">
      <c r="A220" s="3">
        <v>42705</v>
      </c>
      <c r="B220" s="1">
        <f>Plan1!B220*Plan3!$E449</f>
        <v>1064870592.562533</v>
      </c>
      <c r="C220" s="1">
        <f>Plan1!C220*Plan3!$E449</f>
        <v>14115507.910944469</v>
      </c>
      <c r="D220" s="1">
        <f>Plan1!D220*Plan3!$E449</f>
        <v>83612616.759768471</v>
      </c>
      <c r="E220" s="1">
        <f>Plan1!E220*Plan3!$E449</f>
        <v>7815877.8854051558</v>
      </c>
      <c r="F220" s="1">
        <f>Plan1!F220*Plan3!$E449</f>
        <v>71115531.609365001</v>
      </c>
      <c r="G220" s="1">
        <f>Plan1!G220*Plan3!$E449</f>
        <v>362940246.46104705</v>
      </c>
      <c r="H220" s="1">
        <f>Plan1!H220*Plan3!$E449</f>
        <v>73764240.741667494</v>
      </c>
      <c r="I220" s="1">
        <f>Plan1!I220*Plan3!$E449</f>
        <v>1988246620.4755778</v>
      </c>
      <c r="J220" s="1">
        <f>Plan1!J220*Plan3!$E449</f>
        <v>2538337365.4169383</v>
      </c>
      <c r="K220" s="1"/>
      <c r="L220" s="1"/>
      <c r="M220" s="1"/>
      <c r="N220" s="1"/>
      <c r="O220" s="1"/>
      <c r="P220" s="1"/>
    </row>
    <row r="221" spans="1:16" x14ac:dyDescent="0.25">
      <c r="A221" s="3">
        <v>42736</v>
      </c>
      <c r="B221" s="1">
        <f>Plan1!B221*Plan3!$E450</f>
        <v>1269289463.673614</v>
      </c>
      <c r="C221" s="1">
        <f>Plan1!C221*Plan3!$E450</f>
        <v>23707892.508182149</v>
      </c>
      <c r="D221" s="1">
        <f>Plan1!D221*Plan3!$E450</f>
        <v>75696152.495970905</v>
      </c>
      <c r="E221" s="1">
        <f>Plan1!E221*Plan3!$E450</f>
        <v>9573464.2251327634</v>
      </c>
      <c r="F221" s="1">
        <f>Plan1!F221*Plan3!$E450</f>
        <v>64152749.617155224</v>
      </c>
      <c r="G221" s="1">
        <f>Plan1!G221*Plan3!$E450</f>
        <v>171861191.23704183</v>
      </c>
      <c r="H221" s="1">
        <f>Plan1!H221*Plan3!$E450</f>
        <v>75613022.928338572</v>
      </c>
      <c r="I221" s="1">
        <f>Plan1!I221*Plan3!$E450</f>
        <v>1545307705.6560109</v>
      </c>
      <c r="J221" s="1">
        <f>Plan1!J221*Plan3!$E450</f>
        <v>2140759164.875025</v>
      </c>
      <c r="K221" s="1"/>
    </row>
    <row r="222" spans="1:16" x14ac:dyDescent="0.25">
      <c r="A222" s="3">
        <v>42767</v>
      </c>
      <c r="B222" s="1">
        <f>Plan1!B222*Plan3!$E451</f>
        <v>1104062539.3997166</v>
      </c>
      <c r="C222" s="1">
        <f>Plan1!C222*Plan3!$E451</f>
        <v>20930245.781416148</v>
      </c>
      <c r="D222" s="1">
        <f>Plan1!D222*Plan3!$E451</f>
        <v>74011796.044277713</v>
      </c>
      <c r="E222" s="1">
        <f>Plan1!E222*Plan3!$E451</f>
        <v>6122247.5224918341</v>
      </c>
      <c r="F222" s="1">
        <f>Plan1!F222*Plan3!$E451</f>
        <v>51200637.361016504</v>
      </c>
      <c r="G222" s="1">
        <f>Plan1!G222*Plan3!$E451</f>
        <v>223712683.59758094</v>
      </c>
      <c r="H222" s="1">
        <f>Plan1!H222*Plan3!$E451</f>
        <v>412503805.63658565</v>
      </c>
      <c r="I222" s="1">
        <f>Plan1!I222*Plan3!$E451</f>
        <v>1846487721.5797775</v>
      </c>
      <c r="J222" s="1">
        <f>Plan1!J222*Plan3!$E451</f>
        <v>2383026879.1835485</v>
      </c>
      <c r="K222" s="1"/>
    </row>
    <row r="223" spans="1:16" x14ac:dyDescent="0.25">
      <c r="A223" s="3">
        <v>42795</v>
      </c>
      <c r="B223" s="1">
        <f>Plan1!B223*Plan3!$E452</f>
        <v>1031223532.622795</v>
      </c>
      <c r="C223" s="1">
        <f>Plan1!C223*Plan3!$E452</f>
        <v>55448285.742604584</v>
      </c>
      <c r="D223" s="1">
        <f>Plan1!D223*Plan3!$E452</f>
        <v>76278935.954698816</v>
      </c>
      <c r="E223" s="1">
        <f>Plan1!E223*Plan3!$E452</f>
        <v>7022892.3196452893</v>
      </c>
      <c r="F223" s="1">
        <f>Plan1!F223*Plan3!$E452</f>
        <v>76089464.654049605</v>
      </c>
      <c r="G223" s="1">
        <f>Plan1!G223*Plan3!$E452</f>
        <v>137264060.34199175</v>
      </c>
      <c r="H223" s="1">
        <f>Plan1!H223*Plan3!$E452</f>
        <v>89750261.914530963</v>
      </c>
      <c r="I223" s="1">
        <f>Plan1!I223*Plan3!$E452</f>
        <v>1441505957.0201387</v>
      </c>
      <c r="J223" s="1">
        <f>Plan1!J223*Plan3!$E452</f>
        <v>1949301393.1706128</v>
      </c>
      <c r="K223" s="1"/>
    </row>
    <row r="224" spans="1:16" x14ac:dyDescent="0.25">
      <c r="A224" s="3">
        <v>42826</v>
      </c>
      <c r="B224" s="1">
        <f>Plan1!B224*Plan3!$E453</f>
        <v>1129231901.9153504</v>
      </c>
      <c r="C224" s="1">
        <f>Plan1!C224*Plan3!$E453</f>
        <v>164301308.34122926</v>
      </c>
      <c r="D224" s="1">
        <f>Plan1!D224*Plan3!$E453</f>
        <v>46443091.185635008</v>
      </c>
      <c r="E224" s="1">
        <f>Plan1!E224*Plan3!$E453</f>
        <v>8492772.6490927935</v>
      </c>
      <c r="F224" s="1">
        <f>Plan1!F224*Plan3!$E453</f>
        <v>103521585.54380201</v>
      </c>
      <c r="G224" s="1">
        <f>Plan1!G224*Plan3!$E453</f>
        <v>170729256.91980091</v>
      </c>
      <c r="H224" s="1">
        <f>Plan1!H224*Plan3!$E453</f>
        <v>79136475.457710028</v>
      </c>
      <c r="I224" s="1">
        <f>Plan1!I224*Plan3!$E453</f>
        <v>1512369786.6655569</v>
      </c>
      <c r="J224" s="1">
        <f>Plan1!J224*Plan3!$E453</f>
        <v>2137644806.3811288</v>
      </c>
      <c r="K224" s="1"/>
    </row>
    <row r="225" spans="1:11" x14ac:dyDescent="0.25">
      <c r="A225" s="3">
        <v>42856</v>
      </c>
      <c r="B225" s="1">
        <f>Plan1!B225*Plan3!$E454</f>
        <v>1120817048.7035491</v>
      </c>
      <c r="C225" s="1">
        <f>Plan1!C225*Plan3!$E454</f>
        <v>177992101.63202932</v>
      </c>
      <c r="D225" s="1">
        <f>Plan1!D225*Plan3!$E454</f>
        <v>101689767.64537896</v>
      </c>
      <c r="E225" s="1">
        <f>Plan1!E225*Plan3!$E454</f>
        <v>9865002.5473255198</v>
      </c>
      <c r="F225" s="1">
        <f>Plan1!F225*Plan3!$E454</f>
        <v>105926610.65008917</v>
      </c>
      <c r="G225" s="1">
        <f>Plan1!G225*Plan3!$E454</f>
        <v>188353412.70387444</v>
      </c>
      <c r="H225" s="1">
        <f>Plan1!H225*Plan3!$E454</f>
        <v>381866236.06128806</v>
      </c>
      <c r="I225" s="1">
        <f>Plan1!I225*Plan3!$E454</f>
        <v>1947296747.1031177</v>
      </c>
      <c r="J225" s="1">
        <f>Plan1!J225*Plan3!$E454</f>
        <v>2596633126.7048483</v>
      </c>
      <c r="K225" s="1"/>
    </row>
    <row r="226" spans="1:11" x14ac:dyDescent="0.25">
      <c r="A226" s="3">
        <v>42887</v>
      </c>
      <c r="B226" s="1">
        <f>Plan1!B226*Plan3!$E455</f>
        <v>1219342731.4206314</v>
      </c>
      <c r="C226" s="1">
        <f>Plan1!C226*Plan3!$E455</f>
        <v>96088964.415922955</v>
      </c>
      <c r="D226" s="1">
        <f>Plan1!D226*Plan3!$E455</f>
        <v>90139532.908071309</v>
      </c>
      <c r="E226" s="1">
        <f>Plan1!E226*Plan3!$E455</f>
        <v>8495979.122742312</v>
      </c>
      <c r="F226" s="1">
        <f>Plan1!F226*Plan3!$E455</f>
        <v>77017682.694332138</v>
      </c>
      <c r="G226" s="1">
        <f>Plan1!G226*Plan3!$E455</f>
        <v>175104928.1898059</v>
      </c>
      <c r="H226" s="1">
        <f>Plan1!H226*Plan3!$E455</f>
        <v>77399092.842553943</v>
      </c>
      <c r="I226" s="1">
        <f>Plan1!I226*Plan3!$E455</f>
        <v>1621619691.8271413</v>
      </c>
      <c r="J226" s="1">
        <f>Plan1!J226*Plan3!$E455</f>
        <v>2239724010.3179655</v>
      </c>
      <c r="K226" s="1"/>
    </row>
    <row r="227" spans="1:11" x14ac:dyDescent="0.25">
      <c r="A227" s="3">
        <v>42917</v>
      </c>
      <c r="B227" s="1">
        <f>Plan1!B227*Plan3!$E456</f>
        <v>1127720496.2715592</v>
      </c>
      <c r="C227" s="1">
        <f>Plan1!C227*Plan3!$E456</f>
        <v>87776464.177277446</v>
      </c>
      <c r="D227" s="1">
        <f>Plan1!D227*Plan3!$E456</f>
        <v>80824485.904727012</v>
      </c>
      <c r="E227" s="1">
        <f>Plan1!E227*Plan3!$E456</f>
        <v>7256830.2431168053</v>
      </c>
      <c r="F227" s="1">
        <f>Plan1!F227*Plan3!$E456</f>
        <v>105836755.60318264</v>
      </c>
      <c r="G227" s="1">
        <f>Plan1!G227*Plan3!$E456</f>
        <v>139625817.24304697</v>
      </c>
      <c r="H227" s="1">
        <f>Plan1!H227*Plan3!$E456</f>
        <v>83483809.625821054</v>
      </c>
      <c r="I227" s="1">
        <f>Plan1!I227*Plan3!$E456</f>
        <v>1567967724.2720506</v>
      </c>
      <c r="J227" s="1">
        <f>Plan1!J227*Plan3!$E456</f>
        <v>2142297158.3025882</v>
      </c>
      <c r="K227" s="1"/>
    </row>
    <row r="228" spans="1:11" x14ac:dyDescent="0.25">
      <c r="A228" s="3">
        <v>42948</v>
      </c>
      <c r="B228" s="1">
        <f>Plan1!B228*Plan3!$E457</f>
        <v>1097829040.8893869</v>
      </c>
      <c r="C228" s="1">
        <f>Plan1!C228*Plan3!$E457</f>
        <v>55145512.498633444</v>
      </c>
      <c r="D228" s="1">
        <f>Plan1!D228*Plan3!$E457</f>
        <v>72869855.498722851</v>
      </c>
      <c r="E228" s="1">
        <f>Plan1!E228*Plan3!$E457</f>
        <v>7413870.3301379336</v>
      </c>
      <c r="F228" s="1">
        <f>Plan1!F228*Plan3!$E457</f>
        <v>108387002.08620146</v>
      </c>
      <c r="G228" s="1">
        <f>Plan1!G228*Plan3!$E457</f>
        <v>154334218.21258026</v>
      </c>
      <c r="H228" s="1">
        <f>Plan1!H228*Plan3!$E457</f>
        <v>370612808.75106728</v>
      </c>
      <c r="I228" s="1">
        <f>Plan1!I228*Plan3!$E457</f>
        <v>1837251732.0277491</v>
      </c>
      <c r="J228" s="1">
        <f>Plan1!J228*Plan3!$E457</f>
        <v>2394090015.1015472</v>
      </c>
      <c r="K228" s="1"/>
    </row>
    <row r="229" spans="1:11" x14ac:dyDescent="0.25">
      <c r="A229" s="3">
        <v>42979</v>
      </c>
      <c r="B229" s="1">
        <f>Plan1!B229*Plan3!$E458</f>
        <v>1279484559.8823364</v>
      </c>
      <c r="C229" s="1">
        <f>Plan1!C229*Plan3!$E458</f>
        <v>24078322.864632562</v>
      </c>
      <c r="D229" s="1">
        <f>Plan1!D229*Plan3!$E458</f>
        <v>84397964.863207728</v>
      </c>
      <c r="E229" s="1">
        <f>Plan1!E229*Plan3!$E458</f>
        <v>7506621.0086980825</v>
      </c>
      <c r="F229" s="1">
        <f>Plan1!F229*Plan3!$E458</f>
        <v>70685623.767024338</v>
      </c>
      <c r="G229" s="1">
        <f>Plan1!G229*Plan3!$E458</f>
        <v>130276660.67225114</v>
      </c>
      <c r="H229" s="1">
        <f>Plan1!H229*Plan3!$E458</f>
        <v>59440965.609864093</v>
      </c>
      <c r="I229" s="1">
        <f>Plan1!I229*Plan3!$E458</f>
        <v>1520425365.8321335</v>
      </c>
      <c r="J229" s="1">
        <f>Plan1!J229*Plan3!$E458</f>
        <v>2107905231.2737801</v>
      </c>
      <c r="K229" s="1"/>
    </row>
    <row r="230" spans="1:11" x14ac:dyDescent="0.25">
      <c r="A230" s="3">
        <v>43009</v>
      </c>
      <c r="B230" s="1">
        <f>Plan1!B230*Plan3!$E459</f>
        <v>1218750378.8144367</v>
      </c>
      <c r="C230" s="1">
        <f>Plan1!C230*Plan3!$E459</f>
        <v>18500202.272760313</v>
      </c>
      <c r="D230" s="1">
        <f>Plan1!D230*Plan3!$E459</f>
        <v>76866903.438114151</v>
      </c>
      <c r="E230" s="1">
        <f>Plan1!E230*Plan3!$E459</f>
        <v>8950574.9600518495</v>
      </c>
      <c r="F230" s="1">
        <f>Plan1!F230*Plan3!$E459</f>
        <v>67365961.253015697</v>
      </c>
      <c r="G230" s="1">
        <f>Plan1!G230*Plan3!$E459</f>
        <v>152489863.46841669</v>
      </c>
      <c r="H230" s="1">
        <f>Plan1!H230*Plan3!$E459</f>
        <v>79855657.75082691</v>
      </c>
      <c r="I230" s="1">
        <f>Plan1!I230*Plan3!$E459</f>
        <v>1598349599.4698811</v>
      </c>
      <c r="J230" s="1">
        <f>Plan1!J230*Plan3!$E459</f>
        <v>2177497451.3697758</v>
      </c>
      <c r="K230" s="1"/>
    </row>
    <row r="231" spans="1:11" x14ac:dyDescent="0.25">
      <c r="A231" s="3">
        <v>43040</v>
      </c>
      <c r="B231" s="1">
        <f>Plan1!B231*Plan3!$E460</f>
        <v>1227676257.4826562</v>
      </c>
      <c r="C231" s="1">
        <f>Plan1!C231*Plan3!$E460</f>
        <v>14292252.968771419</v>
      </c>
      <c r="D231" s="1">
        <f>Plan1!D231*Plan3!$E460</f>
        <v>75834373.059166193</v>
      </c>
      <c r="E231" s="1">
        <f>Plan1!E231*Plan3!$E460</f>
        <v>13136515.555653391</v>
      </c>
      <c r="F231" s="1">
        <f>Plan1!F231*Plan3!$E460</f>
        <v>63012815.046219729</v>
      </c>
      <c r="G231" s="1">
        <f>Plan1!G231*Plan3!$E460</f>
        <v>146845325.35200739</v>
      </c>
      <c r="H231" s="1">
        <f>Plan1!H231*Plan3!$E460</f>
        <v>293618304.67563337</v>
      </c>
      <c r="I231" s="1">
        <f>Plan1!I231*Plan3!$E460</f>
        <v>1652353726.3659706</v>
      </c>
      <c r="J231" s="1">
        <f>Plan1!J231*Plan3!$E460</f>
        <v>2302166526.1354728</v>
      </c>
      <c r="K231" s="1"/>
    </row>
    <row r="232" spans="1:11" x14ac:dyDescent="0.25">
      <c r="A232" s="3">
        <v>43070</v>
      </c>
      <c r="B232" s="1">
        <f>Plan1!B232*Plan3!$E461</f>
        <v>1249676119.5452476</v>
      </c>
      <c r="C232" s="1">
        <f>Plan1!C232*Plan3!$E461</f>
        <v>13994843.757577324</v>
      </c>
      <c r="D232" s="1">
        <f>Plan1!D232*Plan3!$E461</f>
        <v>99505190.133356303</v>
      </c>
      <c r="E232" s="1">
        <f>Plan1!E232*Plan3!$E461</f>
        <v>8305781.2759150267</v>
      </c>
      <c r="F232" s="1">
        <f>Plan1!F232*Plan3!$E461</f>
        <v>66607343.17350661</v>
      </c>
      <c r="G232" s="1">
        <f>Plan1!G232*Plan3!$E461</f>
        <v>204970730.06400052</v>
      </c>
      <c r="H232" s="1">
        <f>Plan1!H232*Plan3!$E461</f>
        <v>82549684.976556093</v>
      </c>
      <c r="I232" s="1">
        <f>Plan1!I232*Plan3!$E461</f>
        <v>1764455830.4270401</v>
      </c>
      <c r="J232" s="1">
        <f>Plan1!J232*Plan3!$E461</f>
        <v>2360152357.0549369</v>
      </c>
      <c r="K232" s="1"/>
    </row>
    <row r="233" spans="1:11" x14ac:dyDescent="0.25">
      <c r="A233" s="3">
        <v>43101</v>
      </c>
      <c r="B233" s="1">
        <f>Plan1!B233*Plan3!$E462</f>
        <v>1337807592.4282458</v>
      </c>
      <c r="C233" s="1">
        <f>Plan1!C233*Plan3!$E462</f>
        <v>31937901.975048088</v>
      </c>
      <c r="D233" s="1">
        <f>Plan1!D233*Plan3!$E462</f>
        <v>72476247.377406448</v>
      </c>
      <c r="E233" s="1">
        <f>Plan1!E233*Plan3!$E462</f>
        <v>7455867.8071942627</v>
      </c>
      <c r="F233" s="1">
        <f>Plan1!F233*Plan3!$E462</f>
        <v>66829940.035070404</v>
      </c>
      <c r="G233" s="1">
        <f>Plan1!G233*Plan3!$E462</f>
        <v>177216993.6177502</v>
      </c>
      <c r="H233" s="1">
        <f>Plan1!H233*Plan3!$E462</f>
        <v>90175429.894406661</v>
      </c>
      <c r="I233" s="1">
        <f>Plan1!I233*Plan3!$E462</f>
        <v>1611900704.927345</v>
      </c>
      <c r="J233" s="1">
        <f>Plan1!J233*Plan3!$E462</f>
        <v>2244642721.6180105</v>
      </c>
      <c r="K233" s="1"/>
    </row>
    <row r="234" spans="1:11" x14ac:dyDescent="0.25">
      <c r="A234" s="3">
        <v>43132</v>
      </c>
      <c r="B234" s="1">
        <f>Plan1!B234*Plan3!$E463</f>
        <v>1163713361.5580132</v>
      </c>
      <c r="C234" s="1">
        <f>Plan1!C234*Plan3!$E463</f>
        <v>28310735.813972712</v>
      </c>
      <c r="D234" s="1">
        <f>Plan1!D234*Plan3!$E463</f>
        <v>66784234.309480034</v>
      </c>
      <c r="E234" s="1">
        <f>Plan1!E234*Plan3!$E463</f>
        <v>5622266.2947875671</v>
      </c>
      <c r="F234" s="1">
        <f>Plan1!F234*Plan3!$E463</f>
        <v>58198052.986536682</v>
      </c>
      <c r="G234" s="1">
        <f>Plan1!G234*Plan3!$E463</f>
        <v>244180864.75363874</v>
      </c>
      <c r="H234" s="1">
        <f>Plan1!H234*Plan3!$E463</f>
        <v>418513087.48465717</v>
      </c>
      <c r="I234" s="1">
        <f>Plan1!I234*Plan3!$E463</f>
        <v>1857610255.8660643</v>
      </c>
      <c r="J234" s="1">
        <f>Plan1!J234*Plan3!$E463</f>
        <v>2427305713.6022825</v>
      </c>
      <c r="K234" s="1"/>
    </row>
    <row r="235" spans="1:11" x14ac:dyDescent="0.25">
      <c r="A235" s="3">
        <v>43160</v>
      </c>
      <c r="B235" s="1">
        <f>Plan1!B235*Plan3!$E464</f>
        <v>1262367439.3372304</v>
      </c>
      <c r="C235" s="1">
        <f>Plan1!C235*Plan3!$E464</f>
        <v>50347363.348199494</v>
      </c>
      <c r="D235" s="1">
        <f>Plan1!D235*Plan3!$E464</f>
        <v>52239907.351557411</v>
      </c>
      <c r="E235" s="1">
        <f>Plan1!E235*Plan3!$E464</f>
        <v>6910815.6898021791</v>
      </c>
      <c r="F235" s="1">
        <f>Plan1!F235*Plan3!$E464</f>
        <v>70371550.786120653</v>
      </c>
      <c r="G235" s="1">
        <f>Plan1!G235*Plan3!$E464</f>
        <v>158493344.72861692</v>
      </c>
      <c r="H235" s="1">
        <f>Plan1!H235*Plan3!$E464</f>
        <v>100132023.850803</v>
      </c>
      <c r="I235" s="1">
        <f>Plan1!I235*Plan3!$E464</f>
        <v>1549670589.65464</v>
      </c>
      <c r="J235" s="1">
        <f>Plan1!J235*Plan3!$E464</f>
        <v>2153562213.3767543</v>
      </c>
      <c r="K235" s="1"/>
    </row>
    <row r="236" spans="1:11" x14ac:dyDescent="0.25">
      <c r="A236" s="3">
        <v>43191</v>
      </c>
      <c r="B236" s="1">
        <f>Plan1!B236*Plan3!$E465</f>
        <v>1237844621.1132257</v>
      </c>
      <c r="C236" s="1">
        <f>Plan1!C236*Plan3!$E465</f>
        <v>162554602.37431878</v>
      </c>
      <c r="D236" s="1">
        <f>Plan1!D236*Plan3!$E465</f>
        <v>100931452.16708361</v>
      </c>
      <c r="E236" s="1">
        <f>Plan1!E236*Plan3!$E465</f>
        <v>13810243.205389168</v>
      </c>
      <c r="F236" s="1">
        <f>Plan1!F236*Plan3!$E465</f>
        <v>101531658.97436491</v>
      </c>
      <c r="G236" s="1">
        <f>Plan1!G236*Plan3!$E465</f>
        <v>167317388.45081964</v>
      </c>
      <c r="H236" s="1">
        <f>Plan1!H236*Plan3!$E465</f>
        <v>81630999.647124708</v>
      </c>
      <c r="I236" s="1">
        <f>Plan1!I236*Plan3!$E465</f>
        <v>1701968343.3348343</v>
      </c>
      <c r="J236" s="1">
        <f>Plan1!J236*Plan3!$E465</f>
        <v>2368798000.8540735</v>
      </c>
      <c r="K236" s="1"/>
    </row>
    <row r="237" spans="1:11" x14ac:dyDescent="0.25">
      <c r="A237" s="3">
        <v>43221</v>
      </c>
      <c r="B237" s="1">
        <f>Plan1!B237*Plan3!$E466</f>
        <v>1215812146.1196485</v>
      </c>
      <c r="C237" s="1">
        <f>Plan1!C237*Plan3!$E466</f>
        <v>166421073.18271536</v>
      </c>
      <c r="D237" s="1">
        <f>Plan1!D237*Plan3!$E466</f>
        <v>84342656.291233689</v>
      </c>
      <c r="E237" s="1">
        <f>Plan1!E237*Plan3!$E466</f>
        <v>6796254.8223334467</v>
      </c>
      <c r="F237" s="1">
        <f>Plan1!F237*Plan3!$E466</f>
        <v>95702500.712820396</v>
      </c>
      <c r="G237" s="1">
        <f>Plan1!G237*Plan3!$E466</f>
        <v>204249157.93744677</v>
      </c>
      <c r="H237" s="1">
        <f>Plan1!H237*Plan3!$E466</f>
        <v>460763803.08110899</v>
      </c>
      <c r="I237" s="1">
        <f>Plan1!I237*Plan3!$E466</f>
        <v>1908534594.3585336</v>
      </c>
      <c r="J237" s="1">
        <f>Plan1!J237*Plan3!$E466</f>
        <v>2631118345.0175786</v>
      </c>
      <c r="K237" s="1"/>
    </row>
    <row r="238" spans="1:11" x14ac:dyDescent="0.25">
      <c r="A238" s="3">
        <v>43252</v>
      </c>
      <c r="B238" s="1">
        <f>Plan1!B238*Plan3!$E467</f>
        <v>1130028203.6172094</v>
      </c>
      <c r="C238" s="1">
        <f>Plan1!C238*Plan3!$E467</f>
        <v>91299261.765572056</v>
      </c>
      <c r="D238" s="1">
        <f>Plan1!D238*Plan3!$E467</f>
        <v>71535314.865792409</v>
      </c>
      <c r="E238" s="1">
        <f>Plan1!E238*Plan3!$E467</f>
        <v>9007310.1862200107</v>
      </c>
      <c r="F238" s="1">
        <f>Plan1!F238*Plan3!$E467</f>
        <v>72262780.282753676</v>
      </c>
      <c r="G238" s="1">
        <f>Plan1!G238*Plan3!$E467</f>
        <v>196840381.05754378</v>
      </c>
      <c r="H238" s="1">
        <f>Plan1!H238*Plan3!$E467</f>
        <v>104261865.58504716</v>
      </c>
      <c r="I238" s="1">
        <f>Plan1!I238*Plan3!$E467</f>
        <v>1480540997.8912382</v>
      </c>
      <c r="J238" s="1">
        <f>Plan1!J238*Plan3!$E467</f>
        <v>2083165481.0997691</v>
      </c>
      <c r="K238" s="1"/>
    </row>
    <row r="239" spans="1:11" x14ac:dyDescent="0.25">
      <c r="A239" s="3">
        <v>43282</v>
      </c>
      <c r="B239" s="1">
        <f>Plan1!B239*Plan3!$E468</f>
        <v>1258078641.9306796</v>
      </c>
      <c r="C239" s="1">
        <f>Plan1!C239*Plan3!$E468</f>
        <v>93919586.822702765</v>
      </c>
      <c r="D239" s="1">
        <f>Plan1!D239*Plan3!$E468</f>
        <v>84449185.114036977</v>
      </c>
      <c r="E239" s="1">
        <f>Plan1!E239*Plan3!$E468</f>
        <v>6701706.8370555863</v>
      </c>
      <c r="F239" s="1">
        <f>Plan1!F239*Plan3!$E468</f>
        <v>104445840.74291876</v>
      </c>
      <c r="G239" s="1">
        <f>Plan1!G239*Plan3!$E468</f>
        <v>128412107.31320272</v>
      </c>
      <c r="H239" s="1">
        <f>Plan1!H239*Plan3!$E468</f>
        <v>185281798.68323103</v>
      </c>
      <c r="I239" s="1">
        <f>Plan1!I239*Plan3!$E468</f>
        <v>1690411393.6473949</v>
      </c>
      <c r="J239" s="1">
        <f>Plan1!J239*Plan3!$E468</f>
        <v>2321982975.8059187</v>
      </c>
      <c r="K239" s="1"/>
    </row>
    <row r="240" spans="1:11" x14ac:dyDescent="0.25">
      <c r="A240" s="3">
        <v>43313</v>
      </c>
      <c r="B240" s="1">
        <f>Plan1!B240*Plan3!$E469</f>
        <v>1242232351.8217702</v>
      </c>
      <c r="C240" s="1">
        <f>Plan1!C240*Plan3!$E469</f>
        <v>62083964.708254099</v>
      </c>
      <c r="D240" s="1">
        <f>Plan1!D240*Plan3!$E469</f>
        <v>77569144.007207543</v>
      </c>
      <c r="E240" s="1">
        <f>Plan1!E240*Plan3!$E469</f>
        <v>10185820.142125396</v>
      </c>
      <c r="F240" s="1">
        <f>Plan1!F240*Plan3!$E469</f>
        <v>109210849.13145749</v>
      </c>
      <c r="G240" s="1">
        <f>Plan1!G240*Plan3!$E469</f>
        <v>163280631.27224439</v>
      </c>
      <c r="H240" s="1">
        <f>Plan1!H240*Plan3!$E469</f>
        <v>590684012.28738558</v>
      </c>
      <c r="I240" s="1">
        <f>Plan1!I240*Plan3!$E469</f>
        <v>2053306137.1392949</v>
      </c>
      <c r="J240" s="1">
        <f>Plan1!J240*Plan3!$E469</f>
        <v>2669681892.1214867</v>
      </c>
      <c r="K240" s="1"/>
    </row>
    <row r="241" spans="1:11" x14ac:dyDescent="0.25">
      <c r="A241" s="3">
        <v>43344</v>
      </c>
      <c r="B241" s="1">
        <f>Plan1!B241*Plan3!$E470</f>
        <v>1316369639.5669806</v>
      </c>
      <c r="C241" s="1">
        <f>Plan1!C241*Plan3!$E470</f>
        <v>28709131.699911702</v>
      </c>
      <c r="D241" s="1">
        <f>Plan1!D241*Plan3!$E470</f>
        <v>76259824.064464837</v>
      </c>
      <c r="E241" s="1">
        <f>Plan1!E241*Plan3!$E470</f>
        <v>13021366.281342261</v>
      </c>
      <c r="F241" s="1">
        <f>Plan1!F241*Plan3!$E470</f>
        <v>74162522.093543112</v>
      </c>
      <c r="G241" s="1">
        <f>Plan1!G241*Plan3!$E470</f>
        <v>121738807.68496674</v>
      </c>
      <c r="H241" s="1">
        <f>Plan1!H241*Plan3!$E470</f>
        <v>112615221.9157533</v>
      </c>
      <c r="I241" s="1">
        <f>Plan1!I241*Plan3!$E470</f>
        <v>1562225666.338387</v>
      </c>
      <c r="J241" s="1">
        <f>Plan1!J241*Plan3!$E470</f>
        <v>2174836949.1912799</v>
      </c>
      <c r="K241" s="1"/>
    </row>
    <row r="242" spans="1:11" x14ac:dyDescent="0.25">
      <c r="A242" s="3">
        <v>43374</v>
      </c>
      <c r="B242" s="1">
        <f>Plan1!B242*Plan3!$E471</f>
        <v>1250681179.899821</v>
      </c>
      <c r="C242" s="1">
        <f>Plan1!C242*Plan3!$E471</f>
        <v>22615525.397264726</v>
      </c>
      <c r="D242" s="1">
        <f>Plan1!D242*Plan3!$E471</f>
        <v>76944843.158345029</v>
      </c>
      <c r="E242" s="1">
        <f>Plan1!E242*Plan3!$E471</f>
        <v>7912625.2112786239</v>
      </c>
      <c r="F242" s="1">
        <f>Plan1!F242*Plan3!$E471</f>
        <v>81201368.84349981</v>
      </c>
      <c r="G242" s="1">
        <f>Plan1!G242*Plan3!$E471</f>
        <v>134978664.57496968</v>
      </c>
      <c r="H242" s="1">
        <f>Plan1!H242*Plan3!$E471</f>
        <v>121384606.8037934</v>
      </c>
      <c r="I242" s="1">
        <f>Plan1!I242*Plan3!$E471</f>
        <v>1675933803.021251</v>
      </c>
      <c r="J242" s="1">
        <f>Plan1!J242*Plan3!$E471</f>
        <v>2270135527.6240425</v>
      </c>
      <c r="K242" s="1"/>
    </row>
    <row r="243" spans="1:11" x14ac:dyDescent="0.25">
      <c r="A243" s="3">
        <v>43405</v>
      </c>
      <c r="B243" s="1">
        <f>Plan1!B243*Plan3!$E472</f>
        <v>1366265517.5809746</v>
      </c>
      <c r="C243" s="1">
        <f>Plan1!C243*Plan3!$E472</f>
        <v>16796710.494904876</v>
      </c>
      <c r="D243" s="1">
        <f>Plan1!D243*Plan3!$E472</f>
        <v>76774249.864287779</v>
      </c>
      <c r="E243" s="1">
        <f>Plan1!E243*Plan3!$E472</f>
        <v>10437070.828242872</v>
      </c>
      <c r="F243" s="1">
        <f>Plan1!F243*Plan3!$E472</f>
        <v>67539075.809938952</v>
      </c>
      <c r="G243" s="1">
        <f>Plan1!G243*Plan3!$E472</f>
        <v>175761398.38967964</v>
      </c>
      <c r="H243" s="1">
        <f>Plan1!H243*Plan3!$E472</f>
        <v>567916272.81023574</v>
      </c>
      <c r="I243" s="1">
        <f>Plan1!I243*Plan3!$E472</f>
        <v>2105358072.2436192</v>
      </c>
      <c r="J243" s="1">
        <f>Plan1!J243*Plan3!$E472</f>
        <v>2739547669.7439303</v>
      </c>
      <c r="K243" s="1"/>
    </row>
    <row r="244" spans="1:11" x14ac:dyDescent="0.25">
      <c r="A244" s="3">
        <v>43435</v>
      </c>
      <c r="B244" s="1">
        <f>Plan1!B244*Plan3!$E473</f>
        <v>1314576526.0861609</v>
      </c>
      <c r="C244" s="1">
        <f>Plan1!C244*Plan3!$E473</f>
        <v>17913034.076201905</v>
      </c>
      <c r="D244" s="1">
        <f>Plan1!D244*Plan3!$E473</f>
        <v>177868993.32044777</v>
      </c>
      <c r="E244" s="1">
        <f>Plan1!E244*Plan3!$E473</f>
        <v>10641896.353541635</v>
      </c>
      <c r="F244" s="1">
        <f>Plan1!F244*Plan3!$E473</f>
        <v>68035890.4034473</v>
      </c>
      <c r="G244" s="1">
        <f>Plan1!G244*Plan3!$E473</f>
        <v>232069165.89338171</v>
      </c>
      <c r="H244" s="1">
        <f>Plan1!H244*Plan3!$E473</f>
        <v>131093761.51767029</v>
      </c>
      <c r="I244" s="1">
        <f>Plan1!I244*Plan3!$E473</f>
        <v>1890562664.2097542</v>
      </c>
      <c r="J244" s="1">
        <f>Plan1!J244*Plan3!$E473</f>
        <v>2523493577.3470812</v>
      </c>
      <c r="K244" s="1"/>
    </row>
    <row r="245" spans="1:11" x14ac:dyDescent="0.25">
      <c r="A245" s="3">
        <v>43466</v>
      </c>
      <c r="B245" s="1">
        <f>Plan1!B245*Plan3!$E474</f>
        <v>1398173231.425539</v>
      </c>
      <c r="C245" s="1">
        <f>Plan1!C245*Plan3!$E474</f>
        <v>39132222.053284638</v>
      </c>
      <c r="D245" s="1">
        <f>Plan1!D245*Plan3!$E474</f>
        <v>78997449.302633494</v>
      </c>
      <c r="E245" s="1">
        <f>Plan1!E245*Plan3!$E474</f>
        <v>6784811.5673487997</v>
      </c>
      <c r="F245" s="1">
        <f>Plan1!F245*Plan3!$E474</f>
        <v>74904937.910462722</v>
      </c>
      <c r="G245" s="1">
        <f>Plan1!G245*Plan3!$E474</f>
        <v>216397126.18070439</v>
      </c>
      <c r="H245" s="1">
        <f>Plan1!H245*Plan3!$E474</f>
        <v>101283630.94894409</v>
      </c>
      <c r="I245" s="1">
        <f>Plan1!I245*Plan3!$E474</f>
        <v>1800808386.4031038</v>
      </c>
      <c r="J245" s="1">
        <f>Plan1!J245*Plan3!$E474</f>
        <v>2465209345.4021749</v>
      </c>
      <c r="K245" s="1"/>
    </row>
    <row r="246" spans="1:11" x14ac:dyDescent="0.25">
      <c r="A246" s="3">
        <v>43497</v>
      </c>
      <c r="B246" s="1">
        <f>Plan1!B246*Plan3!$E475</f>
        <v>1389577206.2787788</v>
      </c>
      <c r="C246" s="1">
        <f>Plan1!C246*Plan3!$E475</f>
        <v>40029834.454937123</v>
      </c>
      <c r="D246" s="1">
        <f>Plan1!D246*Plan3!$E475</f>
        <v>77502229.779007778</v>
      </c>
      <c r="E246" s="1">
        <f>Plan1!E246*Plan3!$E475</f>
        <v>7142127.0805339236</v>
      </c>
      <c r="F246" s="1">
        <f>Plan1!F246*Plan3!$E475</f>
        <v>69452771.895742059</v>
      </c>
      <c r="G246" s="1">
        <f>Plan1!G246*Plan3!$E475</f>
        <v>234487600.79052177</v>
      </c>
      <c r="H246" s="1">
        <f>Plan1!H246*Plan3!$E475</f>
        <v>511911666.98021132</v>
      </c>
      <c r="I246" s="1">
        <f>Plan1!I246*Plan3!$E475</f>
        <v>2162701828.0075026</v>
      </c>
      <c r="J246" s="1">
        <f>Plan1!J246*Plan3!$E475</f>
        <v>2837584660.8882604</v>
      </c>
      <c r="K246" s="1"/>
    </row>
    <row r="247" spans="1:11" x14ac:dyDescent="0.25">
      <c r="A247" s="3">
        <v>43525</v>
      </c>
      <c r="B247" s="1">
        <f>Plan1!B247*Plan3!$E476</f>
        <v>1254765022.1739128</v>
      </c>
      <c r="C247" s="1">
        <f>Plan1!C247*Plan3!$E476</f>
        <v>60052758.818799771</v>
      </c>
      <c r="D247" s="1">
        <f>Plan1!D247*Plan3!$E476</f>
        <v>79126797.206803903</v>
      </c>
      <c r="E247" s="1">
        <f>Plan1!E247*Plan3!$E476</f>
        <v>9943319.9783233702</v>
      </c>
      <c r="F247" s="1">
        <f>Plan1!F247*Plan3!$E476</f>
        <v>72086394.698314667</v>
      </c>
      <c r="G247" s="1">
        <f>Plan1!G247*Plan3!$E476</f>
        <v>180685275.09392539</v>
      </c>
      <c r="H247" s="1">
        <f>Plan1!H247*Plan3!$E476</f>
        <v>90557794.309562266</v>
      </c>
      <c r="I247" s="1">
        <f>Plan1!I247*Plan3!$E476</f>
        <v>1575334976.394974</v>
      </c>
      <c r="J247" s="1">
        <f>Plan1!J247*Plan3!$E476</f>
        <v>2188665473.7655668</v>
      </c>
      <c r="K247" s="1"/>
    </row>
    <row r="248" spans="1:11" x14ac:dyDescent="0.25">
      <c r="A248" s="3">
        <v>43556</v>
      </c>
      <c r="B248" s="1">
        <f>Plan1!B248*Plan3!$E477</f>
        <v>1329283199.214236</v>
      </c>
      <c r="C248" s="1">
        <f>Plan1!C248*Plan3!$E477</f>
        <v>261871536.48623294</v>
      </c>
      <c r="D248" s="1">
        <f>Plan1!D248*Plan3!$E477</f>
        <v>73935785.142662033</v>
      </c>
      <c r="E248" s="1">
        <f>Plan1!E248*Plan3!$E477</f>
        <v>10115767.94519894</v>
      </c>
      <c r="F248" s="1">
        <f>Plan1!F248*Plan3!$E477</f>
        <v>131136903.52992314</v>
      </c>
      <c r="G248" s="1">
        <f>Plan1!G248*Plan3!$E477</f>
        <v>166596941.1323272</v>
      </c>
      <c r="H248" s="1">
        <f>Plan1!H248*Plan3!$E477</f>
        <v>66386950.515328482</v>
      </c>
      <c r="I248" s="1">
        <f>Plan1!I248*Plan3!$E477</f>
        <v>2800261696.6394281</v>
      </c>
      <c r="J248" s="1">
        <f>Plan1!J248*Plan3!$E477</f>
        <v>3557484049.5231586</v>
      </c>
      <c r="K248" s="1"/>
    </row>
    <row r="249" spans="1:11" x14ac:dyDescent="0.25">
      <c r="A249" s="3">
        <v>43586</v>
      </c>
      <c r="B249" s="1">
        <f>Plan1!B249*Plan3!$E478</f>
        <v>1315318183.2601061</v>
      </c>
      <c r="C249" s="1">
        <f>Plan1!C249*Plan3!$E478</f>
        <v>111543775.79285552</v>
      </c>
      <c r="D249" s="1">
        <f>Plan1!D249*Plan3!$E478</f>
        <v>83282788.89026536</v>
      </c>
      <c r="E249" s="1">
        <f>Plan1!E249*Plan3!$E478</f>
        <v>10012181.637608606</v>
      </c>
      <c r="F249" s="1">
        <f>Plan1!F249*Plan3!$E478</f>
        <v>81812235.045447975</v>
      </c>
      <c r="G249" s="1">
        <f>Plan1!G249*Plan3!$E478</f>
        <v>217525865.64626741</v>
      </c>
      <c r="H249" s="1">
        <f>Plan1!H249*Plan3!$E478</f>
        <v>377483331.11438793</v>
      </c>
      <c r="I249" s="1">
        <f>Plan1!I249*Plan3!$E478</f>
        <v>2326427759.5112133</v>
      </c>
      <c r="J249" s="1">
        <f>Plan1!J249*Plan3!$E478</f>
        <v>3036656412.5382576</v>
      </c>
      <c r="K249" s="1"/>
    </row>
    <row r="250" spans="1:11" x14ac:dyDescent="0.25">
      <c r="A250" s="3">
        <v>43617</v>
      </c>
      <c r="B250" s="1">
        <f>Plan1!B250*Plan3!$E479</f>
        <v>1358881533.5496187</v>
      </c>
      <c r="C250" s="1">
        <f>Plan1!C250*Plan3!$E479</f>
        <v>94287333.872535497</v>
      </c>
      <c r="D250" s="1">
        <f>Plan1!D250*Plan3!$E479</f>
        <v>78013077.602601007</v>
      </c>
      <c r="E250" s="1">
        <f>Plan1!E250*Plan3!$E479</f>
        <v>9312276.5457494184</v>
      </c>
      <c r="F250" s="1">
        <f>Plan1!F250*Plan3!$E479</f>
        <v>74165447.253192514</v>
      </c>
      <c r="G250" s="1">
        <f>Plan1!G250*Plan3!$E479</f>
        <v>167362716.31596047</v>
      </c>
      <c r="H250" s="1">
        <f>Plan1!H250*Plan3!$E479</f>
        <v>87742086.08315143</v>
      </c>
      <c r="I250" s="1">
        <f>Plan1!I250*Plan3!$E479</f>
        <v>1720567829.2014782</v>
      </c>
      <c r="J250" s="1">
        <f>Plan1!J250*Plan3!$E479</f>
        <v>2390865544.2571244</v>
      </c>
      <c r="K250" s="1"/>
    </row>
    <row r="251" spans="1:11" x14ac:dyDescent="0.25">
      <c r="A251" s="3">
        <v>43647</v>
      </c>
      <c r="B251" s="1">
        <f>Plan1!B251*Plan3!$E480</f>
        <v>1305345713.1712573</v>
      </c>
      <c r="C251" s="1">
        <f>Plan1!C251*Plan3!$E480</f>
        <v>99131748.652527824</v>
      </c>
      <c r="D251" s="1">
        <f>Plan1!D251*Plan3!$E480</f>
        <v>87896977.220683426</v>
      </c>
      <c r="E251" s="1">
        <f>Plan1!E251*Plan3!$E480</f>
        <v>9401617.2298366781</v>
      </c>
      <c r="F251" s="1">
        <f>Plan1!F251*Plan3!$E480</f>
        <v>132226618.18630992</v>
      </c>
      <c r="G251" s="1">
        <f>Plan1!G251*Plan3!$E480</f>
        <v>141921595.38443539</v>
      </c>
      <c r="H251" s="1">
        <f>Plan1!H251*Plan3!$E480</f>
        <v>91285514.279592961</v>
      </c>
      <c r="I251" s="1">
        <f>Plan1!I251*Plan3!$E480</f>
        <v>1719930597.6913443</v>
      </c>
      <c r="J251" s="1">
        <f>Plan1!J251*Plan3!$E480</f>
        <v>2371696408.7556562</v>
      </c>
      <c r="K251" s="1"/>
    </row>
    <row r="252" spans="1:11" x14ac:dyDescent="0.25">
      <c r="A252" s="3">
        <v>43678</v>
      </c>
      <c r="B252" s="1">
        <f>Plan1!B252*Plan3!$E481</f>
        <v>1423069336.1526785</v>
      </c>
      <c r="C252" s="1">
        <f>Plan1!C252*Plan3!$E481</f>
        <v>38601676.135157324</v>
      </c>
      <c r="D252" s="1">
        <f>Plan1!D252*Plan3!$E481</f>
        <v>81422281.240562916</v>
      </c>
      <c r="E252" s="1">
        <f>Plan1!E252*Plan3!$E481</f>
        <v>11227152.866986172</v>
      </c>
      <c r="F252" s="1">
        <f>Plan1!F252*Plan3!$E481</f>
        <v>83909096.11660336</v>
      </c>
      <c r="G252" s="1">
        <f>Plan1!G252*Plan3!$E481</f>
        <v>176187897.26991072</v>
      </c>
      <c r="H252" s="1">
        <f>Plan1!H252*Plan3!$E481</f>
        <v>597519999.63770473</v>
      </c>
      <c r="I252" s="1">
        <f>Plan1!I252*Plan3!$E481</f>
        <v>2272882414.6974769</v>
      </c>
      <c r="J252" s="1">
        <f>Plan1!J252*Plan3!$E481</f>
        <v>2939083746.7167649</v>
      </c>
      <c r="K252" s="1"/>
    </row>
    <row r="253" spans="1:11" x14ac:dyDescent="0.25">
      <c r="A253" s="3">
        <v>43709</v>
      </c>
      <c r="B253" s="1">
        <f>Plan1!B253*Plan3!$E482</f>
        <v>1304904426.4423707</v>
      </c>
      <c r="C253" s="1">
        <f>Plan1!C253*Plan3!$E482</f>
        <v>28612107.469774686</v>
      </c>
      <c r="D253" s="1">
        <f>Plan1!D253*Plan3!$E482</f>
        <v>81104201.877928182</v>
      </c>
      <c r="E253" s="1">
        <f>Plan1!E253*Plan3!$E482</f>
        <v>8576820.1306057759</v>
      </c>
      <c r="F253" s="1">
        <f>Plan1!F253*Plan3!$E482</f>
        <v>76528840.993758023</v>
      </c>
      <c r="G253" s="1">
        <f>Plan1!G253*Plan3!$E482</f>
        <v>162565225.98998252</v>
      </c>
      <c r="H253" s="1">
        <f>Plan1!H253*Plan3!$E482</f>
        <v>73389399.170976773</v>
      </c>
      <c r="I253" s="1">
        <f>Plan1!I253*Plan3!$E482</f>
        <v>1679182987.6561708</v>
      </c>
      <c r="J253" s="1">
        <f>Plan1!J253*Plan3!$E482</f>
        <v>2288825183.1498861</v>
      </c>
      <c r="K253" s="1"/>
    </row>
    <row r="254" spans="1:11" x14ac:dyDescent="0.25">
      <c r="A254" s="3">
        <v>43739</v>
      </c>
      <c r="B254" s="1">
        <f>Plan1!B254*Plan3!$E483</f>
        <v>1338111150.4978294</v>
      </c>
      <c r="C254" s="1">
        <f>Plan1!C254*Plan3!$E483</f>
        <v>21843011.559270695</v>
      </c>
      <c r="D254" s="1">
        <f>Plan1!D254*Plan3!$E483</f>
        <v>74079877.345833778</v>
      </c>
      <c r="E254" s="1">
        <f>Plan1!E254*Plan3!$E483</f>
        <v>8429175.9767115861</v>
      </c>
      <c r="F254" s="1">
        <f>Plan1!F254*Plan3!$E483</f>
        <v>77349518.614811674</v>
      </c>
      <c r="G254" s="1">
        <f>Plan1!G254*Plan3!$E483</f>
        <v>136758279.33149874</v>
      </c>
      <c r="H254" s="1">
        <f>Plan1!H254*Plan3!$E483</f>
        <v>75350694.687419549</v>
      </c>
      <c r="I254" s="1">
        <f>Plan1!I254*Plan3!$E483</f>
        <v>1723906647.0862465</v>
      </c>
      <c r="J254" s="1">
        <f>Plan1!J254*Plan3!$E483</f>
        <v>2347975172.7988291</v>
      </c>
      <c r="K254" s="1"/>
    </row>
    <row r="255" spans="1:11" x14ac:dyDescent="0.25">
      <c r="A255" s="3">
        <v>43770</v>
      </c>
      <c r="B255" s="1">
        <f>Plan1!B255*Plan3!$E484</f>
        <v>1432640101.3975084</v>
      </c>
      <c r="C255" s="1">
        <f>Plan1!C255*Plan3!$E484</f>
        <v>14409160.298817299</v>
      </c>
      <c r="D255" s="1">
        <f>Plan1!D255*Plan3!$E484</f>
        <v>85625373.436588854</v>
      </c>
      <c r="E255" s="1">
        <f>Plan1!E255*Plan3!$E484</f>
        <v>9657679.6363089923</v>
      </c>
      <c r="F255" s="1">
        <f>Plan1!F255*Plan3!$E484</f>
        <v>64197697.083850458</v>
      </c>
      <c r="G255" s="1">
        <f>Plan1!G255*Plan3!$E484</f>
        <v>197312130.67979917</v>
      </c>
      <c r="H255" s="1">
        <f>Plan1!H255*Plan3!$E484</f>
        <v>496297100.45011824</v>
      </c>
      <c r="I255" s="1">
        <f>Plan1!I255*Plan3!$E484</f>
        <v>2116069159.9136207</v>
      </c>
      <c r="J255" s="1">
        <f>Plan1!J255*Plan3!$E484</f>
        <v>2798876833.2404523</v>
      </c>
      <c r="K255" s="1"/>
    </row>
    <row r="256" spans="1:11" x14ac:dyDescent="0.25">
      <c r="A256" s="3">
        <v>43800</v>
      </c>
      <c r="B256" s="1">
        <f>Plan1!B256*Plan3!$E485</f>
        <v>1349852674.7177224</v>
      </c>
      <c r="C256" s="1">
        <f>Plan1!C256*Plan3!$E485</f>
        <v>16445675.058247548</v>
      </c>
      <c r="D256" s="1">
        <f>Plan1!D256*Plan3!$E485</f>
        <v>155043523.63852316</v>
      </c>
      <c r="E256" s="1">
        <f>Plan1!E256*Plan3!$E485</f>
        <v>9607682.3682022244</v>
      </c>
      <c r="F256" s="1">
        <f>Plan1!F256*Plan3!$E485</f>
        <v>68625418.047344416</v>
      </c>
      <c r="G256" s="1">
        <f>Plan1!G256*Plan3!$E485</f>
        <v>242595718.07008171</v>
      </c>
      <c r="H256" s="1">
        <f>Plan1!H256*Plan3!$E485</f>
        <v>72532403.44981505</v>
      </c>
      <c r="I256" s="1">
        <f>Plan1!I256*Plan3!$E485</f>
        <v>2201553303.9816465</v>
      </c>
      <c r="J256" s="1">
        <f>Plan1!J256*Plan3!$E485</f>
        <v>2837065525.8158927</v>
      </c>
      <c r="K256" s="1"/>
    </row>
    <row r="257" spans="1:11" x14ac:dyDescent="0.25">
      <c r="A257" s="3">
        <v>43831</v>
      </c>
      <c r="B257" s="1">
        <f>Plan1!B257*Plan3!$E486</f>
        <v>1555611777.0893815</v>
      </c>
      <c r="C257" s="1">
        <f>Plan1!C257*Plan3!$E486</f>
        <v>37814755.354209997</v>
      </c>
      <c r="D257" s="1">
        <f>Plan1!D257*Plan3!$E486</f>
        <v>80604041.156645268</v>
      </c>
      <c r="E257" s="1">
        <f>Plan1!E257*Plan3!$E486</f>
        <v>6953567.3470909372</v>
      </c>
      <c r="F257" s="1">
        <f>Plan1!F257*Plan3!$E486</f>
        <v>69145716.072715968</v>
      </c>
      <c r="G257" s="1">
        <f>Plan1!G257*Plan3!$E486</f>
        <v>181445622.76324037</v>
      </c>
      <c r="H257" s="1">
        <f>Plan1!H257*Plan3!$E486</f>
        <v>77246436.937299967</v>
      </c>
      <c r="I257" s="1">
        <f>Plan1!I257*Plan3!$E486</f>
        <v>1730727125.9598556</v>
      </c>
      <c r="J257" s="1">
        <f>Plan1!J257*Plan3!$E486</f>
        <v>2460620576.8787661</v>
      </c>
      <c r="K257" s="1"/>
    </row>
    <row r="258" spans="1:11" x14ac:dyDescent="0.25">
      <c r="A258" s="3">
        <v>43862</v>
      </c>
      <c r="B258" s="1">
        <f>Plan1!B258*Plan3!$E487</f>
        <v>1250196143.7405815</v>
      </c>
      <c r="C258" s="1">
        <f>Plan1!C258*Plan3!$E487</f>
        <v>34816134.751847297</v>
      </c>
      <c r="D258" s="1">
        <f>Plan1!D258*Plan3!$E487</f>
        <v>80859355.207172245</v>
      </c>
      <c r="E258" s="1">
        <f>Plan1!E258*Plan3!$E487</f>
        <v>7038461.5745875528</v>
      </c>
      <c r="F258" s="1">
        <f>Plan1!F258*Plan3!$E487</f>
        <v>61454480.207346</v>
      </c>
      <c r="G258" s="1">
        <f>Plan1!G258*Plan3!$E487</f>
        <v>285172727.84094012</v>
      </c>
      <c r="H258" s="1">
        <f>Plan1!H258*Plan3!$E487</f>
        <v>441042871.9546355</v>
      </c>
      <c r="I258" s="1">
        <f>Plan1!I258*Plan3!$E487</f>
        <v>1887404257.529072</v>
      </c>
      <c r="J258" s="1">
        <f>Plan1!J258*Plan3!$E487</f>
        <v>2592461895.1716752</v>
      </c>
      <c r="K258" s="1"/>
    </row>
    <row r="259" spans="1:11" x14ac:dyDescent="0.25">
      <c r="A259" s="3">
        <v>43891</v>
      </c>
      <c r="B259" s="1">
        <f>Plan1!B259*Plan3!$E488</f>
        <v>1322466374.8845599</v>
      </c>
      <c r="C259" s="1">
        <f>Plan1!C259*Plan3!$E488</f>
        <v>54428347.688818395</v>
      </c>
      <c r="D259" s="1">
        <f>Plan1!D259*Plan3!$E488</f>
        <v>72917292.352284878</v>
      </c>
      <c r="E259" s="1">
        <f>Plan1!E259*Plan3!$E488</f>
        <v>9664454.1777918879</v>
      </c>
      <c r="F259" s="1">
        <f>Plan1!F259*Plan3!$E488</f>
        <v>63373999.509282738</v>
      </c>
      <c r="G259" s="1">
        <f>Plan1!G259*Plan3!$E488</f>
        <v>153169328.24756676</v>
      </c>
      <c r="H259" s="1">
        <f>Plan1!H259*Plan3!$E488</f>
        <v>81855082.572131038</v>
      </c>
      <c r="I259" s="1">
        <f>Plan1!I259*Plan3!$E488</f>
        <v>1624044799.4682221</v>
      </c>
      <c r="J259" s="1">
        <f>Plan1!J259*Plan3!$E488</f>
        <v>2179340146.8172412</v>
      </c>
      <c r="K259" s="1"/>
    </row>
    <row r="260" spans="1:11" x14ac:dyDescent="0.25">
      <c r="A260" s="3">
        <v>43922</v>
      </c>
      <c r="B260" s="1">
        <f>Plan1!B260*Plan3!$E489</f>
        <v>1238208627.3674347</v>
      </c>
      <c r="C260" s="1">
        <f>Plan1!C260*Plan3!$E489</f>
        <v>215296484.07349986</v>
      </c>
      <c r="D260" s="1">
        <f>Plan1!D260*Plan3!$E489</f>
        <v>95782281.753440946</v>
      </c>
      <c r="E260" s="1">
        <f>Plan1!E260*Plan3!$E489</f>
        <v>3319288.6253252225</v>
      </c>
      <c r="F260" s="1">
        <f>Plan1!F260*Plan3!$E489</f>
        <v>82258495.332576066</v>
      </c>
      <c r="G260" s="1">
        <f>Plan1!G260*Plan3!$E489</f>
        <v>151564803.41308823</v>
      </c>
      <c r="H260" s="1">
        <f>Plan1!H260*Plan3!$E489</f>
        <v>70235784.319911107</v>
      </c>
      <c r="I260" s="1">
        <f>Plan1!I260*Plan3!$E489</f>
        <v>1854557411.887274</v>
      </c>
      <c r="J260" s="1">
        <f>Plan1!J260*Plan3!$E489</f>
        <v>2538352454.3506351</v>
      </c>
      <c r="K260" s="1"/>
    </row>
    <row r="261" spans="1:11" x14ac:dyDescent="0.25">
      <c r="A261" s="3">
        <v>43952</v>
      </c>
      <c r="B261" s="1">
        <f>Plan1!B261*Plan3!$E490</f>
        <v>954791934.15716314</v>
      </c>
      <c r="C261" s="1">
        <f>Plan1!C261*Plan3!$E490</f>
        <v>118706118.17514698</v>
      </c>
      <c r="D261" s="1">
        <f>Plan1!D261*Plan3!$E490</f>
        <v>82170216.966608077</v>
      </c>
      <c r="E261" s="1">
        <f>Plan1!E261*Plan3!$E490</f>
        <v>11986936.522981063</v>
      </c>
      <c r="F261" s="1">
        <f>Plan1!F261*Plan3!$E490</f>
        <v>62119987.032385156</v>
      </c>
      <c r="G261" s="1">
        <f>Plan1!G261*Plan3!$E490</f>
        <v>160128592.629729</v>
      </c>
      <c r="H261" s="1">
        <f>Plan1!H261*Plan3!$E490</f>
        <v>406150281.66479272</v>
      </c>
      <c r="I261" s="1">
        <f>Plan1!I261*Plan3!$E490</f>
        <v>1740191731.3167863</v>
      </c>
      <c r="J261" s="1">
        <f>Plan1!J261*Plan3!$E490</f>
        <v>2252033731.8891411</v>
      </c>
      <c r="K261" s="1"/>
    </row>
    <row r="262" spans="1:11" x14ac:dyDescent="0.25">
      <c r="A262" s="3">
        <v>43983</v>
      </c>
      <c r="B262" s="1">
        <f>Plan1!B262*Plan3!$E491</f>
        <v>1210754273.9727066</v>
      </c>
      <c r="C262" s="1">
        <f>Plan1!C262*Plan3!$E491</f>
        <v>118800593.54280366</v>
      </c>
      <c r="D262" s="1">
        <f>Plan1!D262*Plan3!$E491</f>
        <v>83440877.534904093</v>
      </c>
      <c r="E262" s="1">
        <f>Plan1!E262*Plan3!$E491</f>
        <v>8732114.7287472058</v>
      </c>
      <c r="F262" s="1">
        <f>Plan1!F262*Plan3!$E491</f>
        <v>71045423.633496016</v>
      </c>
      <c r="G262" s="1">
        <f>Plan1!G262*Plan3!$E491</f>
        <v>127669387.48843743</v>
      </c>
      <c r="H262" s="1">
        <f>Plan1!H262*Plan3!$E491</f>
        <v>23247411.978610184</v>
      </c>
      <c r="I262" s="1">
        <f>Plan1!I262*Plan3!$E491</f>
        <v>1975919625.5616257</v>
      </c>
      <c r="J262" s="1">
        <f>Plan1!J262*Plan3!$E491</f>
        <v>2596803881.7553296</v>
      </c>
      <c r="K262" s="1"/>
    </row>
    <row r="263" spans="1:11" x14ac:dyDescent="0.25">
      <c r="A263" s="3">
        <v>44013</v>
      </c>
      <c r="B263" s="1">
        <f>Plan1!B263*Plan3!$E492</f>
        <v>1292709114.1067252</v>
      </c>
      <c r="C263" s="1">
        <f>Plan1!C263*Plan3!$E492</f>
        <v>119220367.49532449</v>
      </c>
      <c r="D263" s="1">
        <f>Plan1!D263*Plan3!$E492</f>
        <v>83742029.90386197</v>
      </c>
      <c r="E263" s="1">
        <f>Plan1!E263*Plan3!$E492</f>
        <v>6974135.0653555347</v>
      </c>
      <c r="F263" s="1">
        <f>Plan1!F263*Plan3!$E492</f>
        <v>126755516.76733027</v>
      </c>
      <c r="G263" s="1">
        <f>Plan1!G263*Plan3!$E492</f>
        <v>134532143.39979541</v>
      </c>
      <c r="H263" s="1">
        <f>Plan1!H263*Plan3!$E492</f>
        <v>45219813.428244963</v>
      </c>
      <c r="I263" s="1">
        <f>Plan1!I263*Plan3!$E492</f>
        <v>2107900579.2308784</v>
      </c>
      <c r="J263" s="1">
        <f>Plan1!J263*Plan3!$E492</f>
        <v>2763156906.8966713</v>
      </c>
      <c r="K263" s="1"/>
    </row>
    <row r="264" spans="1:11" x14ac:dyDescent="0.25">
      <c r="A264" s="3">
        <v>44044</v>
      </c>
      <c r="B264" s="1">
        <f>Plan1!B264*Plan3!$E493</f>
        <v>1429504086.9214809</v>
      </c>
      <c r="C264" s="1">
        <f>Plan1!C264*Plan3!$E493</f>
        <v>51395150.329853557</v>
      </c>
      <c r="D264" s="1">
        <f>Plan1!D264*Plan3!$E493</f>
        <v>82087314.164335728</v>
      </c>
      <c r="E264" s="1">
        <f>Plan1!E264*Plan3!$E493</f>
        <v>7022925.1973052341</v>
      </c>
      <c r="F264" s="1">
        <f>Plan1!F264*Plan3!$E493</f>
        <v>88332477.321138591</v>
      </c>
      <c r="G264" s="1">
        <f>Plan1!G264*Plan3!$E493</f>
        <v>139641562.98196182</v>
      </c>
      <c r="H264" s="1">
        <f>Plan1!H264*Plan3!$E493</f>
        <v>144341279.79217064</v>
      </c>
      <c r="I264" s="1">
        <f>Plan1!I264*Plan3!$E493</f>
        <v>1988814999.4201527</v>
      </c>
      <c r="J264" s="1">
        <f>Plan1!J264*Plan3!$E493</f>
        <v>2686139314.7592769</v>
      </c>
      <c r="K264" s="1"/>
    </row>
    <row r="265" spans="1:11" x14ac:dyDescent="0.25">
      <c r="A265" s="3">
        <v>44075</v>
      </c>
      <c r="B265" s="1">
        <f>Plan1!B265*Plan3!$E494</f>
        <v>1458255969.4164028</v>
      </c>
      <c r="C265" s="1">
        <f>Plan1!C265*Plan3!$E494</f>
        <v>37361387.741663821</v>
      </c>
      <c r="D265" s="1">
        <f>Plan1!D265*Plan3!$E494</f>
        <v>82061116.58613281</v>
      </c>
      <c r="E265" s="1">
        <f>Plan1!E265*Plan3!$E494</f>
        <v>9434381.8304084428</v>
      </c>
      <c r="F265" s="1">
        <f>Plan1!F265*Plan3!$E494</f>
        <v>79225563.566015184</v>
      </c>
      <c r="G265" s="1">
        <f>Plan1!G265*Plan3!$E494</f>
        <v>111478091.86895871</v>
      </c>
      <c r="H265" s="1">
        <f>Plan1!H265*Plan3!$E494</f>
        <v>63367960.803862229</v>
      </c>
      <c r="I265" s="1">
        <f>Plan1!I265*Plan3!$E494</f>
        <v>2062348876.0774868</v>
      </c>
      <c r="J265" s="1">
        <f>Plan1!J265*Plan3!$E494</f>
        <v>2750589883.5970201</v>
      </c>
      <c r="K265" s="1"/>
    </row>
    <row r="266" spans="1:11" x14ac:dyDescent="0.25">
      <c r="A266" s="3">
        <v>44105</v>
      </c>
      <c r="B266" s="1">
        <f>Plan1!B266*Plan3!$E495</f>
        <v>1665661075.0009332</v>
      </c>
      <c r="C266" s="1">
        <f>Plan1!C266*Plan3!$E495</f>
        <v>26305289.646355648</v>
      </c>
      <c r="D266" s="1">
        <f>Plan1!D266*Plan3!$E495</f>
        <v>90956371.292229936</v>
      </c>
      <c r="E266" s="1">
        <f>Plan1!E266*Plan3!$E495</f>
        <v>10298916.530315444</v>
      </c>
      <c r="F266" s="1">
        <f>Plan1!F266*Plan3!$E495</f>
        <v>75680585.059285805</v>
      </c>
      <c r="G266" s="1">
        <f>Plan1!G266*Plan3!$E495</f>
        <v>155217331.11582521</v>
      </c>
      <c r="H266" s="1">
        <f>Plan1!H266*Plan3!$E495</f>
        <v>70040312.831371024</v>
      </c>
      <c r="I266" s="1">
        <f>Plan1!I266*Plan3!$E495</f>
        <v>2022887168.4961905</v>
      </c>
      <c r="J266" s="1">
        <f>Plan1!J266*Plan3!$E495</f>
        <v>2821804147.3604612</v>
      </c>
      <c r="K266" s="1"/>
    </row>
    <row r="267" spans="1:11" x14ac:dyDescent="0.25">
      <c r="A267" s="3">
        <v>44136</v>
      </c>
      <c r="B267" s="1">
        <f>Plan1!B267*Plan3!$E496</f>
        <v>1551490311.5968401</v>
      </c>
      <c r="C267" s="1">
        <f>Plan1!C267*Plan3!$E496</f>
        <v>18749010.934194241</v>
      </c>
      <c r="D267" s="1">
        <f>Plan1!D267*Plan3!$E496</f>
        <v>83884250.294301644</v>
      </c>
      <c r="E267" s="1">
        <f>Plan1!E267*Plan3!$E496</f>
        <v>9481034.0444298927</v>
      </c>
      <c r="F267" s="1">
        <f>Plan1!F267*Plan3!$E496</f>
        <v>66868044.59577103</v>
      </c>
      <c r="G267" s="1">
        <f>Plan1!G267*Plan3!$E496</f>
        <v>216975685.99733371</v>
      </c>
      <c r="H267" s="1">
        <f>Plan1!H267*Plan3!$E496</f>
        <v>303410039.64736152</v>
      </c>
      <c r="I267" s="1">
        <f>Plan1!I267*Plan3!$E496</f>
        <v>1984719601.5712266</v>
      </c>
      <c r="J267" s="1">
        <f>Plan1!J267*Plan3!$E496</f>
        <v>2697739145.2882071</v>
      </c>
      <c r="K267" s="1"/>
    </row>
    <row r="268" spans="1:11" x14ac:dyDescent="0.25">
      <c r="A268" s="3">
        <v>44166</v>
      </c>
      <c r="B268" s="1">
        <f>Plan1!B268*Plan3!$E497</f>
        <v>1440731985.7028511</v>
      </c>
      <c r="C268" s="1">
        <f>Plan1!C268*Plan3!$E497</f>
        <v>19352913.412547842</v>
      </c>
      <c r="D268" s="1">
        <f>Plan1!D268*Plan3!$E497</f>
        <v>155954277.08118281</v>
      </c>
      <c r="E268" s="1">
        <f>Plan1!E268*Plan3!$E497</f>
        <v>12735760.260718357</v>
      </c>
      <c r="F268" s="1">
        <f>Plan1!F268*Plan3!$E497</f>
        <v>71049871.662703827</v>
      </c>
      <c r="G268" s="1">
        <f>Plan1!G268*Plan3!$E497</f>
        <v>229236736.18713719</v>
      </c>
      <c r="H268" s="1">
        <f>Plan1!H268*Plan3!$E497</f>
        <v>69920047.622338057</v>
      </c>
      <c r="I268" s="1">
        <f>Plan1!I268*Plan3!$E497</f>
        <v>2114645205.2858493</v>
      </c>
      <c r="J268" s="1">
        <f>Plan1!J268*Plan3!$E497</f>
        <v>2806926076.3311629</v>
      </c>
      <c r="K268" s="1"/>
    </row>
    <row r="269" spans="1:11" x14ac:dyDescent="0.25">
      <c r="A269" s="3">
        <v>44197</v>
      </c>
      <c r="B269" s="1">
        <f>Plan1!B269*Plan3!$E498</f>
        <v>1688126037.021683</v>
      </c>
      <c r="C269" s="1">
        <f>Plan1!C269*Plan3!$E498</f>
        <v>38120230.627361767</v>
      </c>
      <c r="D269" s="1">
        <f>Plan1!D269*Plan3!$E498</f>
        <v>72524726.06698975</v>
      </c>
      <c r="E269" s="1">
        <f>Plan1!E269*Plan3!$E498</f>
        <v>12120765.050742833</v>
      </c>
      <c r="F269" s="1">
        <f>Plan1!F269*Plan3!$E498</f>
        <v>67477890.091972888</v>
      </c>
      <c r="G269" s="1">
        <f>Plan1!G269*Plan3!$E498</f>
        <v>209806049.52305046</v>
      </c>
      <c r="H269" s="1">
        <f>Plan1!H269*Plan3!$E498</f>
        <v>68759705.505882487</v>
      </c>
      <c r="I269" s="1">
        <f>Plan1!I269*Plan3!$E498</f>
        <v>1963661919.2248974</v>
      </c>
      <c r="J269" s="1">
        <f>Plan1!J269*Plan3!$E498</f>
        <v>2738835777.2803645</v>
      </c>
      <c r="K269" s="1"/>
    </row>
    <row r="270" spans="1:11" x14ac:dyDescent="0.25">
      <c r="A270" s="3">
        <v>44228</v>
      </c>
      <c r="B270" s="1">
        <f>Plan1!B270*Plan3!$E499</f>
        <v>1452770414.7758687</v>
      </c>
      <c r="C270" s="1">
        <f>Plan1!C270*Plan3!$E499</f>
        <v>38562759.920168996</v>
      </c>
      <c r="D270" s="1">
        <f>Plan1!D270*Plan3!$E499</f>
        <v>49136106.52982378</v>
      </c>
      <c r="E270" s="1">
        <f>Plan1!E270*Plan3!$E499</f>
        <v>8469693.9577302132</v>
      </c>
      <c r="F270" s="1">
        <f>Plan1!F270*Plan3!$E499</f>
        <v>62835033.966471426</v>
      </c>
      <c r="G270" s="1">
        <f>Plan1!G270*Plan3!$E499</f>
        <v>286650631.68334675</v>
      </c>
      <c r="H270" s="1">
        <f>Plan1!H270*Plan3!$E499</f>
        <v>349009854.30585849</v>
      </c>
      <c r="I270" s="1">
        <f>Plan1!I270*Plan3!$E499</f>
        <v>1951473888.8025062</v>
      </c>
      <c r="J270" s="1">
        <f>Plan1!J270*Plan3!$E499</f>
        <v>2645278674.0028119</v>
      </c>
      <c r="K270" s="1"/>
    </row>
    <row r="271" spans="1:11" x14ac:dyDescent="0.25">
      <c r="A271" s="3">
        <v>44256</v>
      </c>
      <c r="B271" s="1">
        <f>Plan1!B271*Plan3!$E500</f>
        <v>1436417573.4183099</v>
      </c>
      <c r="C271" s="1">
        <f>Plan1!C271*Plan3!$E500</f>
        <v>65170224.169945255</v>
      </c>
      <c r="D271" s="1">
        <f>Plan1!D271*Plan3!$E500</f>
        <v>120627900.51521295</v>
      </c>
      <c r="E271" s="1">
        <f>Plan1!E271*Plan3!$E500</f>
        <v>11384966.324545998</v>
      </c>
      <c r="F271" s="1">
        <f>Plan1!F271*Plan3!$E500</f>
        <v>79949443.660475418</v>
      </c>
      <c r="G271" s="1">
        <f>Plan1!G271*Plan3!$E500</f>
        <v>186457113.22699085</v>
      </c>
      <c r="H271" s="1">
        <f>Plan1!H271*Plan3!$E500</f>
        <v>66662400.635614529</v>
      </c>
      <c r="I271" s="1">
        <f>Plan1!I271*Plan3!$E500</f>
        <v>1823819668.7239013</v>
      </c>
      <c r="J271" s="1">
        <f>Plan1!J271*Plan3!$E500</f>
        <v>2511542840.4987483</v>
      </c>
      <c r="K271" s="1"/>
    </row>
    <row r="272" spans="1:11" x14ac:dyDescent="0.25">
      <c r="A272" s="3">
        <v>44287</v>
      </c>
      <c r="B272" s="1">
        <f>Plan1!B272*Plan3!$E501</f>
        <v>1547025976.596355</v>
      </c>
      <c r="C272" s="1">
        <f>Plan1!C272*Plan3!$E501</f>
        <v>78700201.099390924</v>
      </c>
      <c r="D272" s="1">
        <f>Plan1!D272*Plan3!$E501</f>
        <v>79655350.846153617</v>
      </c>
      <c r="E272" s="1">
        <f>Plan1!E272*Plan3!$E501</f>
        <v>12516315.448926464</v>
      </c>
      <c r="F272" s="1">
        <f>Plan1!F272*Plan3!$E501</f>
        <v>70697270.710568517</v>
      </c>
      <c r="G272" s="1">
        <f>Plan1!G272*Plan3!$E501</f>
        <v>194324591.83503145</v>
      </c>
      <c r="H272" s="1">
        <f>Plan1!H272*Plan3!$E501</f>
        <v>81701208.186529636</v>
      </c>
      <c r="I272" s="1">
        <f>Plan1!I272*Plan3!$E501</f>
        <v>1797769527.3988276</v>
      </c>
      <c r="J272" s="1">
        <f>Plan1!J272*Plan3!$E501</f>
        <v>2536477210.0794802</v>
      </c>
      <c r="K272" s="1"/>
    </row>
    <row r="273" spans="1:11" x14ac:dyDescent="0.25">
      <c r="A273" s="3">
        <v>44317</v>
      </c>
      <c r="B273" s="1">
        <f>Plan1!B273*Plan3!$E502</f>
        <v>1397475816.7580495</v>
      </c>
      <c r="C273" s="1">
        <f>Plan1!C273*Plan3!$E502</f>
        <v>43580029.358064875</v>
      </c>
      <c r="D273" s="1">
        <f>Plan1!D273*Plan3!$E502</f>
        <v>80122337.616000354</v>
      </c>
      <c r="E273" s="1">
        <f>Plan1!E273*Plan3!$E502</f>
        <v>11213475.662293492</v>
      </c>
      <c r="F273" s="1">
        <f>Plan1!F273*Plan3!$E502</f>
        <v>71573296.758471072</v>
      </c>
      <c r="G273" s="1">
        <f>Plan1!G273*Plan3!$E502</f>
        <v>229056668.88273111</v>
      </c>
      <c r="H273" s="1">
        <f>Plan1!H273*Plan3!$E502</f>
        <v>569721359.13862789</v>
      </c>
      <c r="I273" s="1">
        <f>Plan1!I273*Plan3!$E502</f>
        <v>2380429696.8574791</v>
      </c>
      <c r="J273" s="1">
        <f>Plan1!J273*Plan3!$E502</f>
        <v>3055434606.4727974</v>
      </c>
      <c r="K273" s="1"/>
    </row>
    <row r="274" spans="1:11" x14ac:dyDescent="0.25">
      <c r="A274" s="3">
        <v>44348</v>
      </c>
      <c r="B274" s="1">
        <f>Plan1!B274*Plan3!$E503</f>
        <v>1548036668.9322522</v>
      </c>
      <c r="C274" s="1">
        <f>Plan1!C274*Plan3!$E503</f>
        <v>60854009.548162036</v>
      </c>
      <c r="D274" s="1">
        <f>Plan1!D274*Plan3!$E503</f>
        <v>78886345.475267753</v>
      </c>
      <c r="E274" s="1">
        <f>Plan1!E274*Plan3!$E503</f>
        <v>10424854.243324742</v>
      </c>
      <c r="F274" s="1">
        <f>Plan1!F274*Plan3!$E503</f>
        <v>84027989.925079629</v>
      </c>
      <c r="G274" s="1">
        <f>Plan1!G274*Plan3!$E503</f>
        <v>200601075.85339549</v>
      </c>
      <c r="H274" s="1">
        <f>Plan1!H274*Plan3!$E503</f>
        <v>98398248.367762387</v>
      </c>
      <c r="I274" s="1">
        <f>Plan1!I274*Plan3!$E503</f>
        <v>1896476535.2748654</v>
      </c>
      <c r="J274" s="1">
        <f>Plan1!J274*Plan3!$E503</f>
        <v>2629225299.4843559</v>
      </c>
      <c r="K274" s="1"/>
    </row>
    <row r="275" spans="1:11" x14ac:dyDescent="0.25">
      <c r="A275" s="3">
        <v>44378</v>
      </c>
      <c r="B275" s="1">
        <f>Plan1!B275*Plan3!$E504</f>
        <v>1656964021.543818</v>
      </c>
      <c r="C275" s="1">
        <f>Plan1!C275*Plan3!$E504</f>
        <v>200827003.19135526</v>
      </c>
      <c r="D275" s="1">
        <f>Plan1!D275*Plan3!$E504</f>
        <v>82085803.13561447</v>
      </c>
      <c r="E275" s="1">
        <f>Plan1!E275*Plan3!$E504</f>
        <v>12045552.493362155</v>
      </c>
      <c r="F275" s="1">
        <f>Plan1!F275*Plan3!$E504</f>
        <v>128903817.9235705</v>
      </c>
      <c r="G275" s="1">
        <f>Plan1!G275*Plan3!$E504</f>
        <v>176515435.65595588</v>
      </c>
      <c r="H275" s="1">
        <f>Plan1!H275*Plan3!$E504</f>
        <v>90446668.274279058</v>
      </c>
      <c r="I275" s="1">
        <f>Plan1!I275*Plan3!$E504</f>
        <v>2014835393.1794002</v>
      </c>
      <c r="J275" s="1">
        <f>Plan1!J275*Plan3!$E504</f>
        <v>2926120030.979722</v>
      </c>
      <c r="K275" s="1"/>
    </row>
    <row r="276" spans="1:11" x14ac:dyDescent="0.25">
      <c r="A276" s="3">
        <v>44409</v>
      </c>
      <c r="B276" s="1">
        <f>Plan1!B276*Plan3!$E505</f>
        <v>1786504528.6987975</v>
      </c>
      <c r="C276" s="1">
        <f>Plan1!C276*Plan3!$E505</f>
        <v>88131477.358194038</v>
      </c>
      <c r="D276" s="1">
        <f>Plan1!D276*Plan3!$E505</f>
        <v>73744173.938324511</v>
      </c>
      <c r="E276" s="1">
        <f>Plan1!E276*Plan3!$E505</f>
        <v>12906587.222079152</v>
      </c>
      <c r="F276" s="1">
        <f>Plan1!F276*Plan3!$E505</f>
        <v>88254453.670463994</v>
      </c>
      <c r="G276" s="1">
        <f>Plan1!G276*Plan3!$E505</f>
        <v>221831005.24029815</v>
      </c>
      <c r="H276" s="1">
        <f>Plan1!H276*Plan3!$E505</f>
        <v>484529454.64093316</v>
      </c>
      <c r="I276" s="1">
        <f>Plan1!I276*Plan3!$E505</f>
        <v>2576788559.3448405</v>
      </c>
      <c r="J276" s="1">
        <f>Plan1!J276*Plan3!$E505</f>
        <v>3512937421.8676133</v>
      </c>
      <c r="K276" s="1"/>
    </row>
    <row r="277" spans="1:11" x14ac:dyDescent="0.25">
      <c r="A277" s="3">
        <v>44440</v>
      </c>
      <c r="B277" s="1">
        <f>Plan1!B277*Plan3!$E506</f>
        <v>1737768432.3062718</v>
      </c>
      <c r="C277" s="1">
        <f>Plan1!C277*Plan3!$E506</f>
        <v>75838580.975953177</v>
      </c>
      <c r="D277" s="1">
        <f>Plan1!D277*Plan3!$E506</f>
        <v>91012659.6028229</v>
      </c>
      <c r="E277" s="1">
        <f>Plan1!E277*Plan3!$E506</f>
        <v>12128579.100442056</v>
      </c>
      <c r="F277" s="1">
        <f>Plan1!F277*Plan3!$E506</f>
        <v>78438198.897766411</v>
      </c>
      <c r="G277" s="1">
        <f>Plan1!G277*Plan3!$E506</f>
        <v>170275646.0469847</v>
      </c>
      <c r="H277" s="1">
        <f>Plan1!H277*Plan3!$E506</f>
        <v>97824034.366929978</v>
      </c>
      <c r="I277" s="1">
        <f>Plan1!I277*Plan3!$E506</f>
        <v>2076423260.367094</v>
      </c>
      <c r="J277" s="1">
        <f>Plan1!J277*Plan3!$E506</f>
        <v>2915379778.4490008</v>
      </c>
      <c r="K277" s="1"/>
    </row>
    <row r="278" spans="1:11" x14ac:dyDescent="0.25">
      <c r="A278" s="3">
        <v>44470</v>
      </c>
      <c r="B278" s="1">
        <f>Plan1!B278*Plan3!$E507</f>
        <v>1672092653.425087</v>
      </c>
      <c r="C278" s="1">
        <f>Plan1!C278*Plan3!$E507</f>
        <v>69543199.009810165</v>
      </c>
      <c r="D278" s="1">
        <f>Plan1!D278*Plan3!$E507</f>
        <v>90129626.179441303</v>
      </c>
      <c r="E278" s="1">
        <f>Plan1!E278*Plan3!$E507</f>
        <v>13522198.127923703</v>
      </c>
      <c r="F278" s="1">
        <f>Plan1!F278*Plan3!$E507</f>
        <v>104910858.09279582</v>
      </c>
      <c r="G278" s="1">
        <f>Plan1!G278*Plan3!$E507</f>
        <v>186916979.48224694</v>
      </c>
      <c r="H278" s="1">
        <f>Plan1!H278*Plan3!$E507</f>
        <v>90518851.526951164</v>
      </c>
      <c r="I278" s="1">
        <f>Plan1!I278*Plan3!$E507</f>
        <v>2067304295.3929038</v>
      </c>
      <c r="J278" s="1">
        <f>Plan1!J278*Plan3!$E507</f>
        <v>2866788382.6058993</v>
      </c>
      <c r="K278" s="1"/>
    </row>
    <row r="279" spans="1:11" x14ac:dyDescent="0.25">
      <c r="A279" s="3">
        <v>44501</v>
      </c>
      <c r="B279" s="1">
        <f>Plan1!B279*Plan3!$E508</f>
        <v>1828010990.2369916</v>
      </c>
      <c r="C279" s="1">
        <f>Plan1!C279*Plan3!$E508</f>
        <v>30491306.974282991</v>
      </c>
      <c r="D279" s="1">
        <f>Plan1!D279*Plan3!$E508</f>
        <v>117195067.64822106</v>
      </c>
      <c r="E279" s="1">
        <f>Plan1!E279*Plan3!$E508</f>
        <v>11609603.744390005</v>
      </c>
      <c r="F279" s="1">
        <f>Plan1!F279*Plan3!$E508</f>
        <v>76629244.138322756</v>
      </c>
      <c r="G279" s="1">
        <f>Plan1!G279*Plan3!$E508</f>
        <v>245706641.15949994</v>
      </c>
      <c r="H279" s="1">
        <f>Plan1!H279*Plan3!$E508</f>
        <v>498462535.2492125</v>
      </c>
      <c r="I279" s="1">
        <f>Plan1!I279*Plan3!$E508</f>
        <v>2532191198.2330565</v>
      </c>
      <c r="J279" s="1">
        <f>Plan1!J279*Plan3!$E508</f>
        <v>3374023008.8713403</v>
      </c>
      <c r="K279" s="1"/>
    </row>
    <row r="280" spans="1:11" x14ac:dyDescent="0.25">
      <c r="A280" s="3">
        <v>44531</v>
      </c>
      <c r="B280" s="1">
        <f>Plan1!B280*Plan3!$E509</f>
        <v>1829883260.6969581</v>
      </c>
      <c r="C280" s="1">
        <f>Plan1!C280*Plan3!$E509</f>
        <v>27269774.854395468</v>
      </c>
      <c r="D280" s="1">
        <f>Plan1!D280*Plan3!$E509</f>
        <v>184275914.88448644</v>
      </c>
      <c r="E280" s="1">
        <f>Plan1!E280*Plan3!$E509</f>
        <v>15750129.713361859</v>
      </c>
      <c r="F280" s="1">
        <f>Plan1!F280*Plan3!$E509</f>
        <v>78028635.822131813</v>
      </c>
      <c r="G280" s="1">
        <f>Plan1!G280*Plan3!$E509</f>
        <v>252244156.10886776</v>
      </c>
      <c r="H280" s="1">
        <f>Plan1!H280*Plan3!$E509</f>
        <v>94540243.511353552</v>
      </c>
      <c r="I280" s="1">
        <f>Plan1!I280*Plan3!$E509</f>
        <v>2404964543.7589531</v>
      </c>
      <c r="J280" s="1">
        <f>Plan1!J280*Plan3!$E509</f>
        <v>3250059174.2713952</v>
      </c>
      <c r="K280" s="1"/>
    </row>
    <row r="281" spans="1:11" x14ac:dyDescent="0.25">
      <c r="A281" s="3">
        <v>44562</v>
      </c>
      <c r="B281" s="1">
        <f>Plan1!B281*Plan3!$E510</f>
        <v>1814550304.3300965</v>
      </c>
      <c r="C281" s="1">
        <f>Plan1!C281*Plan3!$E510</f>
        <v>57115860.805146582</v>
      </c>
      <c r="D281" s="1">
        <f>Plan1!D281*Plan3!$E510</f>
        <v>86841270.951511264</v>
      </c>
      <c r="E281" s="1">
        <f>Plan1!E281*Plan3!$E510</f>
        <v>8832733.1795371287</v>
      </c>
      <c r="F281" s="1">
        <f>Plan1!F281*Plan3!$E510</f>
        <v>72959430.998972937</v>
      </c>
      <c r="G281" s="1">
        <f>Plan1!G281*Plan3!$E510</f>
        <v>243279215.9369387</v>
      </c>
      <c r="H281" s="1">
        <f>Plan1!H281*Plan3!$E510</f>
        <v>91445377.214331448</v>
      </c>
      <c r="I281" s="1">
        <f>Plan1!I281*Plan3!$E510</f>
        <v>2114425439.0200834</v>
      </c>
      <c r="J281" s="1">
        <f>Plan1!J281*Plan3!$E510</f>
        <v>2947604505.1922603</v>
      </c>
      <c r="K281" s="1"/>
    </row>
    <row r="282" spans="1:11" x14ac:dyDescent="0.25">
      <c r="A282" s="3">
        <v>44593</v>
      </c>
      <c r="B282" s="1">
        <f>Plan1!B282*Plan3!$E511</f>
        <v>1675546229.1382082</v>
      </c>
      <c r="C282" s="1">
        <f>Plan1!C282*Plan3!$E511</f>
        <v>47728087.307688333</v>
      </c>
      <c r="D282" s="1">
        <f>Plan1!D282*Plan3!$E511</f>
        <v>51285466.16853039</v>
      </c>
      <c r="E282" s="1">
        <f>Plan1!E282*Plan3!$E511</f>
        <v>7093275.4135802304</v>
      </c>
      <c r="F282" s="1">
        <f>Plan1!F282*Plan3!$E511</f>
        <v>67827488.984551445</v>
      </c>
      <c r="G282" s="1">
        <f>Plan1!G282*Plan3!$E511</f>
        <v>373213851.95790273</v>
      </c>
      <c r="H282" s="1">
        <f>Plan1!H282*Plan3!$E511</f>
        <v>580875621.96388233</v>
      </c>
      <c r="I282" s="1">
        <f>Plan1!I282*Plan3!$E511</f>
        <v>2589789661.8655829</v>
      </c>
      <c r="J282" s="1">
        <f>Plan1!J282*Plan3!$E511</f>
        <v>3385895658.8626952</v>
      </c>
      <c r="K282" s="1"/>
    </row>
    <row r="283" spans="1:11" x14ac:dyDescent="0.25">
      <c r="A283" s="3">
        <v>44621</v>
      </c>
      <c r="B283" s="1">
        <f>Plan1!B283*Plan3!$E512</f>
        <v>1579698166.7831843</v>
      </c>
      <c r="C283" s="1">
        <f>Plan1!C283*Plan3!$E512</f>
        <v>96050400.85307537</v>
      </c>
      <c r="D283" s="1">
        <f>Plan1!D283*Plan3!$E512</f>
        <v>134160785.6774614</v>
      </c>
      <c r="E283" s="1">
        <f>Plan1!E283*Plan3!$E512</f>
        <v>11957769.543113668</v>
      </c>
      <c r="F283" s="1">
        <f>Plan1!F283*Plan3!$E512</f>
        <v>88151988.595567018</v>
      </c>
      <c r="G283" s="1">
        <f>Plan1!G283*Plan3!$E512</f>
        <v>209723574.30552682</v>
      </c>
      <c r="H283" s="1">
        <f>Plan1!H283*Plan3!$E512</f>
        <v>99460673.65449214</v>
      </c>
      <c r="I283" s="1">
        <f>Plan1!I283*Plan3!$E512</f>
        <v>2231731863.6992059</v>
      </c>
      <c r="J283" s="1">
        <f>Plan1!J283*Plan3!$E512</f>
        <v>2987198353.9158268</v>
      </c>
      <c r="K283" s="1"/>
    </row>
    <row r="284" spans="1:11" x14ac:dyDescent="0.25">
      <c r="A284" s="3">
        <v>44652</v>
      </c>
      <c r="B284" s="1">
        <f>Plan1!B284*Plan3!$E513</f>
        <v>1713740426.614939</v>
      </c>
      <c r="C284" s="1">
        <f>Plan1!C284*Plan3!$E513</f>
        <v>294836976.01487434</v>
      </c>
      <c r="D284" s="1">
        <f>Plan1!D284*Plan3!$E513</f>
        <v>96482797.499726638</v>
      </c>
      <c r="E284" s="1">
        <f>Plan1!E284*Plan3!$E513</f>
        <v>11145813.33026831</v>
      </c>
      <c r="F284" s="1">
        <f>Plan1!F284*Plan3!$E513</f>
        <v>126710780.5968772</v>
      </c>
      <c r="G284" s="1">
        <f>Plan1!G284*Plan3!$E513</f>
        <v>254518886.02564117</v>
      </c>
      <c r="H284" s="1">
        <f>Plan1!H284*Plan3!$E513</f>
        <v>76997692.993148759</v>
      </c>
      <c r="I284" s="1">
        <f>Plan1!I284*Plan3!$E513</f>
        <v>2202546970.8560867</v>
      </c>
      <c r="J284" s="1">
        <f>Plan1!J284*Plan3!$E513</f>
        <v>3139750381.3601441</v>
      </c>
      <c r="K284" s="1"/>
    </row>
    <row r="285" spans="1:11" x14ac:dyDescent="0.25">
      <c r="A285" s="3">
        <v>44682</v>
      </c>
      <c r="B285" s="1">
        <f>Plan1!B285*Plan3!$E514</f>
        <v>1729223812.2278879</v>
      </c>
      <c r="C285" s="1">
        <f>Plan1!C285*Plan3!$E514</f>
        <v>145353176.44288123</v>
      </c>
      <c r="D285" s="1">
        <f>Plan1!D285*Plan3!$E514</f>
        <v>89790959.456280261</v>
      </c>
      <c r="E285" s="1">
        <f>Plan1!E285*Plan3!$E514</f>
        <v>15461308.848016471</v>
      </c>
      <c r="F285" s="1">
        <f>Plan1!F285*Plan3!$E514</f>
        <v>96714099.434381381</v>
      </c>
      <c r="G285" s="1">
        <f>Plan1!G285*Plan3!$E514</f>
        <v>271255131.37585181</v>
      </c>
      <c r="H285" s="1">
        <f>Plan1!H285*Plan3!$E514</f>
        <v>456872933.14859647</v>
      </c>
      <c r="I285" s="1">
        <f>Plan1!I285*Plan3!$E514</f>
        <v>3039080436.0719609</v>
      </c>
      <c r="J285" s="1">
        <f>Plan1!J285*Plan3!$E514</f>
        <v>3893042960.9536729</v>
      </c>
      <c r="K285" s="1"/>
    </row>
    <row r="286" spans="1:11" x14ac:dyDescent="0.25">
      <c r="A286" s="3">
        <v>44713</v>
      </c>
      <c r="B286" s="1">
        <f>Plan1!B286*Plan3!$E515</f>
        <v>1740684925.2633317</v>
      </c>
      <c r="C286" s="1">
        <f>Plan1!C286*Plan3!$E515</f>
        <v>127038842.10072769</v>
      </c>
      <c r="D286" s="1">
        <f>Plan1!D286*Plan3!$E515</f>
        <v>90781764.95603551</v>
      </c>
      <c r="E286" s="1">
        <f>Plan1!E286*Plan3!$E515</f>
        <v>14689310.624741986</v>
      </c>
      <c r="F286" s="1">
        <f>Plan1!F286*Plan3!$E515</f>
        <v>91075026.058268666</v>
      </c>
      <c r="G286" s="1">
        <f>Plan1!G286*Plan3!$E515</f>
        <v>258793562.2944985</v>
      </c>
      <c r="H286" s="1">
        <f>Plan1!H286*Plan3!$E515</f>
        <v>71935180.303134188</v>
      </c>
      <c r="I286" s="1">
        <f>Plan1!I286*Plan3!$E515</f>
        <v>2314393856.5905156</v>
      </c>
      <c r="J286" s="1">
        <f>Plan1!J286*Plan3!$E515</f>
        <v>3158002861.6448545</v>
      </c>
      <c r="K286" s="1"/>
    </row>
    <row r="287" spans="1:11" x14ac:dyDescent="0.25">
      <c r="A287" s="3">
        <v>44743</v>
      </c>
      <c r="B287" s="1">
        <f>Plan1!B287*Plan3!$E516</f>
        <v>1697109278.3551519</v>
      </c>
      <c r="C287" s="1">
        <f>Plan1!C287*Plan3!$E516</f>
        <v>127642965.25045124</v>
      </c>
      <c r="D287" s="1">
        <f>Plan1!D287*Plan3!$E516</f>
        <v>96475356.691483274</v>
      </c>
      <c r="E287" s="1">
        <f>Plan1!E287*Plan3!$E516</f>
        <v>14306459.975695383</v>
      </c>
      <c r="F287" s="1">
        <f>Plan1!F287*Plan3!$E516</f>
        <v>123771569.24860488</v>
      </c>
      <c r="G287" s="1">
        <f>Plan1!G287*Plan3!$E516</f>
        <v>234141363.93265152</v>
      </c>
      <c r="H287" s="1">
        <f>Plan1!H287*Plan3!$E516</f>
        <v>76380940.106801435</v>
      </c>
      <c r="I287" s="1">
        <f>Plan1!I287*Plan3!$E516</f>
        <v>2138800202.6127396</v>
      </c>
      <c r="J287" s="1">
        <f>Plan1!J287*Plan3!$E516</f>
        <v>2963026053.2833381</v>
      </c>
      <c r="K287" s="1"/>
    </row>
    <row r="288" spans="1:11" x14ac:dyDescent="0.25">
      <c r="A288" s="3">
        <v>44774</v>
      </c>
      <c r="B288" s="1">
        <f>Plan1!B288*Plan3!$E517</f>
        <v>1494489774.7239287</v>
      </c>
      <c r="C288" s="1">
        <f>Plan1!C288*Plan3!$E517</f>
        <v>70224224.205458656</v>
      </c>
      <c r="D288" s="1">
        <f>Plan1!D288*Plan3!$E517</f>
        <v>104309055.46601035</v>
      </c>
      <c r="E288" s="1">
        <f>Plan1!E288*Plan3!$E517</f>
        <v>18979619.767476104</v>
      </c>
      <c r="F288" s="1">
        <f>Plan1!F288*Plan3!$E517</f>
        <v>86815344.491057202</v>
      </c>
      <c r="G288" s="1">
        <f>Plan1!G288*Plan3!$E517</f>
        <v>266468858.3184616</v>
      </c>
      <c r="H288" s="1">
        <f>Plan1!H288*Plan3!$E517</f>
        <v>365605433.5944621</v>
      </c>
      <c r="I288" s="1">
        <f>Plan1!I288*Plan3!$E517</f>
        <v>2501659232.8275976</v>
      </c>
      <c r="J288" s="1">
        <f>Plan1!J288*Plan3!$E517</f>
        <v>3214886349.07442</v>
      </c>
      <c r="K288" s="1"/>
    </row>
    <row r="289" spans="1:17" x14ac:dyDescent="0.25">
      <c r="A289" s="3">
        <v>44805</v>
      </c>
      <c r="B289" s="1">
        <f>Plan1!B289*Plan3!$E518</f>
        <v>1511815958.5020044</v>
      </c>
      <c r="C289" s="1">
        <f>Plan1!C289*Plan3!$E518</f>
        <v>46010407.457071409</v>
      </c>
      <c r="D289" s="1">
        <f>Plan1!D289*Plan3!$E518</f>
        <v>94390899.213626534</v>
      </c>
      <c r="E289" s="1">
        <f>Plan1!E289*Plan3!$E518</f>
        <v>13297540.178539805</v>
      </c>
      <c r="F289" s="1">
        <f>Plan1!F289*Plan3!$E518</f>
        <v>82312728.380995214</v>
      </c>
      <c r="G289" s="1">
        <f>Plan1!G289*Plan3!$E518</f>
        <v>222527455.41327202</v>
      </c>
      <c r="H289" s="1">
        <f>Plan1!H289*Plan3!$E518</f>
        <v>48620244.11002963</v>
      </c>
      <c r="I289" s="1">
        <f>Plan1!I289*Plan3!$E518</f>
        <v>1968925273.8157032</v>
      </c>
      <c r="J289" s="1">
        <f>Plan1!J289*Plan3!$E518</f>
        <v>2663484311.8370404</v>
      </c>
      <c r="K289" s="1"/>
    </row>
    <row r="290" spans="1:17" x14ac:dyDescent="0.25">
      <c r="A290" s="3">
        <v>44835</v>
      </c>
      <c r="B290" s="1">
        <f>Plan1!B290*Plan3!$E519</f>
        <v>1584165267.3660071</v>
      </c>
      <c r="C290" s="1">
        <f>Plan1!C290*Plan3!$E519</f>
        <v>34055272.155083492</v>
      </c>
      <c r="D290" s="1">
        <f>Plan1!D290*Plan3!$E519</f>
        <v>95274410.048614264</v>
      </c>
      <c r="E290" s="1">
        <f>Plan1!E290*Plan3!$E519</f>
        <v>14071106.603622999</v>
      </c>
      <c r="F290" s="1">
        <f>Plan1!F290*Plan3!$E519</f>
        <v>73750479.630570844</v>
      </c>
      <c r="G290" s="1">
        <f>Plan1!G290*Plan3!$E519</f>
        <v>228446305.97163311</v>
      </c>
      <c r="H290" s="1">
        <f>Plan1!H290*Plan3!$E519</f>
        <v>70172939.736272857</v>
      </c>
      <c r="I290" s="1">
        <f>Plan1!I290*Plan3!$E519</f>
        <v>2052943341.3271413</v>
      </c>
      <c r="J290" s="1">
        <f>Plan1!J290*Plan3!$E519</f>
        <v>2775668060.6052413</v>
      </c>
      <c r="K290" s="1"/>
    </row>
    <row r="291" spans="1:17" x14ac:dyDescent="0.25">
      <c r="A291" s="3">
        <v>44866</v>
      </c>
      <c r="B291" s="1">
        <f>Plan1!B291*Plan3!$E520</f>
        <v>1612727079.4490054</v>
      </c>
      <c r="C291" s="1">
        <f>Plan1!C291*Plan3!$E520</f>
        <v>24612825.933558296</v>
      </c>
      <c r="D291" s="1">
        <f>Plan1!D291*Plan3!$E520</f>
        <v>93188082.725044116</v>
      </c>
      <c r="E291" s="1">
        <f>Plan1!E291*Plan3!$E520</f>
        <v>14387234.558454381</v>
      </c>
      <c r="F291" s="1">
        <f>Plan1!F291*Plan3!$E520</f>
        <v>69705587.247443229</v>
      </c>
      <c r="G291" s="1">
        <f>Plan1!G291*Plan3!$E520</f>
        <v>295532724.59612954</v>
      </c>
      <c r="H291" s="1">
        <f>Plan1!H291*Plan3!$E520</f>
        <v>184587489.14344177</v>
      </c>
      <c r="I291" s="1">
        <f>Plan1!I291*Plan3!$E520</f>
        <v>2366376015.9504771</v>
      </c>
      <c r="J291" s="1">
        <f>Plan1!J291*Plan3!$E520</f>
        <v>3103999431.8147535</v>
      </c>
      <c r="K291" s="1"/>
    </row>
    <row r="292" spans="1:17" x14ac:dyDescent="0.25">
      <c r="A292" s="3">
        <v>44896</v>
      </c>
      <c r="B292" s="1">
        <f>Plan1!B292*Plan3!$E521</f>
        <v>1580676583.1757298</v>
      </c>
      <c r="C292" s="1">
        <f>Plan1!C292*Plan3!$E521</f>
        <v>27344145.175552595</v>
      </c>
      <c r="D292" s="1">
        <f>Plan1!D292*Plan3!$E521</f>
        <v>244817744.39298138</v>
      </c>
      <c r="E292" s="1">
        <f>Plan1!E292*Plan3!$E521</f>
        <v>17057618.271092515</v>
      </c>
      <c r="F292" s="1">
        <f>Plan1!F292*Plan3!$E521</f>
        <v>70385252.91711174</v>
      </c>
      <c r="G292" s="1">
        <f>Plan1!G292*Plan3!$E521</f>
        <v>308429893.597</v>
      </c>
      <c r="H292" s="1">
        <f>Plan1!H292*Plan3!$E521</f>
        <v>63062782.827679776</v>
      </c>
      <c r="I292" s="1">
        <f>Plan1!I292*Plan3!$E521</f>
        <v>2357580550.1292973</v>
      </c>
      <c r="J292" s="1">
        <f>Plan1!J292*Plan3!$E521</f>
        <v>3089447220.7779183</v>
      </c>
      <c r="K292" s="1"/>
    </row>
    <row r="293" spans="1:17" x14ac:dyDescent="0.25">
      <c r="A293" s="3">
        <v>44927</v>
      </c>
      <c r="B293" s="1">
        <f>Plan1!B293*Plan3!$E522</f>
        <v>1703991441.0667806</v>
      </c>
      <c r="C293" s="1">
        <f>Plan1!C293*Plan3!$E522</f>
        <v>66064598.679731049</v>
      </c>
      <c r="D293" s="1">
        <f>Plan1!D293*Plan3!$E522</f>
        <v>91047980.826635182</v>
      </c>
      <c r="E293" s="1">
        <f>Plan1!E293*Plan3!$E522</f>
        <v>17639176.240960333</v>
      </c>
      <c r="F293" s="1">
        <f>Plan1!F293*Plan3!$E522</f>
        <v>80648021.914855123</v>
      </c>
      <c r="G293" s="1">
        <f>Plan1!G293*Plan3!$E522</f>
        <v>269173232.87528449</v>
      </c>
      <c r="H293" s="1">
        <f>Plan1!H293*Plan3!$E522</f>
        <v>52443101.321361229</v>
      </c>
      <c r="I293" s="1">
        <f>Plan1!I293*Plan3!$E522</f>
        <v>2018303667.732682</v>
      </c>
      <c r="J293" s="1">
        <f>Plan1!J293*Plan3!$E522</f>
        <v>2812241985.1714401</v>
      </c>
      <c r="K293" s="1"/>
    </row>
    <row r="294" spans="1:17" x14ac:dyDescent="0.25">
      <c r="A294" s="3">
        <v>44958</v>
      </c>
      <c r="B294" s="1">
        <f>Plan1!B294*Plan3!$E523</f>
        <v>1542406032.3940434</v>
      </c>
      <c r="C294" s="1">
        <f>Plan1!C294*Plan3!$E523</f>
        <v>55158111.551342763</v>
      </c>
      <c r="D294" s="1">
        <f>Plan1!D294*Plan3!$E523</f>
        <v>89631594.883054033</v>
      </c>
      <c r="E294" s="1">
        <f>Plan1!E294*Plan3!$E523</f>
        <v>13790928.955254301</v>
      </c>
      <c r="F294" s="1">
        <f>Plan1!F294*Plan3!$E523</f>
        <v>70464247.27213867</v>
      </c>
      <c r="G294" s="1">
        <f>Plan1!G294*Plan3!$E523</f>
        <v>400749251.66409624</v>
      </c>
      <c r="H294" s="1">
        <f>Plan1!H294*Plan3!$E523</f>
        <v>169257445.39312628</v>
      </c>
      <c r="I294" s="1">
        <f>Plan1!I294*Plan3!$E523</f>
        <v>2151904419.402698</v>
      </c>
      <c r="J294" s="1">
        <f>Plan1!J294*Plan3!$E523</f>
        <v>2898851101.4885197</v>
      </c>
      <c r="K294" s="1"/>
    </row>
    <row r="295" spans="1:17" x14ac:dyDescent="0.25">
      <c r="A295" s="3">
        <v>44986</v>
      </c>
      <c r="B295" s="1">
        <f>Plan1!B295*Plan3!$E524</f>
        <v>1396470309.2707977</v>
      </c>
      <c r="C295" s="1">
        <f>Plan1!C295*Plan3!$E524</f>
        <v>93520870.754520744</v>
      </c>
      <c r="D295" s="1">
        <f>Plan1!D295*Plan3!$E524</f>
        <v>102330582.44467296</v>
      </c>
      <c r="E295" s="1">
        <f>Plan1!E295*Plan3!$E524</f>
        <v>17723405.815145902</v>
      </c>
      <c r="F295" s="1">
        <f>Plan1!F295*Plan3!$E524</f>
        <v>90819852.838725507</v>
      </c>
      <c r="G295" s="1">
        <f>Plan1!G295*Plan3!$E524</f>
        <v>229127436.64710492</v>
      </c>
      <c r="H295" s="1">
        <f>Plan1!H295*Plan3!$E524</f>
        <v>59480379.725909926</v>
      </c>
      <c r="I295" s="1">
        <f>Plan1!I295*Plan3!$E524</f>
        <v>1915787870.0018713</v>
      </c>
      <c r="J295" s="1">
        <f>Plan1!J295*Plan3!$E524</f>
        <v>2626977499.7339444</v>
      </c>
      <c r="K295" s="1"/>
    </row>
    <row r="296" spans="1:17" x14ac:dyDescent="0.25">
      <c r="A296" s="3">
        <v>45017</v>
      </c>
      <c r="B296" s="1">
        <f>Plan1!B296*Plan3!$E525</f>
        <v>1790740993.5758972</v>
      </c>
      <c r="C296" s="1">
        <f>Plan1!C296*Plan3!$E525</f>
        <v>394771912.97105688</v>
      </c>
      <c r="D296" s="1">
        <f>Plan1!D296*Plan3!$E525</f>
        <v>101898974.4481139</v>
      </c>
      <c r="E296" s="1">
        <f>Plan1!E296*Plan3!$E525</f>
        <v>12124922.91251675</v>
      </c>
      <c r="F296" s="1">
        <f>Plan1!F296*Plan3!$E525</f>
        <v>122761185.34278099</v>
      </c>
      <c r="G296" s="1">
        <f>Plan1!G296*Plan3!$E525</f>
        <v>266754997.10670325</v>
      </c>
      <c r="H296" s="1">
        <f>Plan1!H296*Plan3!$E525</f>
        <v>57299961.834664509</v>
      </c>
      <c r="I296" s="1">
        <f>Plan1!I296*Plan3!$E525</f>
        <v>2444359737.1945171</v>
      </c>
      <c r="J296" s="1">
        <f>Plan1!J296*Plan3!$E525</f>
        <v>3473463851.8541703</v>
      </c>
      <c r="K296" s="1"/>
    </row>
    <row r="297" spans="1:17" x14ac:dyDescent="0.25">
      <c r="A297" s="3">
        <v>45047</v>
      </c>
      <c r="B297" s="1">
        <f>Plan1!B297*Plan3!$E526</f>
        <v>1568215346.3661926</v>
      </c>
      <c r="C297" s="1">
        <f>Plan1!C297*Plan3!$E526</f>
        <v>128389954.91682994</v>
      </c>
      <c r="D297" s="1">
        <f>Plan1!D297*Plan3!$E526</f>
        <v>102981497.42016757</v>
      </c>
      <c r="E297" s="1">
        <f>Plan1!E297*Plan3!$E526</f>
        <v>15779504.775551183</v>
      </c>
      <c r="F297" s="1">
        <f>Plan1!F297*Plan3!$E526</f>
        <v>91101356.741852552</v>
      </c>
      <c r="G297" s="1">
        <f>Plan1!G297*Plan3!$E526</f>
        <v>284631491.83145612</v>
      </c>
      <c r="H297" s="1">
        <f>Plan1!H297*Plan3!$E526</f>
        <v>179886797.1307615</v>
      </c>
      <c r="I297" s="1">
        <f>Plan1!I297*Plan3!$E526</f>
        <v>2439188313.6457691</v>
      </c>
      <c r="J297" s="1">
        <f>Plan1!J297*Plan3!$E526</f>
        <v>3219255495.0974693</v>
      </c>
      <c r="K297" s="1"/>
    </row>
    <row r="298" spans="1:17" x14ac:dyDescent="0.25">
      <c r="A298" s="3">
        <v>45078</v>
      </c>
      <c r="B298" s="1">
        <f>Plan1!B298*Plan3!$E527</f>
        <v>1634574256.6360412</v>
      </c>
      <c r="C298" s="1">
        <f>Plan1!C298*Plan3!$E527</f>
        <v>105357727.05991574</v>
      </c>
      <c r="D298" s="1">
        <f>Plan1!D298*Plan3!$E527</f>
        <v>99251401.379667372</v>
      </c>
      <c r="E298" s="1">
        <f>Plan1!E298*Plan3!$E527</f>
        <v>16557718.902783215</v>
      </c>
      <c r="F298" s="1">
        <f>Plan1!F298*Plan3!$E527</f>
        <v>84683750.627797157</v>
      </c>
      <c r="G298" s="1">
        <f>Plan1!G298*Plan3!$E527</f>
        <v>274140637.71738797</v>
      </c>
      <c r="H298" s="1">
        <f>Plan1!H298*Plan3!$E527</f>
        <v>61239334.630427919</v>
      </c>
      <c r="I298" s="1">
        <f>Plan1!I298*Plan3!$E527</f>
        <v>2038077602.3737717</v>
      </c>
      <c r="J298" s="1">
        <f>Plan1!J298*Plan3!$E527</f>
        <v>2831640786.83956</v>
      </c>
      <c r="K298" s="1"/>
    </row>
    <row r="299" spans="1:17" x14ac:dyDescent="0.25">
      <c r="A299" s="3">
        <v>45108</v>
      </c>
      <c r="B299" s="1">
        <f>Plan1!B299*Plan3!$E528</f>
        <v>1653129746.8655393</v>
      </c>
      <c r="C299" s="1">
        <f>Plan1!C299*Plan3!$E528</f>
        <v>98128798.260080904</v>
      </c>
      <c r="D299" s="1">
        <f>Plan1!D299*Plan3!$E528</f>
        <v>107816894.68348177</v>
      </c>
      <c r="E299" s="1">
        <f>Plan1!E299*Plan3!$E528</f>
        <v>13534543.655004811</v>
      </c>
      <c r="F299" s="1">
        <f>Plan1!F299*Plan3!$E528</f>
        <v>87552187.451084822</v>
      </c>
      <c r="G299" s="1">
        <f>Plan1!G299*Plan3!$E528</f>
        <v>205155730.92407638</v>
      </c>
      <c r="H299" s="1">
        <f>Plan1!H299*Plan3!$E528</f>
        <v>54352469.713449769</v>
      </c>
      <c r="I299" s="1">
        <f>Plan1!I299*Plan3!$E528</f>
        <v>2790063095.4163089</v>
      </c>
      <c r="J299" s="1">
        <f>Plan1!J299*Plan3!$E528</f>
        <v>3574621571.8831844</v>
      </c>
      <c r="K299" s="1"/>
    </row>
    <row r="300" spans="1:17" x14ac:dyDescent="0.25">
      <c r="A300" s="3">
        <v>45139</v>
      </c>
      <c r="B300" s="1">
        <f>Plan1!B300*Plan3!$E529</f>
        <v>1772764944.1678913</v>
      </c>
      <c r="C300" s="1">
        <f>Plan1!C300*Plan3!$E529</f>
        <v>90739589.099987969</v>
      </c>
      <c r="D300" s="1">
        <f>Plan1!D300*Plan3!$E529</f>
        <v>112376890.08239114</v>
      </c>
      <c r="E300" s="1">
        <f>Plan1!E300*Plan3!$E529</f>
        <v>16446644.471487034</v>
      </c>
      <c r="F300" s="1">
        <f>Plan1!F300*Plan3!$E529</f>
        <v>90556020.628559738</v>
      </c>
      <c r="G300" s="1">
        <f>Plan1!G300*Plan3!$E529</f>
        <v>234064578.7387225</v>
      </c>
      <c r="H300" s="1">
        <f>Plan1!H300*Plan3!$E529</f>
        <v>239479181.43127418</v>
      </c>
      <c r="I300" s="1">
        <f>Plan1!I300*Plan3!$E529</f>
        <v>2700020791.8243961</v>
      </c>
      <c r="J300" s="1">
        <f>Plan1!J300*Plan3!$E529</f>
        <v>3537671597.6482267</v>
      </c>
      <c r="K300" s="1"/>
    </row>
    <row r="301" spans="1:17" x14ac:dyDescent="0.25">
      <c r="A301" s="3">
        <v>45170</v>
      </c>
      <c r="B301" s="1">
        <f>Plan1!B301*Plan3!$E530</f>
        <v>1746935897.9629471</v>
      </c>
      <c r="C301" s="1">
        <f>Plan1!C301*Plan3!$E530</f>
        <v>73000501.022572681</v>
      </c>
      <c r="D301" s="1">
        <f>Plan1!D301*Plan3!$E530</f>
        <v>109942801.65558065</v>
      </c>
      <c r="E301" s="1">
        <f>Plan1!E301*Plan3!$E530</f>
        <v>15969790.359690417</v>
      </c>
      <c r="F301" s="1">
        <f>Plan1!F301*Plan3!$E530</f>
        <v>112212398.0086478</v>
      </c>
      <c r="G301" s="1">
        <f>Plan1!G301*Plan3!$E530</f>
        <v>207547432.31000304</v>
      </c>
      <c r="H301" s="1">
        <f>Plan1!H301*Plan3!$E530</f>
        <v>65699771.426683009</v>
      </c>
      <c r="I301" s="1">
        <f>Plan1!I301*Plan3!$E530</f>
        <v>2451288539.8778844</v>
      </c>
      <c r="J301" s="1">
        <f>Plan1!J301*Plan3!$E530</f>
        <v>3271851956.6281991</v>
      </c>
      <c r="K301" s="1"/>
    </row>
    <row r="302" spans="1:17" x14ac:dyDescent="0.25">
      <c r="A302" s="3">
        <v>45200</v>
      </c>
      <c r="B302" s="1">
        <f>Plan1!B302*Plan3!$E531</f>
        <v>1650485958.5233293</v>
      </c>
      <c r="C302" s="1">
        <f>Plan1!C302*Plan3!$E531</f>
        <v>73272761.317221716</v>
      </c>
      <c r="D302" s="1">
        <f>Plan1!D302*Plan3!$E531</f>
        <v>102519148.78151067</v>
      </c>
      <c r="E302" s="1">
        <f>Plan1!E302*Plan3!$E531</f>
        <v>13291352.786991889</v>
      </c>
      <c r="F302" s="1">
        <f>Plan1!F302*Plan3!$E531</f>
        <v>132873338.36316729</v>
      </c>
      <c r="G302" s="1">
        <f>Plan1!G302*Plan3!$E531</f>
        <v>220658496.42294168</v>
      </c>
      <c r="H302" s="1">
        <f>Plan1!H302*Plan3!$E531</f>
        <v>77441074.929342821</v>
      </c>
      <c r="I302" s="1">
        <f>Plan1!I302*Plan3!$E531</f>
        <v>2225567595.4626265</v>
      </c>
      <c r="J302" s="1">
        <f>Plan1!J302*Plan3!$E531</f>
        <v>3020730865.4319105</v>
      </c>
      <c r="K302" s="1"/>
    </row>
    <row r="303" spans="1:17" x14ac:dyDescent="0.25">
      <c r="A303" s="3">
        <v>45231</v>
      </c>
      <c r="B303" s="1">
        <f>Plan1!B303*Plan3!$E532</f>
        <v>1775806893.8071017</v>
      </c>
      <c r="C303" s="1">
        <f>Plan1!C303*Plan3!$E532</f>
        <v>35823359.089626588</v>
      </c>
      <c r="D303" s="1">
        <f>Plan1!D303*Plan3!$E532</f>
        <v>125161812.01067327</v>
      </c>
      <c r="E303" s="1">
        <f>Plan1!E303*Plan3!$E532</f>
        <v>16929105.692883756</v>
      </c>
      <c r="F303" s="1">
        <f>Plan1!F303*Plan3!$E532</f>
        <v>89306591.898076519</v>
      </c>
      <c r="G303" s="1">
        <f>Plan1!G303*Plan3!$E532</f>
        <v>299955684.61445588</v>
      </c>
      <c r="H303" s="1">
        <f>Plan1!H303*Plan3!$E532</f>
        <v>370224778.68599349</v>
      </c>
      <c r="I303" s="1">
        <f>Plan1!I303*Plan3!$E532</f>
        <v>2726958088.0198879</v>
      </c>
      <c r="J303" s="1">
        <f>Plan1!J303*Plan3!$E532</f>
        <v>3629373320.6739612</v>
      </c>
      <c r="K303" s="1"/>
    </row>
    <row r="304" spans="1:17" x14ac:dyDescent="0.25">
      <c r="A304" s="3">
        <v>45261</v>
      </c>
      <c r="B304" s="1">
        <f>Plan1!B304*Plan3!$E533</f>
        <v>1832972589.508075</v>
      </c>
      <c r="C304" s="1">
        <f>Plan1!C304*Plan3!$E533</f>
        <v>28752572.699328214</v>
      </c>
      <c r="D304" s="1">
        <f>Plan1!D304*Plan3!$E533</f>
        <v>239040634.276586</v>
      </c>
      <c r="E304" s="1">
        <f>Plan1!E304*Plan3!$E533</f>
        <v>14737960.138903694</v>
      </c>
      <c r="F304" s="1">
        <f>Plan1!F304*Plan3!$E533</f>
        <v>75538214.159568503</v>
      </c>
      <c r="G304" s="1">
        <f>Plan1!G304*Plan3!$E533</f>
        <v>324410582.94422019</v>
      </c>
      <c r="H304" s="1">
        <f>Plan1!H304*Plan3!$E533</f>
        <v>70168673.010198638</v>
      </c>
      <c r="I304" s="1">
        <f>Plan1!I304*Plan3!$E533</f>
        <v>2725861342.6142302</v>
      </c>
      <c r="J304" s="1">
        <f>Plan1!J304*Plan3!$E533</f>
        <v>3663045757.2645845</v>
      </c>
      <c r="K304" s="1"/>
      <c r="L304" s="31"/>
      <c r="M304" s="31"/>
      <c r="N304" s="31"/>
      <c r="O304" s="31"/>
      <c r="P304" s="31"/>
      <c r="Q304" s="31"/>
    </row>
    <row r="305" spans="1:17" x14ac:dyDescent="0.25">
      <c r="A305" s="3">
        <v>45292</v>
      </c>
      <c r="B305" s="1">
        <f>Plan1!B305*Plan3!$E534</f>
        <v>1979980353.2950361</v>
      </c>
      <c r="C305" s="1">
        <f>Plan1!C305*Plan3!$E534</f>
        <v>74721000.970301241</v>
      </c>
      <c r="D305" s="1">
        <f>Plan1!D305*Plan3!$E534</f>
        <v>105746035.88598739</v>
      </c>
      <c r="E305" s="1">
        <f>Plan1!E305*Plan3!$E534</f>
        <v>16601775.609230923</v>
      </c>
      <c r="F305" s="1">
        <f>Plan1!F305*Plan3!$E534</f>
        <v>74383104.606147796</v>
      </c>
      <c r="G305" s="1">
        <f>Plan1!G305*Plan3!$E534</f>
        <v>274447847.53110731</v>
      </c>
      <c r="H305" s="1">
        <f>Plan1!H305*Plan3!$E534</f>
        <v>54507849.79516831</v>
      </c>
      <c r="I305" s="1">
        <f>Plan1!I305*Plan3!$E534</f>
        <v>2295063937.4170446</v>
      </c>
      <c r="J305" s="1">
        <f>Plan1!J305*Plan3!$E534</f>
        <v>3211054862.1052594</v>
      </c>
      <c r="K305" s="1"/>
      <c r="L305" s="31"/>
      <c r="M305" s="31"/>
      <c r="N305" s="31"/>
      <c r="O305" s="31"/>
      <c r="P305" s="31"/>
      <c r="Q305" s="31"/>
    </row>
    <row r="306" spans="1:17" x14ac:dyDescent="0.25">
      <c r="A306" s="3">
        <v>45323</v>
      </c>
      <c r="B306" s="1">
        <f>Plan1!B306*Plan3!$E535</f>
        <v>1705522427.0404396</v>
      </c>
      <c r="C306" s="1">
        <f>Plan1!C306*Plan3!$E535</f>
        <v>62698140.289776936</v>
      </c>
      <c r="D306" s="1">
        <f>Plan1!D306*Plan3!$E535</f>
        <v>101254573.7973168</v>
      </c>
      <c r="E306" s="1">
        <f>Plan1!E306*Plan3!$E535</f>
        <v>19273669.347862117</v>
      </c>
      <c r="F306" s="1">
        <f>Plan1!F306*Plan3!$E535</f>
        <v>67016555.204781696</v>
      </c>
      <c r="G306" s="1">
        <f>Plan1!G306*Plan3!$E535</f>
        <v>385535152.72984397</v>
      </c>
      <c r="H306" s="1">
        <f>Plan1!H306*Plan3!$E535</f>
        <v>286503750.3901515</v>
      </c>
      <c r="I306" s="1">
        <f>Plan1!I306*Plan3!$E535</f>
        <v>2482742479.255722</v>
      </c>
      <c r="J306" s="1">
        <f>Plan1!J306*Plan3!$E535</f>
        <v>3304823184.2905178</v>
      </c>
      <c r="K306" s="1"/>
      <c r="L306" s="31"/>
      <c r="M306" s="31"/>
      <c r="N306" s="31"/>
      <c r="O306" s="31"/>
      <c r="P306" s="31"/>
      <c r="Q306" s="31"/>
    </row>
    <row r="307" spans="1:17" x14ac:dyDescent="0.25">
      <c r="A307" s="3">
        <v>45352</v>
      </c>
      <c r="B307" s="1">
        <f>Plan1!B307*Plan3!$E536</f>
        <v>1688732316.6222432</v>
      </c>
      <c r="C307" s="1">
        <f>Plan1!C307*Plan3!$E536</f>
        <v>103847638.71409497</v>
      </c>
      <c r="D307" s="1">
        <f>Plan1!D307*Plan3!$E536</f>
        <v>186547905.75418589</v>
      </c>
      <c r="E307" s="1">
        <f>Plan1!E307*Plan3!$E536</f>
        <v>16687332.989319937</v>
      </c>
      <c r="F307" s="1">
        <f>Plan1!F307*Plan3!$E536</f>
        <v>78625235.6969468</v>
      </c>
      <c r="G307" s="1">
        <f>Plan1!G307*Plan3!$E536</f>
        <v>235639485.40702781</v>
      </c>
      <c r="H307" s="1">
        <f>Plan1!H307*Plan3!$E536</f>
        <v>65242501.532459877</v>
      </c>
      <c r="I307" s="1">
        <f>Plan1!I307*Plan3!$E536</f>
        <v>2338268998.4230347</v>
      </c>
      <c r="J307" s="1">
        <f>Plan1!J307*Plan3!$E536</f>
        <v>3149421234.2417579</v>
      </c>
      <c r="K307" s="1"/>
      <c r="L307" s="31"/>
      <c r="M307" s="31"/>
      <c r="N307" s="31"/>
      <c r="O307" s="31"/>
      <c r="P307" s="31"/>
      <c r="Q307" s="31"/>
    </row>
    <row r="308" spans="1:17" x14ac:dyDescent="0.25">
      <c r="A308" s="3">
        <v>45383</v>
      </c>
      <c r="B308" s="1">
        <f>Plan1!B308*Plan3!$E537</f>
        <v>1934218693.1109617</v>
      </c>
      <c r="C308" s="1">
        <f>Plan1!C308*Plan3!$E537</f>
        <v>404454519.23672336</v>
      </c>
      <c r="D308" s="1">
        <f>Plan1!D308*Plan3!$E537</f>
        <v>42717308.093383834</v>
      </c>
      <c r="E308" s="1">
        <f>Plan1!E308*Plan3!$E537</f>
        <v>17410354.901632477</v>
      </c>
      <c r="F308" s="1">
        <f>Plan1!F308*Plan3!$E537</f>
        <v>117364752.93911737</v>
      </c>
      <c r="G308" s="1">
        <f>Plan1!G308*Plan3!$E537</f>
        <v>245263195.9045217</v>
      </c>
      <c r="H308" s="1">
        <f>Plan1!H308*Plan3!$E537</f>
        <v>175117730.75968865</v>
      </c>
      <c r="I308" s="1">
        <f>Plan1!I308*Plan3!$E537</f>
        <v>2637074600.0286698</v>
      </c>
      <c r="J308" s="1">
        <f>Plan1!J308*Plan3!$E537</f>
        <v>3736566680.5666442</v>
      </c>
      <c r="K308" s="1"/>
      <c r="L308" s="31"/>
      <c r="M308" s="31"/>
      <c r="N308" s="31"/>
      <c r="O308" s="31"/>
      <c r="P308" s="31"/>
      <c r="Q308" s="31"/>
    </row>
    <row r="309" spans="1:17" x14ac:dyDescent="0.25">
      <c r="A309" s="3">
        <v>45413</v>
      </c>
      <c r="B309" s="1">
        <f>Plan1!B309*Plan3!$E538</f>
        <v>1763658033.9971242</v>
      </c>
      <c r="C309" s="1">
        <f>Plan1!C309*Plan3!$E538</f>
        <v>117232011.17053695</v>
      </c>
      <c r="D309" s="1">
        <f>Plan1!D309*Plan3!$E538</f>
        <v>118109310.02123101</v>
      </c>
      <c r="E309" s="1">
        <f>Plan1!E309*Plan3!$E538</f>
        <v>17830832.514028579</v>
      </c>
      <c r="F309" s="1">
        <f>Plan1!F309*Plan3!$E538</f>
        <v>72841404.123351261</v>
      </c>
      <c r="G309" s="1">
        <f>Plan1!G309*Plan3!$E538</f>
        <v>282001195.38547814</v>
      </c>
      <c r="H309" s="1">
        <f>Plan1!H309*Plan3!$E538</f>
        <v>287127590.65355563</v>
      </c>
      <c r="I309" s="1">
        <f>Plan1!I309*Plan3!$E538</f>
        <v>2552644964.3373857</v>
      </c>
      <c r="J309" s="1">
        <f>Plan1!J309*Plan3!$E538</f>
        <v>3410729432.944737</v>
      </c>
      <c r="K309" s="1"/>
      <c r="L309" s="31"/>
      <c r="M309" s="31"/>
      <c r="N309" s="31"/>
      <c r="O309" s="31"/>
      <c r="P309" s="31"/>
      <c r="Q309" s="31"/>
    </row>
    <row r="310" spans="1:17" x14ac:dyDescent="0.25">
      <c r="A310" s="3">
        <v>45444</v>
      </c>
      <c r="B310" s="1">
        <f>Plan1!B310*Plan3!$E539</f>
        <v>2041667492.0729814</v>
      </c>
      <c r="C310" s="1">
        <f>Plan1!C310*Plan3!$E539</f>
        <v>101963647.15636086</v>
      </c>
      <c r="D310" s="1">
        <f>Plan1!D310*Plan3!$E539</f>
        <v>113864382.47917284</v>
      </c>
      <c r="E310" s="1">
        <f>Plan1!E310*Plan3!$E539</f>
        <v>12996074.870570766</v>
      </c>
      <c r="F310" s="1">
        <f>Plan1!F310*Plan3!$E539</f>
        <v>69795290.355278075</v>
      </c>
      <c r="G310" s="1">
        <f>Plan1!G310*Plan3!$E539</f>
        <v>311035597.65753508</v>
      </c>
      <c r="H310" s="1">
        <f>Plan1!H310*Plan3!$E539</f>
        <v>69559914.160820425</v>
      </c>
      <c r="I310" s="1">
        <f>Plan1!I310*Plan3!$E539</f>
        <v>2574730086.1205144</v>
      </c>
      <c r="J310" s="1">
        <f>Plan1!J310*Plan3!$E539</f>
        <v>3542570043.8185029</v>
      </c>
      <c r="K310" s="1"/>
      <c r="L310" s="31"/>
      <c r="M310" s="31"/>
      <c r="N310" s="31"/>
      <c r="O310" s="31"/>
      <c r="P310" s="31"/>
      <c r="Q310" s="31"/>
    </row>
    <row r="311" spans="1:17" x14ac:dyDescent="0.25">
      <c r="A311" s="3">
        <v>45474</v>
      </c>
      <c r="B311" s="1">
        <f>Plan1!B311*Plan3!$E540</f>
        <v>1960714404.3222713</v>
      </c>
      <c r="C311" s="1">
        <f>Plan1!C311*Plan3!$E540</f>
        <v>106211297.294067</v>
      </c>
      <c r="D311" s="1">
        <f>Plan1!D311*Plan3!$E540</f>
        <v>135642057.71283418</v>
      </c>
      <c r="E311" s="1">
        <f>Plan1!E311*Plan3!$E540</f>
        <v>24057464.068613626</v>
      </c>
      <c r="F311" s="1">
        <f>Plan1!F311*Plan3!$E540</f>
        <v>79620243.431466863</v>
      </c>
      <c r="G311" s="1">
        <f>Plan1!G311*Plan3!$E540</f>
        <v>197514139.80577776</v>
      </c>
      <c r="H311" s="1">
        <f>Plan1!H311*Plan3!$E540</f>
        <v>3656845.3552529966</v>
      </c>
      <c r="I311" s="1">
        <f>Plan1!I311*Plan3!$E540</f>
        <v>2395619231.9707022</v>
      </c>
      <c r="J311" s="1">
        <f>Plan1!J311*Plan3!$E540</f>
        <v>3303877919.6893663</v>
      </c>
      <c r="K311" s="1"/>
      <c r="L311" s="31"/>
      <c r="M311" s="31"/>
      <c r="N311" s="31"/>
      <c r="O311" s="31"/>
      <c r="P311" s="31"/>
      <c r="Q311" s="31"/>
    </row>
    <row r="312" spans="1:17" x14ac:dyDescent="0.25">
      <c r="A312" s="3">
        <v>45505</v>
      </c>
      <c r="B312" s="1">
        <f>Plan1!B312*Plan3!$E541</f>
        <v>1944758774.1628056</v>
      </c>
      <c r="C312" s="1">
        <f>Plan1!C312*Plan3!$E541</f>
        <v>95145102.038453788</v>
      </c>
      <c r="D312" s="1">
        <f>Plan1!D312*Plan3!$E541</f>
        <v>107936840.15479977</v>
      </c>
      <c r="E312" s="1">
        <f>Plan1!E312*Plan3!$E541</f>
        <v>23245789.718317062</v>
      </c>
      <c r="F312" s="1">
        <f>Plan1!F312*Plan3!$E541</f>
        <v>83460561.287727088</v>
      </c>
      <c r="G312" s="1">
        <f>Plan1!G312*Plan3!$E541</f>
        <v>300262031.35535169</v>
      </c>
      <c r="H312" s="1">
        <f>Plan1!H312*Plan3!$E541</f>
        <v>296031429.66556203</v>
      </c>
      <c r="I312" s="1">
        <f>Plan1!I312*Plan3!$E541</f>
        <v>2820162626.954215</v>
      </c>
      <c r="J312" s="1">
        <f>Plan1!J312*Plan3!$E541</f>
        <v>3754137392.6554894</v>
      </c>
      <c r="K312" s="1"/>
      <c r="L312" s="31"/>
      <c r="M312" s="31"/>
      <c r="N312" s="31"/>
      <c r="O312" s="31"/>
      <c r="P312" s="31"/>
      <c r="Q312" s="31"/>
    </row>
    <row r="313" spans="1:17" x14ac:dyDescent="0.25">
      <c r="A313" s="3">
        <v>45536</v>
      </c>
      <c r="B313" s="1">
        <f>Plan1!B313*Plan3!$E542</f>
        <v>1928128243.9298236</v>
      </c>
      <c r="C313" s="1">
        <f>Plan1!C313*Plan3!$E542</f>
        <v>99505102.317217067</v>
      </c>
      <c r="D313" s="1">
        <f>Plan1!D313*Plan3!$E542</f>
        <v>125309316.5841524</v>
      </c>
      <c r="E313" s="1">
        <f>Plan1!E313*Plan3!$E542</f>
        <v>17433079.70351465</v>
      </c>
      <c r="F313" s="1">
        <f>Plan1!F313*Plan3!$E542</f>
        <v>149940140.78989449</v>
      </c>
      <c r="G313" s="1">
        <f>Plan1!G313*Plan3!$E542</f>
        <v>212923863.27776653</v>
      </c>
      <c r="H313" s="1">
        <f>Plan1!H313*Plan3!$E542</f>
        <v>68602404.049651995</v>
      </c>
      <c r="I313" s="1">
        <f>Plan1!I313*Plan3!$E542</f>
        <v>2499556600.5719395</v>
      </c>
      <c r="J313" s="1">
        <f>Plan1!J313*Plan3!$E542</f>
        <v>3403260780.6415215</v>
      </c>
      <c r="K313" s="1"/>
      <c r="L313" s="31"/>
      <c r="M313" s="31"/>
      <c r="N313" s="31"/>
      <c r="O313" s="31"/>
      <c r="P313" s="31"/>
      <c r="Q313" s="31"/>
    </row>
    <row r="314" spans="1:17" x14ac:dyDescent="0.25">
      <c r="A314" s="3">
        <v>45566</v>
      </c>
      <c r="B314" s="1">
        <f>Plan1!B314*Plan3!$E543</f>
        <v>1789071150.1800895</v>
      </c>
      <c r="C314" s="1">
        <f>Plan1!C314*Plan3!$E543</f>
        <v>59197999.98223196</v>
      </c>
      <c r="D314" s="1">
        <f>Plan1!D314*Plan3!$E543</f>
        <v>123628846.89039466</v>
      </c>
      <c r="E314" s="1">
        <f>Plan1!E314*Plan3!$E543</f>
        <v>22059208.469665829</v>
      </c>
      <c r="F314" s="1">
        <f>Plan1!F314*Plan3!$E543</f>
        <v>98608188.450381324</v>
      </c>
      <c r="G314" s="1">
        <f>Plan1!G314*Plan3!$E543</f>
        <v>223884653.9488748</v>
      </c>
      <c r="H314" s="1">
        <f>Plan1!H314*Plan3!$E543</f>
        <v>63396952.271423064</v>
      </c>
      <c r="I314" s="1">
        <f>Plan1!I314*Plan3!$E543</f>
        <v>2368254960.8309045</v>
      </c>
      <c r="J314" s="1">
        <f>Plan1!J314*Plan3!$E543</f>
        <v>3194248612.8837557</v>
      </c>
      <c r="K314" s="1"/>
      <c r="L314" s="31"/>
      <c r="N314" s="31"/>
      <c r="O314" s="31"/>
      <c r="P314" s="31"/>
      <c r="Q314" s="31"/>
    </row>
    <row r="315" spans="1:17" x14ac:dyDescent="0.25">
      <c r="A315" s="3">
        <v>45597</v>
      </c>
      <c r="B315" s="1">
        <f>Plan1!B315*Plan3!$E544</f>
        <v>1917017648.1297932</v>
      </c>
      <c r="C315" s="1">
        <f>Plan1!C315*Plan3!$E544</f>
        <v>34287891.809891753</v>
      </c>
      <c r="D315" s="1">
        <f>Plan1!D315*Plan3!$E544</f>
        <v>115823292.64814462</v>
      </c>
      <c r="E315" s="1">
        <f>Plan1!E315*Plan3!$E544</f>
        <v>19227198.365569845</v>
      </c>
      <c r="F315" s="1">
        <f>Plan1!F315*Plan3!$E544</f>
        <v>73675251.504906967</v>
      </c>
      <c r="G315" s="1">
        <f>Plan1!G315*Plan3!$E544</f>
        <v>289986793.76887393</v>
      </c>
      <c r="H315" s="1">
        <f>Plan1!H315*Plan3!$E544</f>
        <v>239285561.02232224</v>
      </c>
      <c r="I315" s="1">
        <f>Plan1!I315*Plan3!$E544</f>
        <v>2495382009.1773477</v>
      </c>
      <c r="J315" s="1">
        <f>Plan1!J315*Plan3!$E544</f>
        <v>3368261103.9434576</v>
      </c>
      <c r="K315" s="1"/>
      <c r="L315" s="31"/>
      <c r="N315" s="31"/>
      <c r="O315" s="31"/>
      <c r="P315" s="31"/>
      <c r="Q315" s="31"/>
    </row>
    <row r="316" spans="1:17" x14ac:dyDescent="0.25">
      <c r="A316" s="3">
        <v>45627</v>
      </c>
      <c r="B316" s="1">
        <f>Plan1!B316*Plan3!$E545</f>
        <v>1857727372.7264197</v>
      </c>
      <c r="C316" s="1">
        <f>Plan1!C316*Plan3!$E545</f>
        <v>29681129.123973139</v>
      </c>
      <c r="D316" s="1">
        <f>Plan1!D316*Plan3!$E545</f>
        <v>256655780.86954606</v>
      </c>
      <c r="E316" s="1">
        <f>Plan1!E316*Plan3!$E545</f>
        <v>27124097.834728431</v>
      </c>
      <c r="F316" s="1">
        <f>Plan1!F316*Plan3!$E545</f>
        <v>70893887.755686656</v>
      </c>
      <c r="G316" s="1">
        <f>Plan1!G316*Plan3!$E545</f>
        <v>323117027.31940871</v>
      </c>
      <c r="H316" s="1">
        <f>Plan1!H316*Plan3!$E545</f>
        <v>67951407.765855923</v>
      </c>
      <c r="I316" s="1">
        <f>Plan1!I316*Plan3!$E545</f>
        <v>3989624066.6409688</v>
      </c>
      <c r="J316" s="1">
        <f>Plan1!J316*Plan3!$E545</f>
        <v>4850042123.4694128</v>
      </c>
      <c r="K316" s="1"/>
      <c r="L316" s="31"/>
      <c r="N316" s="31"/>
      <c r="O316" s="31"/>
      <c r="P316" s="31"/>
      <c r="Q316" s="31"/>
    </row>
    <row r="317" spans="1:17" x14ac:dyDescent="0.25">
      <c r="A317" s="3">
        <v>45658</v>
      </c>
      <c r="B317" s="1">
        <f>Plan1!B317*Plan3!$E546</f>
        <v>1905481015.2306027</v>
      </c>
      <c r="C317" s="1">
        <f>Plan1!C317*Plan3!$E546</f>
        <v>72034030.339713857</v>
      </c>
      <c r="D317" s="1">
        <f>Plan1!D317*Plan3!$E546</f>
        <v>122620659.67548788</v>
      </c>
      <c r="E317" s="1">
        <f>Plan1!E317*Plan3!$E546</f>
        <v>23314541.981231481</v>
      </c>
      <c r="F317" s="1">
        <f>Plan1!F317*Plan3!$E546</f>
        <v>91520001.076075405</v>
      </c>
      <c r="G317" s="1">
        <f>Plan1!G317*Plan3!$E546</f>
        <v>289115972.2037074</v>
      </c>
      <c r="H317" s="1">
        <f>Plan1!H317*Plan3!$E546</f>
        <v>42812151.481125407</v>
      </c>
      <c r="I317" s="1">
        <f>Plan1!I317*Plan3!$E546</f>
        <v>2251275208.8470368</v>
      </c>
      <c r="J317" s="1">
        <f>Plan1!J317*Plan3!$E546</f>
        <v>3109016534.4893026</v>
      </c>
      <c r="K317" s="1"/>
      <c r="L317" s="31"/>
      <c r="N317" s="31"/>
      <c r="O317" s="31"/>
      <c r="P317" s="31"/>
      <c r="Q317" s="31"/>
    </row>
    <row r="318" spans="1:17" x14ac:dyDescent="0.25">
      <c r="A318" s="3">
        <v>45689</v>
      </c>
      <c r="B318" s="1">
        <f>Plan1!B318*Plan3!$E547</f>
        <v>1820093006.2654893</v>
      </c>
      <c r="C318" s="1">
        <f>Plan1!C318*Plan3!$E547</f>
        <v>66995570.335892677</v>
      </c>
      <c r="D318" s="1">
        <f>Plan1!D318*Plan3!$E547</f>
        <v>115858304.88086595</v>
      </c>
      <c r="E318" s="1">
        <f>Plan1!E318*Plan3!$E547</f>
        <v>18390843.417192057</v>
      </c>
      <c r="F318" s="1">
        <f>Plan1!F318*Plan3!$E547</f>
        <v>90493122.386539474</v>
      </c>
      <c r="G318" s="1">
        <f>Plan1!G318*Plan3!$E547</f>
        <v>409195503.64655221</v>
      </c>
      <c r="H318" s="1">
        <f>Plan1!H318*Plan3!$E547</f>
        <v>136802050.70173213</v>
      </c>
      <c r="I318" s="1">
        <f>Plan1!I318*Plan3!$E547</f>
        <v>2601403626.2083616</v>
      </c>
      <c r="J318" s="1">
        <f>Plan1!J318*Plan3!$E547</f>
        <v>3405118646.4668508</v>
      </c>
      <c r="K318" s="1"/>
      <c r="L318" s="31"/>
      <c r="N318" s="31"/>
      <c r="O318" s="31"/>
      <c r="P318" s="31"/>
      <c r="Q318" s="31"/>
    </row>
    <row r="319" spans="1:17" x14ac:dyDescent="0.25">
      <c r="A319" s="3">
        <v>45717</v>
      </c>
      <c r="B319" s="1">
        <f>Plan1!B319*Plan3!$E548</f>
        <v>1752752316.81938</v>
      </c>
      <c r="C319" s="1">
        <f>Plan1!C319*Plan3!$E548</f>
        <v>122309643.71927437</v>
      </c>
      <c r="D319" s="1">
        <f>Plan1!D319*Plan3!$E548</f>
        <v>115935699.35961358</v>
      </c>
      <c r="E319" s="1">
        <f>Plan1!E319*Plan3!$E548</f>
        <v>19091476.967873912</v>
      </c>
      <c r="F319" s="1">
        <f>Plan1!F319*Plan3!$E548</f>
        <v>92356094.537659675</v>
      </c>
      <c r="G319" s="1">
        <f>Plan1!G319*Plan3!$E548</f>
        <v>262670798.18134648</v>
      </c>
      <c r="H319" s="1">
        <f>Plan1!H319*Plan3!$E548</f>
        <v>75554150.287946254</v>
      </c>
      <c r="I319" s="1">
        <f>Plan1!I319*Plan3!$E548</f>
        <v>2240546740.7315087</v>
      </c>
      <c r="J319" s="1">
        <f>Plan1!J319*Plan3!$E548</f>
        <v>3025822243.9135652</v>
      </c>
      <c r="K319" s="1"/>
      <c r="L319" s="31"/>
      <c r="N319" s="31"/>
      <c r="O319" s="31"/>
      <c r="P319" s="31"/>
      <c r="Q319" s="31"/>
    </row>
    <row r="320" spans="1:17" x14ac:dyDescent="0.25">
      <c r="A320" s="3">
        <v>45748</v>
      </c>
      <c r="B320" s="1">
        <f>Plan1!B320*Plan3!$E549</f>
        <v>1874396020.1928527</v>
      </c>
      <c r="C320" s="1">
        <f>Plan1!C320*Plan3!$E549</f>
        <v>436860686.23526222</v>
      </c>
      <c r="D320" s="1">
        <f>Plan1!D320*Plan3!$E549</f>
        <v>116904693.19782439</v>
      </c>
      <c r="E320" s="1">
        <f>Plan1!E320*Plan3!$E549</f>
        <v>10850884.717958929</v>
      </c>
      <c r="F320" s="1">
        <f>Plan1!F320*Plan3!$E549</f>
        <v>132798584.12377404</v>
      </c>
      <c r="G320" s="1">
        <f>Plan1!G320*Plan3!$E549</f>
        <v>262265429.61138383</v>
      </c>
      <c r="H320" s="1">
        <f>Plan1!H320*Plan3!$E549</f>
        <v>57909684.6823247</v>
      </c>
      <c r="I320" s="1">
        <f>Plan1!I320*Plan3!$E549</f>
        <v>2552233516.7918577</v>
      </c>
      <c r="J320" s="1">
        <f>Plan1!J320*Plan3!$E549</f>
        <v>3579711246.3820305</v>
      </c>
      <c r="K320" s="1"/>
      <c r="L320" s="31"/>
      <c r="N320" s="31"/>
      <c r="O320" s="31"/>
      <c r="P320" s="31"/>
      <c r="Q320" s="31"/>
    </row>
    <row r="321" spans="1:17" x14ac:dyDescent="0.25">
      <c r="A321" s="56">
        <v>45778</v>
      </c>
      <c r="B321" s="54">
        <f>Plan1!B321*Plan3!$E550</f>
        <v>1919361473.3889451</v>
      </c>
      <c r="C321" s="55">
        <f>Plan1!C321*Plan3!$E550</f>
        <v>126829978.45342417</v>
      </c>
      <c r="D321" s="57">
        <f>Plan1!D321*Plan3!$E550</f>
        <v>136616204.31099489</v>
      </c>
      <c r="E321" s="1">
        <f>Plan1!E321*Plan3!$E550</f>
        <v>10854706.627153588</v>
      </c>
      <c r="F321" s="1">
        <f>Plan1!F321*Plan3!$E550</f>
        <v>95335939.275726482</v>
      </c>
      <c r="G321" s="1">
        <f>Plan1!G321*Plan3!$E550</f>
        <v>336968291.54435521</v>
      </c>
      <c r="H321" s="1">
        <f>Plan1!H321*Plan3!$E550</f>
        <v>223367757.74083036</v>
      </c>
      <c r="I321" s="1">
        <f>Plan1!I321*Plan3!$E550</f>
        <v>2777928285.7351637</v>
      </c>
      <c r="J321" s="57">
        <f>Plan1!J321*Plan3!$E550</f>
        <v>3641872748.1614442</v>
      </c>
      <c r="K321" s="1"/>
      <c r="L321" s="31"/>
      <c r="N321" s="31"/>
      <c r="O321" s="31"/>
      <c r="P321" s="31"/>
      <c r="Q321" s="31"/>
    </row>
    <row r="322" spans="1:17" x14ac:dyDescent="0.25">
      <c r="A322" s="3">
        <v>45809</v>
      </c>
      <c r="B322" s="1">
        <f>Plan1!B322*Plan3!$E551</f>
        <v>2022875191.4822371</v>
      </c>
      <c r="C322" s="1">
        <f>Plan1!C322*Plan3!$E551</f>
        <v>112188156.54373592</v>
      </c>
      <c r="D322" s="1">
        <f>Plan1!D322*Plan3!$E551</f>
        <v>129987992.50766046</v>
      </c>
      <c r="E322" s="1">
        <f>Plan1!E322*Plan3!$E551</f>
        <v>17702598.394861896</v>
      </c>
      <c r="F322" s="1">
        <f>Plan1!F322*Plan3!$E551</f>
        <v>91946120.472811714</v>
      </c>
      <c r="G322" s="1">
        <f>Plan1!G322*Plan3!$E551</f>
        <v>357698840.71737832</v>
      </c>
      <c r="H322" s="1">
        <f>Plan1!H322*Plan3!$E551</f>
        <v>62723893.651220404</v>
      </c>
      <c r="I322" s="1">
        <f>Plan1!I322*Plan3!$E551</f>
        <v>3017751131.5099239</v>
      </c>
      <c r="J322" s="1">
        <f>Plan1!J322*Plan3!$E551</f>
        <v>3997661811.5982561</v>
      </c>
      <c r="K322" s="1"/>
      <c r="L322" s="31"/>
      <c r="N322" s="31"/>
      <c r="O322" s="31"/>
      <c r="P322" s="31"/>
      <c r="Q322" s="31"/>
    </row>
    <row r="323" spans="1:17" x14ac:dyDescent="0.25">
      <c r="A323" s="65">
        <v>45839</v>
      </c>
      <c r="B323" s="62">
        <f>Plan1!B323*Plan3!$E553</f>
        <v>2044955089.1246283</v>
      </c>
      <c r="C323" s="64">
        <f>Plan1!C323*Plan3!$E552</f>
        <v>113145214.0346633</v>
      </c>
      <c r="D323" s="64">
        <f>Plan1!D323*Plan3!$E552</f>
        <v>127780488.10823011</v>
      </c>
      <c r="E323" s="64">
        <f>Plan1!E323*Plan3!$E552</f>
        <v>15924843.071795369</v>
      </c>
      <c r="F323" s="64">
        <f>Plan1!F323*Plan3!$E552</f>
        <v>102102537.23997466</v>
      </c>
      <c r="G323" s="64">
        <f>Plan1!G323*Plan3!$E552</f>
        <v>211912661.82996479</v>
      </c>
      <c r="H323" s="64">
        <f>Plan1!H323*Plan3!$E552</f>
        <v>58089246.372773089</v>
      </c>
      <c r="I323" s="64">
        <f>Plan1!I323*Plan3!$E552</f>
        <v>2497511368.8905921</v>
      </c>
      <c r="J323" s="64">
        <f>Plan1!J323*Plan3!$E552</f>
        <v>3454740813.5053992</v>
      </c>
      <c r="K323" s="1"/>
      <c r="L323" s="31"/>
      <c r="N323" s="31"/>
      <c r="O323" s="31"/>
      <c r="P323" s="31"/>
      <c r="Q323" s="31"/>
    </row>
    <row r="324" spans="1:17" x14ac:dyDescent="0.25">
      <c r="A324" s="71">
        <v>45870</v>
      </c>
      <c r="B324" s="72">
        <f>Plan1!B324*Plan3!$E553</f>
        <v>1942789290.9076958</v>
      </c>
      <c r="C324" s="72">
        <f>Plan1!C324*Plan3!$E553</f>
        <v>101493527.55406098</v>
      </c>
      <c r="D324" s="72">
        <f>Plan1!D324*Plan3!$E553</f>
        <v>143606820.38829148</v>
      </c>
      <c r="E324" s="73">
        <f>Plan1!E324*Plan3!$E553</f>
        <v>19525598.139794912</v>
      </c>
      <c r="F324" s="72">
        <f>Plan1!F324*Plan3!$E553</f>
        <v>112187596.95424916</v>
      </c>
      <c r="G324" s="72">
        <f>Plan1!G324*Plan3!$E553</f>
        <v>285952014.51170146</v>
      </c>
      <c r="H324" s="72">
        <f>Plan1!H324*Plan3!$E553</f>
        <v>203294938.30523071</v>
      </c>
      <c r="I324" s="73">
        <f>Plan1!I324*Plan3!$E553</f>
        <v>3749377389.5856934</v>
      </c>
      <c r="J324" s="72">
        <f>Plan1!J324*Plan3!$E553</f>
        <v>4677618446.6671925</v>
      </c>
      <c r="K324" s="1"/>
      <c r="L324" s="31"/>
      <c r="N324" s="31"/>
      <c r="O324" s="31"/>
      <c r="P324" s="31"/>
      <c r="Q324" s="31"/>
    </row>
    <row r="325" spans="1:17" x14ac:dyDescent="0.25">
      <c r="A325" s="71">
        <v>45901</v>
      </c>
      <c r="B325" s="72">
        <f>Plan1!B325*Plan3!$E554</f>
        <v>1862340032.0275369</v>
      </c>
      <c r="C325" s="73">
        <f>Plan1!C325*Plan3!$E554</f>
        <v>117785781.72380674</v>
      </c>
      <c r="D325" s="72">
        <f>Plan1!D325*Plan3!$E554</f>
        <v>113858374.94654989</v>
      </c>
      <c r="E325" s="73">
        <f>Plan1!E325*Plan3!$E554</f>
        <v>22022247.645837251</v>
      </c>
      <c r="F325" s="72">
        <f>Plan1!F325*Plan3!$E554</f>
        <v>194568790.84729502</v>
      </c>
      <c r="G325" s="72">
        <f>Plan1!G325*Plan3!$E554</f>
        <v>228534578.24435714</v>
      </c>
      <c r="H325" s="72">
        <f>Plan1!H325*Plan3!$E554</f>
        <v>73691367.923784479</v>
      </c>
      <c r="I325" s="73">
        <f>Plan1!I325*Plan3!$E554</f>
        <v>2411097497.6183791</v>
      </c>
      <c r="J325" s="72">
        <f>Plan1!J325*Plan3!$E554</f>
        <v>3306052032.1808319</v>
      </c>
      <c r="K325" s="1"/>
      <c r="L325" s="31"/>
      <c r="N325" s="31"/>
      <c r="O325" s="31"/>
      <c r="P325" s="31"/>
      <c r="Q325" s="31"/>
    </row>
    <row r="326" spans="1:17" x14ac:dyDescent="0.25">
      <c r="A326" s="71">
        <v>45931</v>
      </c>
      <c r="B326" s="72">
        <f>Plan1!B326*Plan3!$E555</f>
        <v>1958972106.3922148</v>
      </c>
      <c r="C326" s="73">
        <f>Plan1!C326*Plan3!$E555</f>
        <v>59944203.901990391</v>
      </c>
      <c r="D326" s="73">
        <f>Plan1!D326*Plan3!$E555</f>
        <v>132528122.7703473</v>
      </c>
      <c r="E326" s="73">
        <f>Plan1!E326*Plan3!$E555</f>
        <v>26807825.0957947</v>
      </c>
      <c r="F326" s="73">
        <f>Plan1!F326*Plan3!$E555</f>
        <v>121215097.16804218</v>
      </c>
      <c r="G326" s="73">
        <f>Plan1!G326*Plan3!$E555</f>
        <v>236806586.49464366</v>
      </c>
      <c r="H326" s="73">
        <f>Plan1!H326*Plan3!$E555</f>
        <v>77957720.185393214</v>
      </c>
      <c r="I326" s="73">
        <f>Plan1!I326*Plan3!$E555</f>
        <v>2527617595.3140593</v>
      </c>
      <c r="J326" s="72">
        <f>Plan1!J326*Plan3!$E555</f>
        <v>3436438299.922338</v>
      </c>
      <c r="K326" s="1"/>
      <c r="L326" s="31"/>
      <c r="N326" s="31"/>
      <c r="O326" s="31"/>
      <c r="P326" s="31"/>
      <c r="Q326" s="31"/>
    </row>
    <row r="327" spans="1:17" x14ac:dyDescent="0.25">
      <c r="A327" s="71">
        <v>45962</v>
      </c>
      <c r="B327" s="72">
        <f>Plan1!B327*Plan3!$E556</f>
        <v>2034986727.7071104</v>
      </c>
      <c r="C327" s="72">
        <f>Plan1!C327*Plan3!$E556</f>
        <v>35697801.246063821</v>
      </c>
      <c r="D327" s="73">
        <f>Plan1!D327*Plan3!$E556</f>
        <v>135707139.23915017</v>
      </c>
      <c r="E327" s="73">
        <f>Plan1!E327*Plan3!$E556</f>
        <v>26879360.334613409</v>
      </c>
      <c r="F327" s="73">
        <f>Plan1!F327*Plan3!$E556</f>
        <v>96823699.648949802</v>
      </c>
      <c r="G327" s="73">
        <f>Plan1!G327*Plan3!$E556</f>
        <v>333879475.0486148</v>
      </c>
      <c r="H327" s="73">
        <f>Plan1!H327*Plan3!$E556</f>
        <v>373054536.81505418</v>
      </c>
      <c r="I327" s="73">
        <f>Plan1!I327*Plan3!$E556</f>
        <v>3015138079.0595737</v>
      </c>
      <c r="J327" s="73">
        <f>Plan1!J327*Plan3!$E556</f>
        <v>3953554787.8729844</v>
      </c>
      <c r="K327" s="1"/>
      <c r="L327" s="31"/>
      <c r="N327" s="31"/>
      <c r="O327" s="31"/>
      <c r="P327" s="31"/>
      <c r="Q327" s="31"/>
    </row>
    <row r="328" spans="1:17" x14ac:dyDescent="0.25">
      <c r="A328" s="3">
        <v>45992</v>
      </c>
      <c r="B328" s="1">
        <f>Plan1!B328*Plan3!$E557</f>
        <v>2101894639.8786058</v>
      </c>
      <c r="C328" s="1">
        <f>Plan1!C328*Plan3!$E557</f>
        <v>31752797.059631169</v>
      </c>
      <c r="D328" s="1">
        <f>Plan1!D328*Plan3!$E557</f>
        <v>289305663.281075</v>
      </c>
      <c r="E328" s="1">
        <f>Plan1!E328*Plan3!$E557</f>
        <v>31583902.893295538</v>
      </c>
      <c r="F328" s="1">
        <f>Plan1!F328*Plan3!$E557</f>
        <v>90841284.062784851</v>
      </c>
      <c r="G328" s="1">
        <f>Plan1!G328*Plan3!$E557</f>
        <v>375006645.37695539</v>
      </c>
      <c r="H328" s="1">
        <f>Plan1!H328*Plan3!$E557</f>
        <v>73294914.436798945</v>
      </c>
      <c r="I328" s="1">
        <f>Plan1!I328*Plan3!$E557</f>
        <v>2696102242.5163679</v>
      </c>
      <c r="J328" s="1">
        <f>Plan1!J328*Plan3!$E557</f>
        <v>3739544232.7777543</v>
      </c>
      <c r="K328" s="1"/>
      <c r="L328" s="31"/>
      <c r="N328" s="31"/>
      <c r="O328" s="31"/>
      <c r="P328" s="31"/>
      <c r="Q328" s="31"/>
    </row>
    <row r="329" spans="1:17" x14ac:dyDescent="0.25">
      <c r="A329" s="71">
        <v>46023</v>
      </c>
      <c r="B329" s="72">
        <f>Plan1!B329*Plan3!$E558</f>
        <v>2137284070.0292921</v>
      </c>
      <c r="C329" s="73">
        <f>Plan1!C329*Plan3!$E558</f>
        <v>81178296.803046748</v>
      </c>
      <c r="D329" s="72">
        <f>Plan1!D329*Plan3!$E558</f>
        <v>114000074.92913027</v>
      </c>
      <c r="E329" s="73">
        <f>Plan1!E329*Plan3!$E558</f>
        <v>13730942.733480284</v>
      </c>
      <c r="F329" s="73">
        <f>Plan1!F329*Plan3!$E558</f>
        <v>100285386.24363415</v>
      </c>
      <c r="G329" s="72">
        <f>Plan1!G329*Plan3!$E558</f>
        <v>317575974.17365944</v>
      </c>
      <c r="H329" s="72">
        <f>Plan1!H329*Plan3!$E558</f>
        <v>65957052.700354479</v>
      </c>
      <c r="I329" s="64">
        <f>Plan1!I329*Plan3!$E558</f>
        <v>2523677516.6180511</v>
      </c>
      <c r="J329" s="1">
        <f>Plan1!J329*Plan3!$E558</f>
        <v>3518113414.4431739</v>
      </c>
      <c r="K329" s="1"/>
      <c r="L329" s="31"/>
      <c r="N329" s="31"/>
      <c r="O329" s="31"/>
      <c r="P329" s="31"/>
      <c r="Q329" s="31"/>
    </row>
    <row r="330" spans="1:17" x14ac:dyDescent="0.25">
      <c r="A330" s="71">
        <v>46054</v>
      </c>
      <c r="B330" s="72">
        <f>Plan1!B330*Plan3!$E559</f>
        <v>1966816841.141423</v>
      </c>
      <c r="C330" s="73">
        <f>Plan1!C330*Plan3!$E559</f>
        <v>70410016.806150332</v>
      </c>
      <c r="D330" s="73">
        <f>Plan1!D330*Plan3!$E559</f>
        <v>120012388.11807519</v>
      </c>
      <c r="E330" s="73">
        <f>Plan1!E330*Plan3!$E559</f>
        <v>35467330.490527146</v>
      </c>
      <c r="F330" s="72">
        <f>Plan1!F330*Plan3!$E559</f>
        <v>90319440.864098161</v>
      </c>
      <c r="G330" s="73">
        <f>Plan1!G330*Plan3!$E559</f>
        <v>415938062.60193259</v>
      </c>
      <c r="H330" s="73">
        <f>Plan1!H330*Plan3!$E559</f>
        <v>281172446.08421087</v>
      </c>
      <c r="I330" s="64">
        <f>Plan1!I330*Plan3!$E559</f>
        <v>2836403063.4102426</v>
      </c>
      <c r="J330" s="106">
        <f>Plan1!J330*Plan3!$E559</f>
        <v>3779887831.7843161</v>
      </c>
      <c r="K330" s="1"/>
      <c r="L330" s="31"/>
      <c r="N330" s="31"/>
      <c r="O330" s="31"/>
      <c r="P330" s="31"/>
      <c r="Q330" s="31"/>
    </row>
    <row r="331" spans="1:17" x14ac:dyDescent="0.25">
      <c r="A331" s="74">
        <v>46082</v>
      </c>
      <c r="B331" s="75">
        <f>Plan1!B331*Plan3!$E560</f>
        <v>1754470205.9099972</v>
      </c>
      <c r="C331" s="76">
        <f>Plan1!C331*Plan3!$E560</f>
        <v>193597397.39000049</v>
      </c>
      <c r="D331" s="76">
        <f>Plan1!D331*Plan3!$E560</f>
        <v>66566235.469999976</v>
      </c>
      <c r="E331" s="76">
        <f>Plan1!E331*Plan3!$E560</f>
        <v>24892438.849999983</v>
      </c>
      <c r="F331" s="76">
        <f>Plan1!F331*Plan3!$E560</f>
        <v>114601911.5</v>
      </c>
      <c r="G331" s="76">
        <f>Plan1!G331*Plan3!$E560</f>
        <v>240248681.69999999</v>
      </c>
      <c r="H331" s="76">
        <f>Plan1!H331*Plan3!$E560</f>
        <v>56385135.68</v>
      </c>
      <c r="I331" s="69">
        <f>Plan1!I331*Plan3!$E560</f>
        <v>2316813812</v>
      </c>
      <c r="J331" s="12">
        <f>Plan1!J331*Plan3!$E560</f>
        <v>3212711217</v>
      </c>
      <c r="K331" s="1"/>
      <c r="L331" s="31"/>
      <c r="N331" s="31"/>
      <c r="O331" s="31"/>
      <c r="P331" s="31"/>
      <c r="Q331" s="31"/>
    </row>
    <row r="332" spans="1:17" x14ac:dyDescent="0.25">
      <c r="A332" s="4" t="s">
        <v>11</v>
      </c>
      <c r="I332" s="1"/>
      <c r="J332" s="1"/>
    </row>
    <row r="333" spans="1:17" ht="60" customHeight="1" x14ac:dyDescent="0.25">
      <c r="A333" s="86" t="s">
        <v>58</v>
      </c>
      <c r="B333" s="86"/>
      <c r="C333" s="86"/>
      <c r="D333" s="86"/>
      <c r="E333" s="86"/>
      <c r="F333" s="86"/>
      <c r="G333" s="86"/>
      <c r="H333" s="86"/>
      <c r="I333" s="86"/>
      <c r="J333" s="86"/>
    </row>
    <row r="334" spans="1:17" x14ac:dyDescent="0.25">
      <c r="A334" s="4"/>
      <c r="B334" s="17"/>
      <c r="I334" s="1"/>
      <c r="J334" s="1"/>
    </row>
    <row r="335" spans="1:17" x14ac:dyDescent="0.25">
      <c r="A335" s="4"/>
      <c r="B335" s="15"/>
      <c r="C335" s="15"/>
      <c r="D335" s="15"/>
      <c r="E335" s="15"/>
      <c r="F335" s="15"/>
      <c r="G335" s="15"/>
      <c r="H335" s="15"/>
      <c r="I335" s="15"/>
      <c r="J335" s="15"/>
    </row>
    <row r="336" spans="1:17" x14ac:dyDescent="0.25">
      <c r="A336" s="4"/>
      <c r="B336" s="1"/>
      <c r="C336" s="1"/>
      <c r="D336" s="1"/>
      <c r="E336" s="1"/>
      <c r="F336" s="1"/>
      <c r="G336" s="1"/>
      <c r="H336" s="1"/>
    </row>
    <row r="337" spans="1:8" x14ac:dyDescent="0.25">
      <c r="A337" s="4"/>
      <c r="B337" s="16"/>
      <c r="C337" s="16"/>
      <c r="D337" s="16"/>
      <c r="E337" s="16"/>
      <c r="F337" s="16"/>
      <c r="G337" s="16"/>
      <c r="H337" s="16"/>
    </row>
    <row r="338" spans="1:8" x14ac:dyDescent="0.25">
      <c r="A338" s="3"/>
      <c r="B338" s="16"/>
      <c r="C338" s="16"/>
      <c r="D338" s="16"/>
      <c r="E338" s="16"/>
      <c r="F338" s="16"/>
      <c r="G338" s="16"/>
      <c r="H338" s="16"/>
    </row>
    <row r="339" spans="1:8" x14ac:dyDescent="0.25">
      <c r="A339" s="3"/>
    </row>
    <row r="340" spans="1:8" x14ac:dyDescent="0.25">
      <c r="A340" s="3"/>
    </row>
    <row r="341" spans="1:8" x14ac:dyDescent="0.25">
      <c r="A341" s="3"/>
    </row>
    <row r="342" spans="1:8" x14ac:dyDescent="0.25">
      <c r="A342" s="3"/>
    </row>
    <row r="343" spans="1:8" x14ac:dyDescent="0.25">
      <c r="A343" s="3"/>
    </row>
    <row r="344" spans="1:8" x14ac:dyDescent="0.25">
      <c r="A344" s="3"/>
    </row>
    <row r="345" spans="1:8" x14ac:dyDescent="0.25">
      <c r="A345" s="3"/>
    </row>
    <row r="346" spans="1:8" x14ac:dyDescent="0.25">
      <c r="A346" s="3"/>
    </row>
    <row r="347" spans="1:8" x14ac:dyDescent="0.25">
      <c r="A347" s="3"/>
    </row>
    <row r="348" spans="1:8" x14ac:dyDescent="0.25">
      <c r="A348" s="3"/>
    </row>
    <row r="349" spans="1:8" x14ac:dyDescent="0.25">
      <c r="A349" s="3"/>
    </row>
    <row r="350" spans="1:8" x14ac:dyDescent="0.25">
      <c r="A350" s="3"/>
    </row>
    <row r="351" spans="1:8" x14ac:dyDescent="0.25">
      <c r="A351" s="3"/>
    </row>
    <row r="352" spans="1:8" x14ac:dyDescent="0.25">
      <c r="A352" s="3"/>
    </row>
    <row r="353" spans="1:1" x14ac:dyDescent="0.25">
      <c r="A353" s="3"/>
    </row>
    <row r="354" spans="1:1" x14ac:dyDescent="0.25">
      <c r="A354" s="3"/>
    </row>
    <row r="355" spans="1:1" x14ac:dyDescent="0.25">
      <c r="A355" s="3"/>
    </row>
    <row r="356" spans="1:1" x14ac:dyDescent="0.25">
      <c r="A356" s="3"/>
    </row>
    <row r="357" spans="1:1" x14ac:dyDescent="0.25">
      <c r="A357" s="3"/>
    </row>
    <row r="358" spans="1:1" x14ac:dyDescent="0.25">
      <c r="A358" s="3"/>
    </row>
    <row r="359" spans="1:1" x14ac:dyDescent="0.25">
      <c r="A359" s="3"/>
    </row>
    <row r="360" spans="1:1" x14ac:dyDescent="0.25">
      <c r="A360" s="3"/>
    </row>
    <row r="361" spans="1:1" x14ac:dyDescent="0.25">
      <c r="A361" s="3"/>
    </row>
    <row r="362" spans="1:1" x14ac:dyDescent="0.25">
      <c r="A362" s="3"/>
    </row>
    <row r="363" spans="1:1" x14ac:dyDescent="0.25">
      <c r="A363" s="3"/>
    </row>
    <row r="364" spans="1:1" x14ac:dyDescent="0.25">
      <c r="A364" s="3"/>
    </row>
    <row r="365" spans="1:1" x14ac:dyDescent="0.25">
      <c r="A365" s="3"/>
    </row>
    <row r="366" spans="1:1" x14ac:dyDescent="0.25">
      <c r="A366" s="3"/>
    </row>
    <row r="367" spans="1:1" x14ac:dyDescent="0.25">
      <c r="A367" s="3"/>
    </row>
    <row r="368" spans="1:1" x14ac:dyDescent="0.25">
      <c r="A368" s="3"/>
    </row>
    <row r="369" spans="1:1" x14ac:dyDescent="0.25">
      <c r="A369" s="3"/>
    </row>
    <row r="370" spans="1:1" x14ac:dyDescent="0.25">
      <c r="A370" s="3"/>
    </row>
    <row r="371" spans="1:1" x14ac:dyDescent="0.25">
      <c r="A371" s="3"/>
    </row>
    <row r="372" spans="1:1" x14ac:dyDescent="0.25">
      <c r="A372" s="3"/>
    </row>
    <row r="373" spans="1:1" x14ac:dyDescent="0.25">
      <c r="A373" s="3"/>
    </row>
    <row r="374" spans="1:1" x14ac:dyDescent="0.25">
      <c r="A374" s="3"/>
    </row>
    <row r="375" spans="1:1" x14ac:dyDescent="0.25">
      <c r="A375" s="3"/>
    </row>
    <row r="376" spans="1:1" x14ac:dyDescent="0.25">
      <c r="A376" s="3"/>
    </row>
    <row r="377" spans="1:1" x14ac:dyDescent="0.25">
      <c r="A377" s="3"/>
    </row>
    <row r="378" spans="1:1" x14ac:dyDescent="0.25">
      <c r="A378" s="3"/>
    </row>
    <row r="379" spans="1:1" x14ac:dyDescent="0.25">
      <c r="A379" s="3"/>
    </row>
    <row r="380" spans="1:1" x14ac:dyDescent="0.25">
      <c r="A380" s="3"/>
    </row>
    <row r="381" spans="1:1" x14ac:dyDescent="0.25">
      <c r="A381" s="3"/>
    </row>
    <row r="382" spans="1:1" x14ac:dyDescent="0.25">
      <c r="A382" s="3"/>
    </row>
    <row r="383" spans="1:1" x14ac:dyDescent="0.25">
      <c r="A383" s="3"/>
    </row>
    <row r="384" spans="1:1" x14ac:dyDescent="0.25">
      <c r="A384" s="3"/>
    </row>
    <row r="385" spans="1:1" x14ac:dyDescent="0.25">
      <c r="A385" s="3"/>
    </row>
    <row r="386" spans="1:1" x14ac:dyDescent="0.25">
      <c r="A386" s="3"/>
    </row>
    <row r="387" spans="1:1" x14ac:dyDescent="0.25">
      <c r="A387" s="3"/>
    </row>
    <row r="388" spans="1:1" x14ac:dyDescent="0.25">
      <c r="A388" s="3"/>
    </row>
    <row r="389" spans="1:1" x14ac:dyDescent="0.25">
      <c r="A389" s="3"/>
    </row>
    <row r="390" spans="1:1" x14ac:dyDescent="0.25">
      <c r="A390" s="3"/>
    </row>
    <row r="391" spans="1:1" x14ac:dyDescent="0.25">
      <c r="A391" s="3"/>
    </row>
    <row r="392" spans="1:1" x14ac:dyDescent="0.25">
      <c r="A392" s="3"/>
    </row>
    <row r="393" spans="1:1" x14ac:dyDescent="0.25">
      <c r="A393" s="3"/>
    </row>
    <row r="394" spans="1:1" x14ac:dyDescent="0.25">
      <c r="A394" s="3"/>
    </row>
    <row r="395" spans="1:1" x14ac:dyDescent="0.25">
      <c r="A395" s="3"/>
    </row>
    <row r="396" spans="1:1" x14ac:dyDescent="0.25">
      <c r="A396" s="3"/>
    </row>
    <row r="397" spans="1:1" x14ac:dyDescent="0.25">
      <c r="A397" s="3"/>
    </row>
    <row r="398" spans="1:1" x14ac:dyDescent="0.25">
      <c r="A398" s="3"/>
    </row>
    <row r="399" spans="1:1" x14ac:dyDescent="0.25">
      <c r="A399" s="3"/>
    </row>
    <row r="400" spans="1:1" x14ac:dyDescent="0.25">
      <c r="A400" s="3"/>
    </row>
    <row r="401" spans="1:1" x14ac:dyDescent="0.25">
      <c r="A401" s="3"/>
    </row>
    <row r="402" spans="1:1" x14ac:dyDescent="0.25">
      <c r="A402" s="3"/>
    </row>
    <row r="403" spans="1:1" x14ac:dyDescent="0.25">
      <c r="A403" s="3"/>
    </row>
    <row r="404" spans="1:1" x14ac:dyDescent="0.25">
      <c r="A404" s="3"/>
    </row>
    <row r="405" spans="1:1" x14ac:dyDescent="0.25">
      <c r="A405" s="3"/>
    </row>
    <row r="406" spans="1:1" x14ac:dyDescent="0.25">
      <c r="A406" s="3"/>
    </row>
    <row r="407" spans="1:1" x14ac:dyDescent="0.25">
      <c r="A407" s="3"/>
    </row>
    <row r="408" spans="1:1" x14ac:dyDescent="0.25">
      <c r="A408" s="3"/>
    </row>
    <row r="409" spans="1:1" x14ac:dyDescent="0.25">
      <c r="A409" s="3"/>
    </row>
    <row r="410" spans="1:1" x14ac:dyDescent="0.25">
      <c r="A410" s="3"/>
    </row>
    <row r="411" spans="1:1" x14ac:dyDescent="0.25">
      <c r="A411" s="3"/>
    </row>
    <row r="412" spans="1:1" x14ac:dyDescent="0.25">
      <c r="A412" s="3"/>
    </row>
    <row r="413" spans="1:1" x14ac:dyDescent="0.25">
      <c r="A413" s="3"/>
    </row>
    <row r="414" spans="1:1" x14ac:dyDescent="0.25">
      <c r="A414" s="3"/>
    </row>
    <row r="415" spans="1:1" x14ac:dyDescent="0.25">
      <c r="A415" s="3"/>
    </row>
    <row r="416" spans="1:1" x14ac:dyDescent="0.25">
      <c r="A416" s="3"/>
    </row>
    <row r="417" spans="1:1" x14ac:dyDescent="0.25">
      <c r="A417" s="3"/>
    </row>
    <row r="418" spans="1:1" x14ac:dyDescent="0.25">
      <c r="A418" s="3"/>
    </row>
    <row r="419" spans="1:1" x14ac:dyDescent="0.25">
      <c r="A419" s="3"/>
    </row>
    <row r="420" spans="1:1" x14ac:dyDescent="0.25">
      <c r="A420" s="3"/>
    </row>
    <row r="421" spans="1:1" x14ac:dyDescent="0.25">
      <c r="A421" s="3"/>
    </row>
    <row r="422" spans="1:1" x14ac:dyDescent="0.25">
      <c r="A422" s="3"/>
    </row>
    <row r="423" spans="1:1" x14ac:dyDescent="0.25">
      <c r="A423" s="3"/>
    </row>
    <row r="424" spans="1:1" x14ac:dyDescent="0.25">
      <c r="A424" s="3"/>
    </row>
    <row r="425" spans="1:1" x14ac:dyDescent="0.25">
      <c r="A425" s="3"/>
    </row>
    <row r="426" spans="1:1" x14ac:dyDescent="0.25">
      <c r="A426" s="3"/>
    </row>
    <row r="427" spans="1:1" x14ac:dyDescent="0.25">
      <c r="A427" s="3"/>
    </row>
    <row r="428" spans="1:1" x14ac:dyDescent="0.25">
      <c r="A428" s="3"/>
    </row>
    <row r="429" spans="1:1" x14ac:dyDescent="0.25">
      <c r="A429" s="3"/>
    </row>
    <row r="430" spans="1:1" x14ac:dyDescent="0.25">
      <c r="A430" s="3"/>
    </row>
    <row r="431" spans="1:1" x14ac:dyDescent="0.25">
      <c r="A431" s="3"/>
    </row>
    <row r="432" spans="1:1" x14ac:dyDescent="0.25">
      <c r="A432" s="3"/>
    </row>
    <row r="433" spans="1:1" x14ac:dyDescent="0.25">
      <c r="A433" s="3"/>
    </row>
    <row r="434" spans="1:1" x14ac:dyDescent="0.25">
      <c r="A434" s="3"/>
    </row>
    <row r="435" spans="1:1" x14ac:dyDescent="0.25">
      <c r="A435" s="3"/>
    </row>
    <row r="436" spans="1:1" x14ac:dyDescent="0.25">
      <c r="A436" s="3"/>
    </row>
    <row r="437" spans="1:1" x14ac:dyDescent="0.25">
      <c r="A437" s="3"/>
    </row>
    <row r="438" spans="1:1" x14ac:dyDescent="0.25">
      <c r="A438" s="3"/>
    </row>
    <row r="439" spans="1:1" x14ac:dyDescent="0.25">
      <c r="A439" s="3"/>
    </row>
    <row r="440" spans="1:1" x14ac:dyDescent="0.25">
      <c r="A440" s="3"/>
    </row>
    <row r="441" spans="1:1" x14ac:dyDescent="0.25">
      <c r="A441" s="3"/>
    </row>
    <row r="442" spans="1:1" x14ac:dyDescent="0.25">
      <c r="A442" s="3"/>
    </row>
    <row r="443" spans="1:1" x14ac:dyDescent="0.25">
      <c r="A443" s="3"/>
    </row>
    <row r="444" spans="1:1" x14ac:dyDescent="0.25">
      <c r="A444" s="3"/>
    </row>
    <row r="445" spans="1:1" x14ac:dyDescent="0.25">
      <c r="A445" s="3"/>
    </row>
    <row r="446" spans="1:1" x14ac:dyDescent="0.25">
      <c r="A446" s="3"/>
    </row>
    <row r="447" spans="1:1" x14ac:dyDescent="0.25">
      <c r="A447" s="3"/>
    </row>
    <row r="448" spans="1:1" x14ac:dyDescent="0.25">
      <c r="A448" s="3"/>
    </row>
    <row r="449" spans="1:1" x14ac:dyDescent="0.25">
      <c r="A449" s="3"/>
    </row>
    <row r="450" spans="1:1" x14ac:dyDescent="0.25">
      <c r="A450" s="3"/>
    </row>
    <row r="451" spans="1:1" x14ac:dyDescent="0.25">
      <c r="A451" s="3"/>
    </row>
    <row r="452" spans="1:1" x14ac:dyDescent="0.25">
      <c r="A452" s="3"/>
    </row>
    <row r="453" spans="1:1" x14ac:dyDescent="0.25">
      <c r="A453" s="3"/>
    </row>
    <row r="454" spans="1:1" x14ac:dyDescent="0.25">
      <c r="A454" s="3"/>
    </row>
    <row r="455" spans="1:1" x14ac:dyDescent="0.25">
      <c r="A455" s="3"/>
    </row>
    <row r="456" spans="1:1" x14ac:dyDescent="0.25">
      <c r="A456" s="3"/>
    </row>
    <row r="457" spans="1:1" x14ac:dyDescent="0.25">
      <c r="A457" s="3"/>
    </row>
    <row r="458" spans="1:1" x14ac:dyDescent="0.25">
      <c r="A458" s="3"/>
    </row>
    <row r="459" spans="1:1" x14ac:dyDescent="0.25">
      <c r="A459" s="3"/>
    </row>
    <row r="460" spans="1:1" x14ac:dyDescent="0.25">
      <c r="A460" s="3"/>
    </row>
    <row r="461" spans="1:1" x14ac:dyDescent="0.25">
      <c r="A461" s="3"/>
    </row>
    <row r="462" spans="1:1" x14ac:dyDescent="0.25">
      <c r="A462" s="3"/>
    </row>
    <row r="463" spans="1:1" x14ac:dyDescent="0.25">
      <c r="A463" s="3"/>
    </row>
    <row r="464" spans="1:1" x14ac:dyDescent="0.25">
      <c r="A464" s="3"/>
    </row>
    <row r="465" spans="1:1" x14ac:dyDescent="0.25">
      <c r="A465" s="3"/>
    </row>
    <row r="466" spans="1:1" x14ac:dyDescent="0.25">
      <c r="A466" s="3"/>
    </row>
    <row r="467" spans="1:1" x14ac:dyDescent="0.25">
      <c r="A467" s="3"/>
    </row>
    <row r="468" spans="1:1" x14ac:dyDescent="0.25">
      <c r="A468" s="3"/>
    </row>
    <row r="469" spans="1:1" x14ac:dyDescent="0.25">
      <c r="A469" s="3"/>
    </row>
    <row r="470" spans="1:1" x14ac:dyDescent="0.25">
      <c r="A470" s="3"/>
    </row>
    <row r="471" spans="1:1" x14ac:dyDescent="0.25">
      <c r="A471" s="3"/>
    </row>
    <row r="472" spans="1:1" x14ac:dyDescent="0.25">
      <c r="A472" s="3"/>
    </row>
    <row r="473" spans="1:1" x14ac:dyDescent="0.25">
      <c r="A473" s="3"/>
    </row>
    <row r="474" spans="1:1" x14ac:dyDescent="0.25">
      <c r="A474" s="3"/>
    </row>
    <row r="475" spans="1:1" x14ac:dyDescent="0.25">
      <c r="A475" s="3"/>
    </row>
    <row r="476" spans="1:1" x14ac:dyDescent="0.25">
      <c r="A476" s="3"/>
    </row>
    <row r="477" spans="1:1" x14ac:dyDescent="0.25">
      <c r="A477" s="3"/>
    </row>
    <row r="478" spans="1:1" x14ac:dyDescent="0.25">
      <c r="A478" s="3"/>
    </row>
    <row r="479" spans="1:1" x14ac:dyDescent="0.25">
      <c r="A479" s="3"/>
    </row>
    <row r="480" spans="1:1" x14ac:dyDescent="0.25">
      <c r="A480" s="3"/>
    </row>
    <row r="481" spans="1:1" x14ac:dyDescent="0.25">
      <c r="A481" s="3"/>
    </row>
    <row r="482" spans="1:1" x14ac:dyDescent="0.25">
      <c r="A482" s="3"/>
    </row>
    <row r="483" spans="1:1" x14ac:dyDescent="0.25">
      <c r="A483" s="3"/>
    </row>
    <row r="484" spans="1:1" x14ac:dyDescent="0.25">
      <c r="A484" s="3"/>
    </row>
    <row r="485" spans="1:1" x14ac:dyDescent="0.25">
      <c r="A485" s="3"/>
    </row>
    <row r="486" spans="1:1" x14ac:dyDescent="0.25">
      <c r="A486" s="3"/>
    </row>
    <row r="487" spans="1:1" x14ac:dyDescent="0.25">
      <c r="A487" s="3"/>
    </row>
    <row r="488" spans="1:1" x14ac:dyDescent="0.25">
      <c r="A488" s="3"/>
    </row>
    <row r="489" spans="1:1" x14ac:dyDescent="0.25">
      <c r="A489" s="3"/>
    </row>
    <row r="490" spans="1:1" x14ac:dyDescent="0.25">
      <c r="A490" s="3"/>
    </row>
    <row r="491" spans="1:1" x14ac:dyDescent="0.25">
      <c r="A491" s="3"/>
    </row>
    <row r="492" spans="1:1" x14ac:dyDescent="0.25">
      <c r="A492" s="3"/>
    </row>
    <row r="493" spans="1:1" x14ac:dyDescent="0.25">
      <c r="A493" s="3"/>
    </row>
    <row r="494" spans="1:1" x14ac:dyDescent="0.25">
      <c r="A494" s="3"/>
    </row>
    <row r="495" spans="1:1" x14ac:dyDescent="0.25">
      <c r="A495" s="3"/>
    </row>
    <row r="496" spans="1:1" x14ac:dyDescent="0.25">
      <c r="A496" s="3"/>
    </row>
    <row r="497" spans="1:1" x14ac:dyDescent="0.25">
      <c r="A497" s="3"/>
    </row>
    <row r="498" spans="1:1" x14ac:dyDescent="0.25">
      <c r="A498" s="3"/>
    </row>
    <row r="499" spans="1:1" x14ac:dyDescent="0.25">
      <c r="A499" s="3"/>
    </row>
    <row r="500" spans="1:1" x14ac:dyDescent="0.25">
      <c r="A500" s="3"/>
    </row>
    <row r="501" spans="1:1" x14ac:dyDescent="0.25">
      <c r="A501" s="3"/>
    </row>
    <row r="502" spans="1:1" x14ac:dyDescent="0.25">
      <c r="A502" s="3"/>
    </row>
    <row r="503" spans="1:1" x14ac:dyDescent="0.25">
      <c r="A503" s="3"/>
    </row>
    <row r="504" spans="1:1" x14ac:dyDescent="0.25">
      <c r="A504" s="3"/>
    </row>
    <row r="505" spans="1:1" x14ac:dyDescent="0.25">
      <c r="A505" s="3"/>
    </row>
    <row r="506" spans="1:1" x14ac:dyDescent="0.25">
      <c r="A506" s="3"/>
    </row>
    <row r="507" spans="1:1" x14ac:dyDescent="0.25">
      <c r="A507" s="3"/>
    </row>
    <row r="508" spans="1:1" x14ac:dyDescent="0.25">
      <c r="A508" s="3"/>
    </row>
    <row r="509" spans="1:1" x14ac:dyDescent="0.25">
      <c r="A509" s="3"/>
    </row>
    <row r="510" spans="1:1" x14ac:dyDescent="0.25">
      <c r="A510" s="3"/>
    </row>
    <row r="511" spans="1:1" x14ac:dyDescent="0.25">
      <c r="A511" s="3"/>
    </row>
    <row r="512" spans="1:1" x14ac:dyDescent="0.25">
      <c r="A512" s="3"/>
    </row>
    <row r="513" spans="1:1" x14ac:dyDescent="0.25">
      <c r="A513" s="3"/>
    </row>
    <row r="514" spans="1:1" x14ac:dyDescent="0.25">
      <c r="A514" s="3"/>
    </row>
    <row r="515" spans="1:1" x14ac:dyDescent="0.25">
      <c r="A515" s="3"/>
    </row>
    <row r="516" spans="1:1" x14ac:dyDescent="0.25">
      <c r="A516" s="3"/>
    </row>
    <row r="517" spans="1:1" x14ac:dyDescent="0.25">
      <c r="A517" s="3"/>
    </row>
    <row r="518" spans="1:1" x14ac:dyDescent="0.25">
      <c r="A518" s="3"/>
    </row>
    <row r="519" spans="1:1" x14ac:dyDescent="0.25">
      <c r="A519" s="3"/>
    </row>
    <row r="520" spans="1:1" x14ac:dyDescent="0.25">
      <c r="A520" s="3"/>
    </row>
    <row r="521" spans="1:1" x14ac:dyDescent="0.25">
      <c r="A521" s="3"/>
    </row>
    <row r="522" spans="1:1" x14ac:dyDescent="0.25">
      <c r="A522" s="3"/>
    </row>
    <row r="523" spans="1:1" x14ac:dyDescent="0.25">
      <c r="A523" s="3"/>
    </row>
    <row r="524" spans="1:1" x14ac:dyDescent="0.25">
      <c r="A524" s="3"/>
    </row>
    <row r="525" spans="1:1" x14ac:dyDescent="0.25">
      <c r="A525" s="3"/>
    </row>
    <row r="526" spans="1:1" x14ac:dyDescent="0.25">
      <c r="A526" s="3"/>
    </row>
    <row r="527" spans="1:1" x14ac:dyDescent="0.25">
      <c r="A527" s="3"/>
    </row>
    <row r="528" spans="1:1" x14ac:dyDescent="0.25">
      <c r="A528" s="3"/>
    </row>
    <row r="529" spans="1:2" x14ac:dyDescent="0.25">
      <c r="A529" s="7"/>
    </row>
    <row r="530" spans="1:2" x14ac:dyDescent="0.25">
      <c r="B530" s="10"/>
    </row>
  </sheetData>
  <mergeCells count="6">
    <mergeCell ref="A333:J333"/>
    <mergeCell ref="G3:H3"/>
    <mergeCell ref="A3:A4"/>
    <mergeCell ref="B3:F3"/>
    <mergeCell ref="I3:I4"/>
    <mergeCell ref="J3:J4"/>
  </mergeCells>
  <hyperlinks>
    <hyperlink ref="A6" location="Plan3!A1" display="Plan3" xr:uid="{00000000-0004-0000-0200-000000000000}"/>
    <hyperlink ref="A5" location="Plan2!A1" display="Plan2" xr:uid="{00000000-0004-0000-0200-000001000000}"/>
    <hyperlink ref="A4" location="Plan1!A1" display="Plan1" xr:uid="{00000000-0004-0000-0200-000002000000}"/>
  </hyperlink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K560"/>
  <sheetViews>
    <sheetView workbookViewId="0">
      <pane ySplit="4" topLeftCell="A530" activePane="bottomLeft" state="frozen"/>
      <selection activeCell="A2" sqref="A2:O3"/>
      <selection pane="bottomLeft"/>
    </sheetView>
  </sheetViews>
  <sheetFormatPr defaultRowHeight="15" x14ac:dyDescent="0.25"/>
  <cols>
    <col min="1" max="2" width="6.7109375" style="10" customWidth="1"/>
    <col min="3" max="3" width="14.42578125" style="10" customWidth="1"/>
    <col min="4" max="4" width="12.7109375" style="10" customWidth="1"/>
    <col min="5" max="5" width="19.7109375" style="10" bestFit="1" customWidth="1"/>
    <col min="6" max="6" width="17.85546875" customWidth="1"/>
  </cols>
  <sheetData>
    <row r="1" spans="1:6" ht="18.75" x14ac:dyDescent="0.3">
      <c r="A1" s="6" t="s">
        <v>64</v>
      </c>
    </row>
    <row r="3" spans="1:6" x14ac:dyDescent="0.25">
      <c r="A3" s="98" t="s">
        <v>16</v>
      </c>
      <c r="B3" s="99" t="s">
        <v>17</v>
      </c>
      <c r="C3" s="101" t="s">
        <v>18</v>
      </c>
      <c r="D3" s="102"/>
      <c r="E3" s="103"/>
    </row>
    <row r="4" spans="1:6" ht="45" x14ac:dyDescent="0.25">
      <c r="A4" s="98"/>
      <c r="B4" s="100"/>
      <c r="C4" s="19" t="s">
        <v>65</v>
      </c>
      <c r="D4" s="19" t="s">
        <v>66</v>
      </c>
      <c r="E4" s="19" t="s">
        <v>19</v>
      </c>
    </row>
    <row r="5" spans="1:6" x14ac:dyDescent="0.25">
      <c r="A5" s="20">
        <v>1979</v>
      </c>
      <c r="B5" s="20">
        <v>12</v>
      </c>
      <c r="C5" s="21">
        <v>7.6183000000000005E-9</v>
      </c>
      <c r="D5" s="21" t="s">
        <v>67</v>
      </c>
      <c r="E5" s="48">
        <f t="shared" ref="E5:E68" si="0">$C$560/C5</f>
        <v>990448000210.02051</v>
      </c>
      <c r="F5" s="11"/>
    </row>
    <row r="6" spans="1:6" x14ac:dyDescent="0.25">
      <c r="A6" s="20">
        <v>1980</v>
      </c>
      <c r="B6" s="20">
        <v>1</v>
      </c>
      <c r="C6" s="21">
        <v>8.1222999999999995E-9</v>
      </c>
      <c r="D6" s="21">
        <v>6.62</v>
      </c>
      <c r="E6" s="48">
        <f t="shared" si="0"/>
        <v>928989325683.61182</v>
      </c>
      <c r="F6" s="11"/>
    </row>
    <row r="7" spans="1:6" x14ac:dyDescent="0.25">
      <c r="A7" s="20">
        <v>1980</v>
      </c>
      <c r="B7" s="20">
        <v>2</v>
      </c>
      <c r="C7" s="21">
        <v>8.4972999999999996E-9</v>
      </c>
      <c r="D7" s="21">
        <v>4.62</v>
      </c>
      <c r="E7" s="48">
        <f t="shared" si="0"/>
        <v>887991479646.47595</v>
      </c>
      <c r="F7" s="11"/>
    </row>
    <row r="8" spans="1:6" x14ac:dyDescent="0.25">
      <c r="A8" s="20">
        <v>1980</v>
      </c>
      <c r="B8" s="20">
        <v>3</v>
      </c>
      <c r="C8" s="21">
        <v>9.0103999999999994E-9</v>
      </c>
      <c r="D8" s="21">
        <v>6.04</v>
      </c>
      <c r="E8" s="48">
        <f t="shared" si="0"/>
        <v>837424531652.31287</v>
      </c>
      <c r="F8" s="11"/>
    </row>
    <row r="9" spans="1:6" x14ac:dyDescent="0.25">
      <c r="A9" s="20">
        <v>1980</v>
      </c>
      <c r="B9" s="20">
        <v>4</v>
      </c>
      <c r="C9" s="21">
        <v>9.4866999999999995E-9</v>
      </c>
      <c r="D9" s="21">
        <v>5.29</v>
      </c>
      <c r="E9" s="48">
        <f t="shared" si="0"/>
        <v>795379847576.0802</v>
      </c>
      <c r="F9" s="11"/>
    </row>
    <row r="10" spans="1:6" x14ac:dyDescent="0.25">
      <c r="A10" s="20">
        <v>1980</v>
      </c>
      <c r="B10" s="20">
        <v>5</v>
      </c>
      <c r="C10" s="21">
        <v>1.0027699999999999E-8</v>
      </c>
      <c r="D10" s="21">
        <v>5.7</v>
      </c>
      <c r="E10" s="48">
        <f t="shared" si="0"/>
        <v>752468661806.79517</v>
      </c>
      <c r="F10" s="11"/>
    </row>
    <row r="11" spans="1:6" x14ac:dyDescent="0.25">
      <c r="A11" s="20">
        <v>1980</v>
      </c>
      <c r="B11" s="20">
        <v>6</v>
      </c>
      <c r="C11" s="21">
        <v>1.05597E-8</v>
      </c>
      <c r="D11" s="21">
        <v>5.31</v>
      </c>
      <c r="E11" s="48">
        <f t="shared" si="0"/>
        <v>714559125732.73853</v>
      </c>
      <c r="F11" s="11"/>
    </row>
    <row r="12" spans="1:6" x14ac:dyDescent="0.25">
      <c r="A12" s="20">
        <v>1980</v>
      </c>
      <c r="B12" s="20">
        <v>7</v>
      </c>
      <c r="C12" s="21">
        <v>1.11453E-8</v>
      </c>
      <c r="D12" s="21">
        <v>5.55</v>
      </c>
      <c r="E12" s="48">
        <f t="shared" si="0"/>
        <v>677014526302.56702</v>
      </c>
      <c r="F12" s="11"/>
    </row>
    <row r="13" spans="1:6" x14ac:dyDescent="0.25">
      <c r="A13" s="20">
        <v>1980</v>
      </c>
      <c r="B13" s="20">
        <v>8</v>
      </c>
      <c r="C13" s="21">
        <v>1.16965E-8</v>
      </c>
      <c r="D13" s="21">
        <v>4.95</v>
      </c>
      <c r="E13" s="48">
        <f t="shared" si="0"/>
        <v>645110075663.66003</v>
      </c>
      <c r="F13" s="11"/>
    </row>
    <row r="14" spans="1:6" x14ac:dyDescent="0.25">
      <c r="A14" s="20">
        <v>1980</v>
      </c>
      <c r="B14" s="20">
        <v>9</v>
      </c>
      <c r="C14" s="21">
        <v>1.2191299999999999E-8</v>
      </c>
      <c r="D14" s="21">
        <v>4.2300000000000004</v>
      </c>
      <c r="E14" s="48">
        <f t="shared" si="0"/>
        <v>618927431857.14404</v>
      </c>
      <c r="F14" s="11"/>
    </row>
    <row r="15" spans="1:6" x14ac:dyDescent="0.25">
      <c r="A15" s="20">
        <v>1980</v>
      </c>
      <c r="B15" s="20">
        <v>10</v>
      </c>
      <c r="C15" s="21">
        <v>1.3347100000000001E-8</v>
      </c>
      <c r="D15" s="21">
        <v>9.48</v>
      </c>
      <c r="E15" s="48">
        <f t="shared" si="0"/>
        <v>565331045695.31958</v>
      </c>
      <c r="F15" s="11"/>
    </row>
    <row r="16" spans="1:6" x14ac:dyDescent="0.25">
      <c r="A16" s="20">
        <v>1980</v>
      </c>
      <c r="B16" s="20">
        <v>11</v>
      </c>
      <c r="C16" s="21">
        <v>1.4237800000000001E-8</v>
      </c>
      <c r="D16" s="21">
        <v>6.67</v>
      </c>
      <c r="E16" s="48">
        <f t="shared" si="0"/>
        <v>529964601272.66852</v>
      </c>
      <c r="F16" s="11"/>
    </row>
    <row r="17" spans="1:6" x14ac:dyDescent="0.25">
      <c r="A17" s="20">
        <v>1980</v>
      </c>
      <c r="B17" s="20">
        <v>12</v>
      </c>
      <c r="C17" s="21">
        <v>1.51795E-8</v>
      </c>
      <c r="D17" s="21">
        <v>6.61</v>
      </c>
      <c r="E17" s="48">
        <f t="shared" si="0"/>
        <v>497086860568.52991</v>
      </c>
      <c r="F17" s="11"/>
    </row>
    <row r="18" spans="1:6" x14ac:dyDescent="0.25">
      <c r="A18" s="20">
        <v>1981</v>
      </c>
      <c r="B18" s="20">
        <v>1</v>
      </c>
      <c r="C18" s="21">
        <v>1.6217400000000001E-8</v>
      </c>
      <c r="D18" s="21">
        <v>6.84</v>
      </c>
      <c r="E18" s="48">
        <f t="shared" si="0"/>
        <v>465273718351.89362</v>
      </c>
      <c r="F18" s="11"/>
    </row>
    <row r="19" spans="1:6" x14ac:dyDescent="0.25">
      <c r="A19" s="20">
        <v>1981</v>
      </c>
      <c r="B19" s="20">
        <v>2</v>
      </c>
      <c r="C19" s="21">
        <v>1.7255499999999999E-8</v>
      </c>
      <c r="D19" s="21">
        <v>6.4</v>
      </c>
      <c r="E19" s="48">
        <f t="shared" si="0"/>
        <v>437282605546.0578</v>
      </c>
      <c r="F19" s="11"/>
    </row>
    <row r="20" spans="1:6" x14ac:dyDescent="0.25">
      <c r="A20" s="20">
        <v>1981</v>
      </c>
      <c r="B20" s="20">
        <v>3</v>
      </c>
      <c r="C20" s="21">
        <v>1.81134E-8</v>
      </c>
      <c r="D20" s="21">
        <v>4.97</v>
      </c>
      <c r="E20" s="48">
        <f t="shared" si="0"/>
        <v>416571709342.25488</v>
      </c>
      <c r="F20" s="11"/>
    </row>
    <row r="21" spans="1:6" x14ac:dyDescent="0.25">
      <c r="A21" s="20">
        <v>1981</v>
      </c>
      <c r="B21" s="20">
        <v>4</v>
      </c>
      <c r="C21" s="21">
        <v>1.92839E-8</v>
      </c>
      <c r="D21" s="21">
        <v>6.46</v>
      </c>
      <c r="E21" s="48">
        <f t="shared" si="0"/>
        <v>391286513620.17017</v>
      </c>
      <c r="F21" s="11"/>
    </row>
    <row r="22" spans="1:6" x14ac:dyDescent="0.25">
      <c r="A22" s="20">
        <v>1981</v>
      </c>
      <c r="B22" s="20">
        <v>5</v>
      </c>
      <c r="C22" s="21">
        <v>2.0356E-8</v>
      </c>
      <c r="D22" s="21">
        <v>5.56</v>
      </c>
      <c r="E22" s="48">
        <f t="shared" si="0"/>
        <v>370678424051.87659</v>
      </c>
      <c r="F22" s="11"/>
    </row>
    <row r="23" spans="1:6" x14ac:dyDescent="0.25">
      <c r="A23" s="20">
        <v>1981</v>
      </c>
      <c r="B23" s="20">
        <v>6</v>
      </c>
      <c r="C23" s="21">
        <v>2.1479200000000001E-8</v>
      </c>
      <c r="D23" s="21">
        <v>5.52</v>
      </c>
      <c r="E23" s="48">
        <f t="shared" si="0"/>
        <v>351294740958.69489</v>
      </c>
      <c r="F23" s="11"/>
    </row>
    <row r="24" spans="1:6" x14ac:dyDescent="0.25">
      <c r="A24" s="20">
        <v>1981</v>
      </c>
      <c r="B24" s="20">
        <v>7</v>
      </c>
      <c r="C24" s="21">
        <v>2.28229E-8</v>
      </c>
      <c r="D24" s="21">
        <v>6.26</v>
      </c>
      <c r="E24" s="48">
        <f t="shared" si="0"/>
        <v>330612235955.99158</v>
      </c>
      <c r="F24" s="11"/>
    </row>
    <row r="25" spans="1:6" x14ac:dyDescent="0.25">
      <c r="A25" s="20">
        <v>1981</v>
      </c>
      <c r="B25" s="20">
        <v>8</v>
      </c>
      <c r="C25" s="21">
        <v>2.4077199999999999E-8</v>
      </c>
      <c r="D25" s="21">
        <v>5.5</v>
      </c>
      <c r="E25" s="48">
        <f t="shared" si="0"/>
        <v>313389015334.00897</v>
      </c>
      <c r="F25" s="11"/>
    </row>
    <row r="26" spans="1:6" x14ac:dyDescent="0.25">
      <c r="A26" s="20">
        <v>1981</v>
      </c>
      <c r="B26" s="20">
        <v>9</v>
      </c>
      <c r="C26" s="21">
        <v>2.5342899999999999E-8</v>
      </c>
      <c r="D26" s="21">
        <v>5.26</v>
      </c>
      <c r="E26" s="48">
        <f t="shared" si="0"/>
        <v>297737433363.97968</v>
      </c>
      <c r="F26" s="11"/>
    </row>
    <row r="27" spans="1:6" x14ac:dyDescent="0.25">
      <c r="A27" s="20">
        <v>1981</v>
      </c>
      <c r="B27" s="20">
        <v>10</v>
      </c>
      <c r="C27" s="21">
        <v>2.6629700000000001E-8</v>
      </c>
      <c r="D27" s="21">
        <v>5.08</v>
      </c>
      <c r="E27" s="48">
        <f t="shared" si="0"/>
        <v>283350169172.01471</v>
      </c>
      <c r="F27" s="11"/>
    </row>
    <row r="28" spans="1:6" x14ac:dyDescent="0.25">
      <c r="A28" s="20">
        <v>1981</v>
      </c>
      <c r="B28" s="20">
        <v>11</v>
      </c>
      <c r="C28" s="21">
        <v>2.8033500000000001E-8</v>
      </c>
      <c r="D28" s="21">
        <v>5.27</v>
      </c>
      <c r="E28" s="48">
        <f t="shared" si="0"/>
        <v>269161182157.06207</v>
      </c>
      <c r="F28" s="11"/>
    </row>
    <row r="29" spans="1:6" x14ac:dyDescent="0.25">
      <c r="A29" s="20">
        <v>1981</v>
      </c>
      <c r="B29" s="20">
        <v>12</v>
      </c>
      <c r="C29" s="21">
        <v>2.96946E-8</v>
      </c>
      <c r="D29" s="21">
        <v>5.93</v>
      </c>
      <c r="E29" s="48">
        <f t="shared" si="0"/>
        <v>254104449967.33411</v>
      </c>
      <c r="F29" s="11"/>
    </row>
    <row r="30" spans="1:6" x14ac:dyDescent="0.25">
      <c r="A30" s="20">
        <v>1982</v>
      </c>
      <c r="B30" s="20">
        <v>1</v>
      </c>
      <c r="C30" s="21">
        <v>3.17628E-8</v>
      </c>
      <c r="D30" s="21">
        <v>6.97</v>
      </c>
      <c r="E30" s="48">
        <f t="shared" si="0"/>
        <v>237558716485.95212</v>
      </c>
      <c r="F30" s="11"/>
    </row>
    <row r="31" spans="1:6" x14ac:dyDescent="0.25">
      <c r="A31" s="20">
        <v>1982</v>
      </c>
      <c r="B31" s="20">
        <v>2</v>
      </c>
      <c r="C31" s="21">
        <v>3.3870800000000002E-8</v>
      </c>
      <c r="D31" s="21">
        <v>6.64</v>
      </c>
      <c r="E31" s="48">
        <f t="shared" si="0"/>
        <v>222773893737.37848</v>
      </c>
      <c r="F31" s="11"/>
    </row>
    <row r="32" spans="1:6" x14ac:dyDescent="0.25">
      <c r="A32" s="20">
        <v>1982</v>
      </c>
      <c r="B32" s="20">
        <v>3</v>
      </c>
      <c r="C32" s="21">
        <v>3.58057E-8</v>
      </c>
      <c r="D32" s="21">
        <v>5.71</v>
      </c>
      <c r="E32" s="48">
        <f t="shared" si="0"/>
        <v>210735441563.77335</v>
      </c>
      <c r="F32" s="11"/>
    </row>
    <row r="33" spans="1:6" x14ac:dyDescent="0.25">
      <c r="A33" s="20">
        <v>1982</v>
      </c>
      <c r="B33" s="20">
        <v>4</v>
      </c>
      <c r="C33" s="21">
        <v>3.7913700000000002E-8</v>
      </c>
      <c r="D33" s="21">
        <v>5.89</v>
      </c>
      <c r="E33" s="48">
        <f t="shared" si="0"/>
        <v>199018560573.09097</v>
      </c>
      <c r="F33" s="11"/>
    </row>
    <row r="34" spans="1:6" x14ac:dyDescent="0.25">
      <c r="A34" s="20">
        <v>1982</v>
      </c>
      <c r="B34" s="20">
        <v>5</v>
      </c>
      <c r="C34" s="21">
        <v>4.0438199999999999E-8</v>
      </c>
      <c r="D34" s="21">
        <v>6.66</v>
      </c>
      <c r="E34" s="48">
        <f t="shared" si="0"/>
        <v>186594111508.4252</v>
      </c>
      <c r="F34" s="11"/>
    </row>
    <row r="35" spans="1:6" x14ac:dyDescent="0.25">
      <c r="A35" s="20">
        <v>1982</v>
      </c>
      <c r="B35" s="20">
        <v>6</v>
      </c>
      <c r="C35" s="21">
        <v>4.33113E-8</v>
      </c>
      <c r="D35" s="21">
        <v>7.1</v>
      </c>
      <c r="E35" s="48">
        <f t="shared" si="0"/>
        <v>174216197620.48242</v>
      </c>
      <c r="F35" s="11"/>
    </row>
    <row r="36" spans="1:6" x14ac:dyDescent="0.25">
      <c r="A36" s="20">
        <v>1982</v>
      </c>
      <c r="B36" s="20">
        <v>7</v>
      </c>
      <c r="C36" s="21">
        <v>4.6065000000000003E-8</v>
      </c>
      <c r="D36" s="21">
        <v>6.36</v>
      </c>
      <c r="E36" s="48">
        <f t="shared" si="0"/>
        <v>163801801801.80179</v>
      </c>
      <c r="F36" s="11"/>
    </row>
    <row r="37" spans="1:6" x14ac:dyDescent="0.25">
      <c r="A37" s="20">
        <v>1982</v>
      </c>
      <c r="B37" s="20">
        <v>8</v>
      </c>
      <c r="C37" s="21">
        <v>4.88164E-8</v>
      </c>
      <c r="D37" s="21">
        <v>5.97</v>
      </c>
      <c r="E37" s="48">
        <f t="shared" si="0"/>
        <v>154569570881.91672</v>
      </c>
      <c r="F37" s="11"/>
    </row>
    <row r="38" spans="1:6" x14ac:dyDescent="0.25">
      <c r="A38" s="20">
        <v>1982</v>
      </c>
      <c r="B38" s="20">
        <v>9</v>
      </c>
      <c r="C38" s="21">
        <v>5.12964E-8</v>
      </c>
      <c r="D38" s="21">
        <v>5.08</v>
      </c>
      <c r="E38" s="48">
        <f t="shared" si="0"/>
        <v>147096677349.67755</v>
      </c>
      <c r="F38" s="11"/>
    </row>
    <row r="39" spans="1:6" x14ac:dyDescent="0.25">
      <c r="A39" s="20">
        <v>1982</v>
      </c>
      <c r="B39" s="20">
        <v>10</v>
      </c>
      <c r="C39" s="21">
        <v>5.3575199999999999E-8</v>
      </c>
      <c r="D39" s="21">
        <v>4.4400000000000004</v>
      </c>
      <c r="E39" s="48">
        <f t="shared" si="0"/>
        <v>140839978198.86813</v>
      </c>
      <c r="F39" s="11"/>
    </row>
    <row r="40" spans="1:6" x14ac:dyDescent="0.25">
      <c r="A40" s="20">
        <v>1982</v>
      </c>
      <c r="B40" s="20">
        <v>11</v>
      </c>
      <c r="C40" s="21">
        <v>5.6408499999999999E-8</v>
      </c>
      <c r="D40" s="21">
        <v>5.29</v>
      </c>
      <c r="E40" s="48">
        <f t="shared" si="0"/>
        <v>133765833163.44168</v>
      </c>
      <c r="F40" s="11"/>
    </row>
    <row r="41" spans="1:6" x14ac:dyDescent="0.25">
      <c r="A41" s="20">
        <v>1982</v>
      </c>
      <c r="B41" s="20">
        <v>12</v>
      </c>
      <c r="C41" s="21">
        <v>6.0811699999999999E-8</v>
      </c>
      <c r="D41" s="21">
        <v>7.81</v>
      </c>
      <c r="E41" s="48">
        <f t="shared" si="0"/>
        <v>124080234560.12576</v>
      </c>
      <c r="F41" s="11"/>
    </row>
    <row r="42" spans="1:6" x14ac:dyDescent="0.25">
      <c r="A42" s="20">
        <v>1983</v>
      </c>
      <c r="B42" s="20">
        <v>1</v>
      </c>
      <c r="C42" s="21">
        <v>6.6066500000000005E-8</v>
      </c>
      <c r="D42" s="21">
        <v>8.64</v>
      </c>
      <c r="E42" s="48">
        <f t="shared" si="0"/>
        <v>114211135749.58563</v>
      </c>
      <c r="F42" s="11"/>
    </row>
    <row r="43" spans="1:6" x14ac:dyDescent="0.25">
      <c r="A43" s="20">
        <v>1983</v>
      </c>
      <c r="B43" s="20">
        <v>2</v>
      </c>
      <c r="C43" s="21">
        <v>7.1258099999999994E-8</v>
      </c>
      <c r="D43" s="21">
        <v>7.86</v>
      </c>
      <c r="E43" s="48">
        <f t="shared" si="0"/>
        <v>105890137401.92343</v>
      </c>
      <c r="F43" s="11"/>
    </row>
    <row r="44" spans="1:6" x14ac:dyDescent="0.25">
      <c r="A44" s="20">
        <v>1983</v>
      </c>
      <c r="B44" s="20">
        <v>3</v>
      </c>
      <c r="C44" s="21">
        <v>7.6491900000000002E-8</v>
      </c>
      <c r="D44" s="21">
        <v>7.34</v>
      </c>
      <c r="E44" s="48">
        <f t="shared" si="0"/>
        <v>98644823831.020004</v>
      </c>
      <c r="F44" s="11"/>
    </row>
    <row r="45" spans="1:6" x14ac:dyDescent="0.25">
      <c r="A45" s="20">
        <v>1983</v>
      </c>
      <c r="B45" s="20">
        <v>4</v>
      </c>
      <c r="C45" s="21">
        <v>8.1524499999999997E-8</v>
      </c>
      <c r="D45" s="21">
        <v>6.58</v>
      </c>
      <c r="E45" s="48">
        <f t="shared" si="0"/>
        <v>92555366791.577988</v>
      </c>
      <c r="F45" s="11"/>
    </row>
    <row r="46" spans="1:6" x14ac:dyDescent="0.25">
      <c r="A46" s="20">
        <v>1983</v>
      </c>
      <c r="B46" s="20">
        <v>5</v>
      </c>
      <c r="C46" s="21">
        <v>8.6809700000000005E-8</v>
      </c>
      <c r="D46" s="21">
        <v>6.48</v>
      </c>
      <c r="E46" s="48">
        <f t="shared" si="0"/>
        <v>86920355674.538666</v>
      </c>
      <c r="F46" s="11"/>
    </row>
    <row r="47" spans="1:6" x14ac:dyDescent="0.25">
      <c r="A47" s="20">
        <v>1983</v>
      </c>
      <c r="B47" s="20">
        <v>6</v>
      </c>
      <c r="C47" s="21">
        <v>9.5386799999999995E-8</v>
      </c>
      <c r="D47" s="21">
        <v>9.8800000000000008</v>
      </c>
      <c r="E47" s="48">
        <f t="shared" si="0"/>
        <v>79104551153.828415</v>
      </c>
      <c r="F47" s="11"/>
    </row>
    <row r="48" spans="1:6" x14ac:dyDescent="0.25">
      <c r="A48" s="20">
        <v>1983</v>
      </c>
      <c r="B48" s="20">
        <v>7</v>
      </c>
      <c r="C48" s="21">
        <v>1.050003E-7</v>
      </c>
      <c r="D48" s="21">
        <v>10.08</v>
      </c>
      <c r="E48" s="48">
        <f t="shared" si="0"/>
        <v>71861985156.23288</v>
      </c>
      <c r="F48" s="11"/>
    </row>
    <row r="49" spans="1:6" x14ac:dyDescent="0.25">
      <c r="A49" s="20">
        <v>1983</v>
      </c>
      <c r="B49" s="20">
        <v>8</v>
      </c>
      <c r="C49" s="21">
        <v>1.145671E-7</v>
      </c>
      <c r="D49" s="21">
        <v>9.11</v>
      </c>
      <c r="E49" s="48">
        <f t="shared" si="0"/>
        <v>65861228921.741058</v>
      </c>
      <c r="F49" s="11"/>
    </row>
    <row r="50" spans="1:6" x14ac:dyDescent="0.25">
      <c r="A50" s="20">
        <v>1983</v>
      </c>
      <c r="B50" s="20">
        <v>9</v>
      </c>
      <c r="C50" s="21">
        <v>1.2636819999999999E-7</v>
      </c>
      <c r="D50" s="21">
        <v>10.3</v>
      </c>
      <c r="E50" s="48">
        <f t="shared" si="0"/>
        <v>59710670880.807037</v>
      </c>
      <c r="F50" s="11"/>
    </row>
    <row r="51" spans="1:6" x14ac:dyDescent="0.25">
      <c r="A51" s="20">
        <v>1983</v>
      </c>
      <c r="B51" s="20">
        <v>10</v>
      </c>
      <c r="C51" s="21">
        <v>1.3757270000000001E-7</v>
      </c>
      <c r="D51" s="21">
        <v>8.8699999999999992</v>
      </c>
      <c r="E51" s="48">
        <f t="shared" si="0"/>
        <v>54847582405.520859</v>
      </c>
      <c r="F51" s="11"/>
    </row>
    <row r="52" spans="1:6" x14ac:dyDescent="0.25">
      <c r="A52" s="20">
        <v>1983</v>
      </c>
      <c r="B52" s="20">
        <v>11</v>
      </c>
      <c r="C52" s="21">
        <v>1.4773140000000001E-7</v>
      </c>
      <c r="D52" s="21">
        <v>7.38</v>
      </c>
      <c r="E52" s="48">
        <f t="shared" si="0"/>
        <v>51076006861.100616</v>
      </c>
      <c r="F52" s="11"/>
    </row>
    <row r="53" spans="1:6" x14ac:dyDescent="0.25">
      <c r="A53" s="20">
        <v>1983</v>
      </c>
      <c r="B53" s="20">
        <v>12</v>
      </c>
      <c r="C53" s="21">
        <v>1.605502E-7</v>
      </c>
      <c r="D53" s="21">
        <v>8.68</v>
      </c>
      <c r="E53" s="48">
        <f t="shared" si="0"/>
        <v>46997948305.265266</v>
      </c>
      <c r="F53" s="11"/>
    </row>
    <row r="54" spans="1:6" x14ac:dyDescent="0.25">
      <c r="A54" s="20">
        <v>1984</v>
      </c>
      <c r="B54" s="20">
        <v>1</v>
      </c>
      <c r="C54" s="21">
        <v>1.7607369999999999E-7</v>
      </c>
      <c r="D54" s="21">
        <v>9.67</v>
      </c>
      <c r="E54" s="48">
        <f t="shared" si="0"/>
        <v>42854384272.040627</v>
      </c>
      <c r="F54" s="11"/>
    </row>
    <row r="55" spans="1:6" x14ac:dyDescent="0.25">
      <c r="A55" s="20">
        <v>1984</v>
      </c>
      <c r="B55" s="20">
        <v>2</v>
      </c>
      <c r="C55" s="21">
        <v>1.9280200000000001E-7</v>
      </c>
      <c r="D55" s="21">
        <v>9.5</v>
      </c>
      <c r="E55" s="48">
        <f t="shared" si="0"/>
        <v>39136160413.27372</v>
      </c>
      <c r="F55" s="11"/>
    </row>
    <row r="56" spans="1:6" x14ac:dyDescent="0.25">
      <c r="A56" s="20">
        <v>1984</v>
      </c>
      <c r="B56" s="20">
        <v>3</v>
      </c>
      <c r="C56" s="21">
        <v>2.1003570000000001E-7</v>
      </c>
      <c r="D56" s="21">
        <v>8.94</v>
      </c>
      <c r="E56" s="48">
        <f t="shared" si="0"/>
        <v>35924987990.136909</v>
      </c>
      <c r="F56" s="11"/>
    </row>
    <row r="57" spans="1:6" x14ac:dyDescent="0.25">
      <c r="A57" s="20">
        <v>1984</v>
      </c>
      <c r="B57" s="20">
        <v>4</v>
      </c>
      <c r="C57" s="21">
        <v>2.300794E-7</v>
      </c>
      <c r="D57" s="21">
        <v>9.5399999999999991</v>
      </c>
      <c r="E57" s="48">
        <f t="shared" si="0"/>
        <v>32795330655.417217</v>
      </c>
      <c r="F57" s="11"/>
    </row>
    <row r="58" spans="1:6" x14ac:dyDescent="0.25">
      <c r="A58" s="20">
        <v>1984</v>
      </c>
      <c r="B58" s="20">
        <v>5</v>
      </c>
      <c r="C58" s="21">
        <v>2.509021E-7</v>
      </c>
      <c r="D58" s="21">
        <v>9.0500000000000007</v>
      </c>
      <c r="E58" s="48">
        <f t="shared" si="0"/>
        <v>30073602413.052738</v>
      </c>
      <c r="F58" s="11"/>
    </row>
    <row r="59" spans="1:6" x14ac:dyDescent="0.25">
      <c r="A59" s="20">
        <v>1984</v>
      </c>
      <c r="B59" s="20">
        <v>6</v>
      </c>
      <c r="C59" s="21">
        <v>2.7619349999999998E-7</v>
      </c>
      <c r="D59" s="21">
        <v>10.08</v>
      </c>
      <c r="E59" s="48">
        <f t="shared" si="0"/>
        <v>27319723309.925831</v>
      </c>
      <c r="F59" s="11"/>
    </row>
    <row r="60" spans="1:6" x14ac:dyDescent="0.25">
      <c r="A60" s="20">
        <v>1984</v>
      </c>
      <c r="B60" s="20">
        <v>7</v>
      </c>
      <c r="C60" s="21">
        <v>3.0305239999999997E-7</v>
      </c>
      <c r="D60" s="21">
        <v>9.7200000000000006</v>
      </c>
      <c r="E60" s="48">
        <f t="shared" si="0"/>
        <v>24898433406.236019</v>
      </c>
      <c r="F60" s="11"/>
    </row>
    <row r="61" spans="1:6" x14ac:dyDescent="0.25">
      <c r="A61" s="20">
        <v>1984</v>
      </c>
      <c r="B61" s="20">
        <v>8</v>
      </c>
      <c r="C61" s="21">
        <v>3.3138539999999999E-7</v>
      </c>
      <c r="D61" s="21">
        <v>9.35</v>
      </c>
      <c r="E61" s="48">
        <f t="shared" si="0"/>
        <v>22769651288.197971</v>
      </c>
      <c r="F61" s="11"/>
    </row>
    <row r="62" spans="1:6" x14ac:dyDescent="0.25">
      <c r="A62" s="20">
        <v>1984</v>
      </c>
      <c r="B62" s="20">
        <v>9</v>
      </c>
      <c r="C62" s="21">
        <v>3.7031679999999998E-7</v>
      </c>
      <c r="D62" s="21">
        <v>11.75</v>
      </c>
      <c r="E62" s="48">
        <f t="shared" si="0"/>
        <v>20375878167.018078</v>
      </c>
      <c r="F62" s="11"/>
    </row>
    <row r="63" spans="1:6" x14ac:dyDescent="0.25">
      <c r="A63" s="20">
        <v>1984</v>
      </c>
      <c r="B63" s="20">
        <v>10</v>
      </c>
      <c r="C63" s="21">
        <v>4.0896750000000003E-7</v>
      </c>
      <c r="D63" s="21">
        <v>10.44</v>
      </c>
      <c r="E63" s="48">
        <f t="shared" si="0"/>
        <v>18450194697.622669</v>
      </c>
      <c r="F63" s="11"/>
    </row>
    <row r="64" spans="1:6" x14ac:dyDescent="0.25">
      <c r="A64" s="20">
        <v>1984</v>
      </c>
      <c r="B64" s="20">
        <v>11</v>
      </c>
      <c r="C64" s="21">
        <v>4.5201679999999998E-7</v>
      </c>
      <c r="D64" s="21">
        <v>10.53</v>
      </c>
      <c r="E64" s="48">
        <f t="shared" si="0"/>
        <v>16693029993.57546</v>
      </c>
      <c r="F64" s="11"/>
    </row>
    <row r="65" spans="1:6" x14ac:dyDescent="0.25">
      <c r="A65" s="20">
        <v>1984</v>
      </c>
      <c r="B65" s="20">
        <v>12</v>
      </c>
      <c r="C65" s="21">
        <v>5.0615590000000003E-7</v>
      </c>
      <c r="D65" s="21">
        <v>11.98</v>
      </c>
      <c r="E65" s="48">
        <f t="shared" si="0"/>
        <v>14907521575.862297</v>
      </c>
      <c r="F65" s="11"/>
    </row>
    <row r="66" spans="1:6" x14ac:dyDescent="0.25">
      <c r="A66" s="20">
        <v>1985</v>
      </c>
      <c r="B66" s="20">
        <v>1</v>
      </c>
      <c r="C66" s="21">
        <v>5.6567609999999995E-7</v>
      </c>
      <c r="D66" s="21">
        <v>11.76</v>
      </c>
      <c r="E66" s="48">
        <f t="shared" si="0"/>
        <v>13338958460.504166</v>
      </c>
      <c r="F66" s="11"/>
    </row>
    <row r="67" spans="1:6" x14ac:dyDescent="0.25">
      <c r="A67" s="20">
        <v>1985</v>
      </c>
      <c r="B67" s="20">
        <v>2</v>
      </c>
      <c r="C67" s="21">
        <v>6.2713819999999997E-7</v>
      </c>
      <c r="D67" s="21">
        <v>10.87</v>
      </c>
      <c r="E67" s="48">
        <f t="shared" si="0"/>
        <v>12031686157.85165</v>
      </c>
      <c r="F67" s="11"/>
    </row>
    <row r="68" spans="1:6" x14ac:dyDescent="0.25">
      <c r="A68" s="20">
        <v>1985</v>
      </c>
      <c r="B68" s="20">
        <v>3</v>
      </c>
      <c r="C68" s="21">
        <v>6.9086979999999995E-7</v>
      </c>
      <c r="D68" s="21">
        <v>10.16</v>
      </c>
      <c r="E68" s="48">
        <f t="shared" si="0"/>
        <v>10921782946.656519</v>
      </c>
      <c r="F68" s="11"/>
    </row>
    <row r="69" spans="1:6" x14ac:dyDescent="0.25">
      <c r="A69" s="20">
        <v>1985</v>
      </c>
      <c r="B69" s="20">
        <v>4</v>
      </c>
      <c r="C69" s="21">
        <v>7.4748890000000001E-7</v>
      </c>
      <c r="D69" s="21">
        <v>8.1999999999999993</v>
      </c>
      <c r="E69" s="48">
        <f t="shared" ref="E69:E132" si="1">$C$560/C69</f>
        <v>10094504413.376574</v>
      </c>
      <c r="F69" s="11"/>
    </row>
    <row r="70" spans="1:6" x14ac:dyDescent="0.25">
      <c r="A70" s="20">
        <v>1985</v>
      </c>
      <c r="B70" s="20">
        <v>5</v>
      </c>
      <c r="C70" s="21">
        <v>8.0127699999999996E-7</v>
      </c>
      <c r="D70" s="21">
        <v>7.2</v>
      </c>
      <c r="E70" s="48">
        <f t="shared" si="1"/>
        <v>9416880804.0165882</v>
      </c>
      <c r="F70" s="11"/>
    </row>
    <row r="71" spans="1:6" x14ac:dyDescent="0.25">
      <c r="A71" s="20">
        <v>1985</v>
      </c>
      <c r="B71" s="20">
        <v>6</v>
      </c>
      <c r="C71" s="21">
        <v>8.6933690000000001E-7</v>
      </c>
      <c r="D71" s="21">
        <v>8.49</v>
      </c>
      <c r="E71" s="48">
        <f t="shared" si="1"/>
        <v>8679638469.2746849</v>
      </c>
      <c r="F71" s="11"/>
    </row>
    <row r="72" spans="1:6" x14ac:dyDescent="0.25">
      <c r="A72" s="20">
        <v>1985</v>
      </c>
      <c r="B72" s="20">
        <v>7</v>
      </c>
      <c r="C72" s="21">
        <v>9.5899160000000007E-7</v>
      </c>
      <c r="D72" s="21">
        <v>10.31</v>
      </c>
      <c r="E72" s="48">
        <f t="shared" si="1"/>
        <v>7868191963.3081236</v>
      </c>
      <c r="F72" s="11"/>
    </row>
    <row r="73" spans="1:6" x14ac:dyDescent="0.25">
      <c r="A73" s="20">
        <v>1985</v>
      </c>
      <c r="B73" s="20">
        <v>8</v>
      </c>
      <c r="C73" s="21">
        <v>1.0745458999999999E-6</v>
      </c>
      <c r="D73" s="21">
        <v>12.05</v>
      </c>
      <c r="E73" s="48">
        <f t="shared" si="1"/>
        <v>7022063924.8635168</v>
      </c>
      <c r="F73" s="11"/>
    </row>
    <row r="74" spans="1:6" x14ac:dyDescent="0.25">
      <c r="A74" s="20">
        <v>1985</v>
      </c>
      <c r="B74" s="20">
        <v>9</v>
      </c>
      <c r="C74" s="21">
        <v>1.1940075E-6</v>
      </c>
      <c r="D74" s="21">
        <v>11.12</v>
      </c>
      <c r="E74" s="48">
        <f t="shared" si="1"/>
        <v>6319499668.1344128</v>
      </c>
      <c r="F74" s="11"/>
    </row>
    <row r="75" spans="1:6" x14ac:dyDescent="0.25">
      <c r="A75" s="20">
        <v>1985</v>
      </c>
      <c r="B75" s="20">
        <v>10</v>
      </c>
      <c r="C75" s="21">
        <v>1.3207687000000001E-6</v>
      </c>
      <c r="D75" s="21">
        <v>10.62</v>
      </c>
      <c r="E75" s="48">
        <f t="shared" si="1"/>
        <v>5712983658.6830072</v>
      </c>
      <c r="F75" s="11"/>
    </row>
    <row r="76" spans="1:6" x14ac:dyDescent="0.25">
      <c r="A76" s="20">
        <v>1985</v>
      </c>
      <c r="B76" s="20">
        <v>11</v>
      </c>
      <c r="C76" s="21">
        <v>1.5053189E-6</v>
      </c>
      <c r="D76" s="21">
        <v>13.97</v>
      </c>
      <c r="E76" s="48">
        <f t="shared" si="1"/>
        <v>5012579062.1508837</v>
      </c>
      <c r="F76" s="11"/>
    </row>
    <row r="77" spans="1:6" x14ac:dyDescent="0.25">
      <c r="A77" s="20">
        <v>1985</v>
      </c>
      <c r="B77" s="20">
        <v>12</v>
      </c>
      <c r="C77" s="21">
        <v>1.7322163E-6</v>
      </c>
      <c r="D77" s="21">
        <v>15.07</v>
      </c>
      <c r="E77" s="48">
        <f t="shared" si="1"/>
        <v>4355997573.7441101</v>
      </c>
      <c r="F77" s="11"/>
    </row>
    <row r="78" spans="1:6" x14ac:dyDescent="0.25">
      <c r="A78" s="20">
        <v>1986</v>
      </c>
      <c r="B78" s="20">
        <v>1</v>
      </c>
      <c r="C78" s="21">
        <v>1.9811765000000001E-6</v>
      </c>
      <c r="D78" s="21">
        <v>14.37</v>
      </c>
      <c r="E78" s="48">
        <f t="shared" si="1"/>
        <v>3808610691.6773944</v>
      </c>
      <c r="F78" s="11"/>
    </row>
    <row r="79" spans="1:6" x14ac:dyDescent="0.25">
      <c r="A79" s="20">
        <v>1986</v>
      </c>
      <c r="B79" s="20">
        <v>2</v>
      </c>
      <c r="C79" s="21">
        <v>2.2331080000000001E-6</v>
      </c>
      <c r="D79" s="21">
        <v>12.72</v>
      </c>
      <c r="E79" s="48">
        <f t="shared" si="1"/>
        <v>3378936441.9454856</v>
      </c>
      <c r="F79" s="11"/>
    </row>
    <row r="80" spans="1:6" x14ac:dyDescent="0.25">
      <c r="A80" s="20">
        <v>1986</v>
      </c>
      <c r="B80" s="20">
        <v>3</v>
      </c>
      <c r="C80" s="21">
        <v>2.3396314E-6</v>
      </c>
      <c r="D80" s="21">
        <v>4.7699999999999996</v>
      </c>
      <c r="E80" s="48">
        <f t="shared" si="1"/>
        <v>3225093491.2225914</v>
      </c>
      <c r="F80" s="11"/>
    </row>
    <row r="81" spans="1:6" x14ac:dyDescent="0.25">
      <c r="A81" s="20">
        <v>1986</v>
      </c>
      <c r="B81" s="20">
        <v>4</v>
      </c>
      <c r="C81" s="21">
        <v>2.3578805999999998E-6</v>
      </c>
      <c r="D81" s="21">
        <v>0.78</v>
      </c>
      <c r="E81" s="48">
        <f t="shared" si="1"/>
        <v>3200132356.1506891</v>
      </c>
      <c r="F81" s="11"/>
    </row>
    <row r="82" spans="1:6" x14ac:dyDescent="0.25">
      <c r="A82" s="20">
        <v>1986</v>
      </c>
      <c r="B82" s="20">
        <v>5</v>
      </c>
      <c r="C82" s="21">
        <v>2.3908693999999998E-6</v>
      </c>
      <c r="D82" s="21">
        <v>1.4</v>
      </c>
      <c r="E82" s="48">
        <f t="shared" si="1"/>
        <v>3155977486.6832962</v>
      </c>
      <c r="F82" s="11"/>
    </row>
    <row r="83" spans="1:6" x14ac:dyDescent="0.25">
      <c r="A83" s="20">
        <v>1986</v>
      </c>
      <c r="B83" s="20">
        <v>6</v>
      </c>
      <c r="C83" s="21">
        <v>2.4212846000000001E-6</v>
      </c>
      <c r="D83" s="21">
        <v>1.27</v>
      </c>
      <c r="E83" s="48">
        <f t="shared" si="1"/>
        <v>3116333371.1369576</v>
      </c>
      <c r="F83" s="11"/>
    </row>
    <row r="84" spans="1:6" x14ac:dyDescent="0.25">
      <c r="A84" s="20">
        <v>1986</v>
      </c>
      <c r="B84" s="20">
        <v>7</v>
      </c>
      <c r="C84" s="21">
        <v>2.462696E-6</v>
      </c>
      <c r="D84" s="21">
        <v>1.71</v>
      </c>
      <c r="E84" s="48">
        <f t="shared" si="1"/>
        <v>3063930749.0652518</v>
      </c>
      <c r="F84" s="11"/>
    </row>
    <row r="85" spans="1:6" x14ac:dyDescent="0.25">
      <c r="A85" s="20">
        <v>1986</v>
      </c>
      <c r="B85" s="20">
        <v>8</v>
      </c>
      <c r="C85" s="21">
        <v>2.5501982999999999E-6</v>
      </c>
      <c r="D85" s="21">
        <v>3.55</v>
      </c>
      <c r="E85" s="48">
        <f t="shared" si="1"/>
        <v>2958801282.2375422</v>
      </c>
      <c r="F85" s="11"/>
    </row>
    <row r="86" spans="1:6" x14ac:dyDescent="0.25">
      <c r="A86" s="20">
        <v>1986</v>
      </c>
      <c r="B86" s="20">
        <v>9</v>
      </c>
      <c r="C86" s="21">
        <v>2.5939493999999999E-6</v>
      </c>
      <c r="D86" s="21">
        <v>1.72</v>
      </c>
      <c r="E86" s="48">
        <f t="shared" si="1"/>
        <v>2908896372.4581518</v>
      </c>
      <c r="F86" s="11"/>
    </row>
    <row r="87" spans="1:6" x14ac:dyDescent="0.25">
      <c r="A87" s="20">
        <v>1986</v>
      </c>
      <c r="B87" s="20">
        <v>10</v>
      </c>
      <c r="C87" s="21">
        <v>2.6433156E-6</v>
      </c>
      <c r="D87" s="21">
        <v>1.9</v>
      </c>
      <c r="E87" s="48">
        <f t="shared" si="1"/>
        <v>2854570222.337431</v>
      </c>
      <c r="F87" s="11"/>
    </row>
    <row r="88" spans="1:6" x14ac:dyDescent="0.25">
      <c r="A88" s="20">
        <v>1986</v>
      </c>
      <c r="B88" s="20">
        <v>11</v>
      </c>
      <c r="C88" s="21">
        <v>2.7874368999999998E-6</v>
      </c>
      <c r="D88" s="21">
        <v>5.45</v>
      </c>
      <c r="E88" s="48">
        <f t="shared" si="1"/>
        <v>2706977869.167191</v>
      </c>
      <c r="F88" s="11"/>
    </row>
    <row r="89" spans="1:6" x14ac:dyDescent="0.25">
      <c r="A89" s="20">
        <v>1986</v>
      </c>
      <c r="B89" s="20">
        <v>12</v>
      </c>
      <c r="C89" s="21">
        <v>3.1121777E-6</v>
      </c>
      <c r="D89" s="21">
        <v>11.65</v>
      </c>
      <c r="E89" s="48">
        <f t="shared" si="1"/>
        <v>2424517725.9640412</v>
      </c>
      <c r="F89" s="11"/>
    </row>
    <row r="90" spans="1:6" x14ac:dyDescent="0.25">
      <c r="A90" s="20">
        <v>1987</v>
      </c>
      <c r="B90" s="20">
        <v>1</v>
      </c>
      <c r="C90" s="21">
        <v>3.5232509999999999E-6</v>
      </c>
      <c r="D90" s="21">
        <v>13.21</v>
      </c>
      <c r="E90" s="48">
        <f t="shared" si="1"/>
        <v>2141638503.7568996</v>
      </c>
      <c r="F90" s="11"/>
    </row>
    <row r="91" spans="1:6" x14ac:dyDescent="0.25">
      <c r="A91" s="20">
        <v>1987</v>
      </c>
      <c r="B91" s="20">
        <v>2</v>
      </c>
      <c r="C91" s="21">
        <v>3.9684828999999996E-6</v>
      </c>
      <c r="D91" s="21">
        <v>12.64</v>
      </c>
      <c r="E91" s="48">
        <f t="shared" si="1"/>
        <v>1901363868.7973182</v>
      </c>
      <c r="F91" s="11"/>
    </row>
    <row r="92" spans="1:6" x14ac:dyDescent="0.25">
      <c r="A92" s="20">
        <v>1987</v>
      </c>
      <c r="B92" s="20">
        <v>3</v>
      </c>
      <c r="C92" s="21">
        <v>4.6181985000000002E-6</v>
      </c>
      <c r="D92" s="21">
        <v>16.37</v>
      </c>
      <c r="E92" s="48">
        <f t="shared" si="1"/>
        <v>1633868704.4309592</v>
      </c>
      <c r="F92" s="11"/>
    </row>
    <row r="93" spans="1:6" x14ac:dyDescent="0.25">
      <c r="A93" s="20">
        <v>1987</v>
      </c>
      <c r="B93" s="20">
        <v>4</v>
      </c>
      <c r="C93" s="21">
        <v>5.5002395E-6</v>
      </c>
      <c r="D93" s="21">
        <v>19.100000000000001</v>
      </c>
      <c r="E93" s="48">
        <f t="shared" si="1"/>
        <v>1371854807.4133861</v>
      </c>
      <c r="F93" s="11"/>
    </row>
    <row r="94" spans="1:6" x14ac:dyDescent="0.25">
      <c r="A94" s="20">
        <v>1987</v>
      </c>
      <c r="B94" s="20">
        <v>5</v>
      </c>
      <c r="C94" s="21">
        <v>6.6801157000000004E-6</v>
      </c>
      <c r="D94" s="21">
        <v>21.45</v>
      </c>
      <c r="E94" s="48">
        <f t="shared" si="1"/>
        <v>1129550795.05584</v>
      </c>
      <c r="F94" s="11"/>
    </row>
    <row r="95" spans="1:6" x14ac:dyDescent="0.25">
      <c r="A95" s="20">
        <v>1987</v>
      </c>
      <c r="B95" s="20">
        <v>6</v>
      </c>
      <c r="C95" s="21">
        <v>7.9968603E-6</v>
      </c>
      <c r="D95" s="21">
        <v>19.71</v>
      </c>
      <c r="E95" s="48">
        <f t="shared" si="1"/>
        <v>943561562.52973425</v>
      </c>
      <c r="F95" s="11"/>
    </row>
    <row r="96" spans="1:6" x14ac:dyDescent="0.25">
      <c r="A96" s="20">
        <v>1987</v>
      </c>
      <c r="B96" s="20">
        <v>7</v>
      </c>
      <c r="C96" s="21">
        <v>8.7333761999999993E-6</v>
      </c>
      <c r="D96" s="21">
        <v>9.2100000000000009</v>
      </c>
      <c r="E96" s="48">
        <f t="shared" si="1"/>
        <v>863987743.93802023</v>
      </c>
      <c r="F96" s="11"/>
    </row>
    <row r="97" spans="1:6" x14ac:dyDescent="0.25">
      <c r="A97" s="20">
        <v>1987</v>
      </c>
      <c r="B97" s="20">
        <v>8</v>
      </c>
      <c r="C97" s="21">
        <v>9.1587211999999999E-6</v>
      </c>
      <c r="D97" s="21">
        <v>4.87</v>
      </c>
      <c r="E97" s="48">
        <f t="shared" si="1"/>
        <v>823862833.60170412</v>
      </c>
      <c r="F97" s="11"/>
    </row>
    <row r="98" spans="1:6" x14ac:dyDescent="0.25">
      <c r="A98" s="20">
        <v>1987</v>
      </c>
      <c r="B98" s="20">
        <v>9</v>
      </c>
      <c r="C98" s="21">
        <v>9.8713729999999995E-6</v>
      </c>
      <c r="D98" s="21">
        <v>7.78</v>
      </c>
      <c r="E98" s="48">
        <f t="shared" si="1"/>
        <v>764385055.65537846</v>
      </c>
      <c r="F98" s="11"/>
    </row>
    <row r="99" spans="1:6" x14ac:dyDescent="0.25">
      <c r="A99" s="20">
        <v>1987</v>
      </c>
      <c r="B99" s="20">
        <v>10</v>
      </c>
      <c r="C99" s="21">
        <v>1.09789545E-5</v>
      </c>
      <c r="D99" s="21">
        <v>11.22</v>
      </c>
      <c r="E99" s="48">
        <f t="shared" si="1"/>
        <v>687272180.60699677</v>
      </c>
      <c r="F99" s="11"/>
    </row>
    <row r="100" spans="1:6" x14ac:dyDescent="0.25">
      <c r="A100" s="20">
        <v>1987</v>
      </c>
      <c r="B100" s="20">
        <v>11</v>
      </c>
      <c r="C100" s="21">
        <v>1.2634477700000001E-5</v>
      </c>
      <c r="D100" s="21">
        <v>15.08</v>
      </c>
      <c r="E100" s="48">
        <f t="shared" si="1"/>
        <v>597217406.14572453</v>
      </c>
      <c r="F100" s="11"/>
    </row>
    <row r="101" spans="1:6" x14ac:dyDescent="0.25">
      <c r="A101" s="20">
        <v>1987</v>
      </c>
      <c r="B101" s="20">
        <v>12</v>
      </c>
      <c r="C101" s="21">
        <v>1.44221901E-5</v>
      </c>
      <c r="D101" s="21">
        <v>14.15</v>
      </c>
      <c r="E101" s="48">
        <f t="shared" si="1"/>
        <v>523188915.6696111</v>
      </c>
      <c r="F101" s="11"/>
    </row>
    <row r="102" spans="1:6" x14ac:dyDescent="0.25">
      <c r="A102" s="20">
        <v>1988</v>
      </c>
      <c r="B102" s="20">
        <v>1</v>
      </c>
      <c r="C102" s="21">
        <v>1.7146457000000002E-5</v>
      </c>
      <c r="D102" s="21">
        <v>18.89</v>
      </c>
      <c r="E102" s="48">
        <f t="shared" si="1"/>
        <v>440063506.99739307</v>
      </c>
      <c r="F102" s="11"/>
    </row>
    <row r="103" spans="1:6" x14ac:dyDescent="0.25">
      <c r="A103" s="20">
        <v>1988</v>
      </c>
      <c r="B103" s="20">
        <v>2</v>
      </c>
      <c r="C103" s="21">
        <v>1.9838436899999999E-5</v>
      </c>
      <c r="D103" s="21">
        <v>15.7</v>
      </c>
      <c r="E103" s="48">
        <f t="shared" si="1"/>
        <v>380349018.3241201</v>
      </c>
      <c r="F103" s="11"/>
    </row>
    <row r="104" spans="1:6" x14ac:dyDescent="0.25">
      <c r="A104" s="20">
        <v>1988</v>
      </c>
      <c r="B104" s="20">
        <v>3</v>
      </c>
      <c r="C104" s="21">
        <v>2.3330102899999999E-5</v>
      </c>
      <c r="D104" s="21">
        <v>17.600000000000001</v>
      </c>
      <c r="E104" s="48">
        <f t="shared" si="1"/>
        <v>323424634.3594138</v>
      </c>
      <c r="F104" s="11"/>
    </row>
    <row r="105" spans="1:6" x14ac:dyDescent="0.25">
      <c r="A105" s="20">
        <v>1988</v>
      </c>
      <c r="B105" s="20">
        <v>4</v>
      </c>
      <c r="C105" s="21">
        <v>2.7830389E-5</v>
      </c>
      <c r="D105" s="21">
        <v>19.29</v>
      </c>
      <c r="E105" s="48">
        <f t="shared" si="1"/>
        <v>271125567.09142655</v>
      </c>
      <c r="F105" s="11"/>
    </row>
    <row r="106" spans="1:6" x14ac:dyDescent="0.25">
      <c r="A106" s="20">
        <v>1988</v>
      </c>
      <c r="B106" s="20">
        <v>5</v>
      </c>
      <c r="C106" s="21">
        <v>3.2678334300000003E-5</v>
      </c>
      <c r="D106" s="21">
        <v>17.420000000000002</v>
      </c>
      <c r="E106" s="48">
        <f t="shared" si="1"/>
        <v>230903140.00490531</v>
      </c>
      <c r="F106" s="11"/>
    </row>
    <row r="107" spans="1:6" x14ac:dyDescent="0.25">
      <c r="A107" s="20">
        <v>1988</v>
      </c>
      <c r="B107" s="20">
        <v>6</v>
      </c>
      <c r="C107" s="21">
        <v>3.9867553699999997E-5</v>
      </c>
      <c r="D107" s="21">
        <v>22</v>
      </c>
      <c r="E107" s="48">
        <f t="shared" si="1"/>
        <v>189264936.01236436</v>
      </c>
      <c r="F107" s="11"/>
    </row>
    <row r="108" spans="1:6" x14ac:dyDescent="0.25">
      <c r="A108" s="20">
        <v>1988</v>
      </c>
      <c r="B108" s="20">
        <v>7</v>
      </c>
      <c r="C108" s="21">
        <v>4.8602567699999999E-5</v>
      </c>
      <c r="D108" s="21">
        <v>21.91</v>
      </c>
      <c r="E108" s="48">
        <f t="shared" si="1"/>
        <v>155249616.57529876</v>
      </c>
      <c r="F108" s="11"/>
    </row>
    <row r="109" spans="1:6" x14ac:dyDescent="0.25">
      <c r="A109" s="20">
        <v>1988</v>
      </c>
      <c r="B109" s="20">
        <v>8</v>
      </c>
      <c r="C109" s="21">
        <v>5.9095814699999997E-5</v>
      </c>
      <c r="D109" s="21">
        <v>21.59</v>
      </c>
      <c r="E109" s="48">
        <f t="shared" si="1"/>
        <v>127682984.62936665</v>
      </c>
      <c r="F109" s="11"/>
    </row>
    <row r="110" spans="1:6" x14ac:dyDescent="0.25">
      <c r="A110" s="20">
        <v>1988</v>
      </c>
      <c r="B110" s="20">
        <v>9</v>
      </c>
      <c r="C110" s="21">
        <v>7.5317649299999994E-5</v>
      </c>
      <c r="D110" s="21">
        <v>27.45</v>
      </c>
      <c r="E110" s="48">
        <f t="shared" si="1"/>
        <v>100182760.21792942</v>
      </c>
      <c r="F110" s="11"/>
    </row>
    <row r="111" spans="1:6" x14ac:dyDescent="0.25">
      <c r="A111" s="20">
        <v>1988</v>
      </c>
      <c r="B111" s="20">
        <v>10</v>
      </c>
      <c r="C111" s="21">
        <v>9.4613993600000003E-5</v>
      </c>
      <c r="D111" s="21">
        <v>25.62</v>
      </c>
      <c r="E111" s="48">
        <f t="shared" si="1"/>
        <v>79750676.542629302</v>
      </c>
      <c r="F111" s="11"/>
    </row>
    <row r="112" spans="1:6" x14ac:dyDescent="0.25">
      <c r="A112" s="20">
        <v>1988</v>
      </c>
      <c r="B112" s="20">
        <v>11</v>
      </c>
      <c r="C112" s="21">
        <v>1.210492553E-4</v>
      </c>
      <c r="D112" s="21">
        <v>27.94</v>
      </c>
      <c r="E112" s="48">
        <f t="shared" si="1"/>
        <v>62334377.698563173</v>
      </c>
      <c r="F112" s="11"/>
    </row>
    <row r="113" spans="1:6" x14ac:dyDescent="0.25">
      <c r="A113" s="20">
        <v>1988</v>
      </c>
      <c r="B113" s="20">
        <v>12</v>
      </c>
      <c r="C113" s="21">
        <v>1.557904426E-4</v>
      </c>
      <c r="D113" s="21">
        <v>28.7</v>
      </c>
      <c r="E113" s="48">
        <f t="shared" si="1"/>
        <v>48433844.041213349</v>
      </c>
      <c r="F113" s="11"/>
    </row>
    <row r="114" spans="1:6" x14ac:dyDescent="0.25">
      <c r="A114" s="20">
        <v>1989</v>
      </c>
      <c r="B114" s="20">
        <v>1</v>
      </c>
      <c r="C114" s="21">
        <v>2.1419629999999999E-4</v>
      </c>
      <c r="D114" s="21">
        <v>37.49</v>
      </c>
      <c r="E114" s="48">
        <f t="shared" si="1"/>
        <v>35227172.458161041</v>
      </c>
      <c r="F114" s="11"/>
    </row>
    <row r="115" spans="1:6" x14ac:dyDescent="0.25">
      <c r="A115" s="20">
        <v>1989</v>
      </c>
      <c r="B115" s="20">
        <v>2</v>
      </c>
      <c r="C115" s="21">
        <v>2.5013842009999999E-4</v>
      </c>
      <c r="D115" s="21">
        <v>16.78</v>
      </c>
      <c r="E115" s="48">
        <f t="shared" si="1"/>
        <v>30165417.999295983</v>
      </c>
      <c r="F115" s="11"/>
    </row>
    <row r="116" spans="1:6" x14ac:dyDescent="0.25">
      <c r="A116" s="20">
        <v>1989</v>
      </c>
      <c r="B116" s="20">
        <v>3</v>
      </c>
      <c r="C116" s="21">
        <v>2.6719784279999998E-4</v>
      </c>
      <c r="D116" s="21">
        <v>6.82</v>
      </c>
      <c r="E116" s="48">
        <f t="shared" si="1"/>
        <v>28239486.969391059</v>
      </c>
      <c r="F116" s="11"/>
    </row>
    <row r="117" spans="1:6" x14ac:dyDescent="0.25">
      <c r="A117" s="20">
        <v>1989</v>
      </c>
      <c r="B117" s="20">
        <v>4</v>
      </c>
      <c r="C117" s="21">
        <v>2.8945545859999997E-4</v>
      </c>
      <c r="D117" s="21">
        <v>8.33</v>
      </c>
      <c r="E117" s="48">
        <f t="shared" si="1"/>
        <v>26068017.63730843</v>
      </c>
      <c r="F117" s="11"/>
    </row>
    <row r="118" spans="1:6" x14ac:dyDescent="0.25">
      <c r="A118" s="20">
        <v>1989</v>
      </c>
      <c r="B118" s="20">
        <v>5</v>
      </c>
      <c r="C118" s="21">
        <v>3.4132578959999998E-4</v>
      </c>
      <c r="D118" s="21">
        <v>17.920000000000002</v>
      </c>
      <c r="E118" s="48">
        <f t="shared" si="1"/>
        <v>22106533.493535936</v>
      </c>
      <c r="F118" s="11"/>
    </row>
    <row r="119" spans="1:6" x14ac:dyDescent="0.25">
      <c r="A119" s="20">
        <v>1989</v>
      </c>
      <c r="B119" s="20">
        <v>6</v>
      </c>
      <c r="C119" s="21">
        <v>4.3911559890000003E-4</v>
      </c>
      <c r="D119" s="21">
        <v>28.65</v>
      </c>
      <c r="E119" s="48">
        <f t="shared" si="1"/>
        <v>17183470.637121107</v>
      </c>
      <c r="F119" s="11"/>
    </row>
    <row r="120" spans="1:6" x14ac:dyDescent="0.25">
      <c r="A120" s="20">
        <v>1989</v>
      </c>
      <c r="B120" s="20">
        <v>7</v>
      </c>
      <c r="C120" s="21">
        <v>5.6092617030000002E-4</v>
      </c>
      <c r="D120" s="21">
        <v>27.74</v>
      </c>
      <c r="E120" s="48">
        <f t="shared" si="1"/>
        <v>13451912.924591172</v>
      </c>
      <c r="F120" s="11"/>
    </row>
    <row r="121" spans="1:6" x14ac:dyDescent="0.25">
      <c r="A121" s="20">
        <v>1989</v>
      </c>
      <c r="B121" s="20">
        <v>8</v>
      </c>
      <c r="C121" s="21">
        <v>7.5001448160000002E-4</v>
      </c>
      <c r="D121" s="21">
        <v>33.71</v>
      </c>
      <c r="E121" s="48">
        <f t="shared" si="1"/>
        <v>10060512.41024464</v>
      </c>
      <c r="F121" s="11"/>
    </row>
    <row r="122" spans="1:6" x14ac:dyDescent="0.25">
      <c r="A122" s="20">
        <v>1989</v>
      </c>
      <c r="B122" s="20">
        <v>9</v>
      </c>
      <c r="C122" s="21">
        <v>1.031719911E-3</v>
      </c>
      <c r="D122" s="21">
        <v>37.56</v>
      </c>
      <c r="E122" s="48">
        <f t="shared" si="1"/>
        <v>7313545.0033977292</v>
      </c>
      <c r="F122" s="11"/>
    </row>
    <row r="123" spans="1:6" x14ac:dyDescent="0.25">
      <c r="A123" s="20">
        <v>1989</v>
      </c>
      <c r="B123" s="20">
        <v>10</v>
      </c>
      <c r="C123" s="21">
        <v>1.4420348808E-3</v>
      </c>
      <c r="D123" s="21">
        <v>39.770000000000003</v>
      </c>
      <c r="E123" s="48">
        <f t="shared" si="1"/>
        <v>5232557.2012612857</v>
      </c>
      <c r="F123" s="11"/>
    </row>
    <row r="124" spans="1:6" x14ac:dyDescent="0.25">
      <c r="A124" s="20">
        <v>1989</v>
      </c>
      <c r="B124" s="20">
        <v>11</v>
      </c>
      <c r="C124" s="21">
        <v>2.1316159802999999E-3</v>
      </c>
      <c r="D124" s="21">
        <v>47.82</v>
      </c>
      <c r="E124" s="48">
        <f t="shared" si="1"/>
        <v>3539816.7726900112</v>
      </c>
      <c r="F124" s="11"/>
    </row>
    <row r="125" spans="1:6" x14ac:dyDescent="0.25">
      <c r="A125" s="20">
        <v>1989</v>
      </c>
      <c r="B125" s="20">
        <v>12</v>
      </c>
      <c r="C125" s="21">
        <v>3.2293981927000001E-3</v>
      </c>
      <c r="D125" s="21">
        <v>51.5</v>
      </c>
      <c r="E125" s="48">
        <f t="shared" si="1"/>
        <v>2336512.7338760956</v>
      </c>
      <c r="F125" s="11"/>
    </row>
    <row r="126" spans="1:6" x14ac:dyDescent="0.25">
      <c r="A126" s="20">
        <v>1990</v>
      </c>
      <c r="B126" s="20">
        <v>1</v>
      </c>
      <c r="C126" s="21">
        <v>5.4108567453999999E-3</v>
      </c>
      <c r="D126" s="21">
        <v>67.55</v>
      </c>
      <c r="E126" s="48">
        <f t="shared" si="1"/>
        <v>1394516.68285522</v>
      </c>
      <c r="F126" s="11"/>
    </row>
    <row r="127" spans="1:6" x14ac:dyDescent="0.25">
      <c r="A127" s="20">
        <v>1990</v>
      </c>
      <c r="B127" s="20">
        <v>2</v>
      </c>
      <c r="C127" s="21">
        <v>9.5084984832999996E-3</v>
      </c>
      <c r="D127" s="21">
        <v>75.73</v>
      </c>
      <c r="E127" s="48">
        <f t="shared" si="1"/>
        <v>793556.41831908503</v>
      </c>
      <c r="F127" s="11"/>
    </row>
    <row r="128" spans="1:6" x14ac:dyDescent="0.25">
      <c r="A128" s="20">
        <v>1990</v>
      </c>
      <c r="B128" s="20">
        <v>3</v>
      </c>
      <c r="C128" s="21">
        <v>1.7342550351000002E-2</v>
      </c>
      <c r="D128" s="21">
        <v>82.39</v>
      </c>
      <c r="E128" s="48">
        <f t="shared" si="1"/>
        <v>435087.68014416698</v>
      </c>
      <c r="F128" s="11"/>
    </row>
    <row r="129" spans="1:6" x14ac:dyDescent="0.25">
      <c r="A129" s="20">
        <v>1990</v>
      </c>
      <c r="B129" s="20">
        <v>4</v>
      </c>
      <c r="C129" s="21">
        <v>2.00341140678E-2</v>
      </c>
      <c r="D129" s="21">
        <v>15.52</v>
      </c>
      <c r="E129" s="48">
        <f t="shared" si="1"/>
        <v>376634.0739832173</v>
      </c>
      <c r="F129" s="11"/>
    </row>
    <row r="130" spans="1:6" x14ac:dyDescent="0.25">
      <c r="A130" s="20">
        <v>1990</v>
      </c>
      <c r="B130" s="20">
        <v>5</v>
      </c>
      <c r="C130" s="21">
        <v>2.1554703244099999E-2</v>
      </c>
      <c r="D130" s="21">
        <v>7.59</v>
      </c>
      <c r="E130" s="48">
        <f t="shared" si="1"/>
        <v>350064.20244107879</v>
      </c>
      <c r="F130" s="11"/>
    </row>
    <row r="131" spans="1:6" x14ac:dyDescent="0.25">
      <c r="A131" s="20">
        <v>1990</v>
      </c>
      <c r="B131" s="20">
        <v>6</v>
      </c>
      <c r="C131" s="21">
        <v>2.4087380951899998E-2</v>
      </c>
      <c r="D131" s="21">
        <v>11.75</v>
      </c>
      <c r="E131" s="48">
        <f t="shared" si="1"/>
        <v>313256.55599783309</v>
      </c>
      <c r="F131" s="11"/>
    </row>
    <row r="132" spans="1:6" x14ac:dyDescent="0.25">
      <c r="A132" s="20">
        <v>1990</v>
      </c>
      <c r="B132" s="20">
        <v>7</v>
      </c>
      <c r="C132" s="21">
        <v>2.7199470492E-2</v>
      </c>
      <c r="D132" s="21">
        <v>12.92</v>
      </c>
      <c r="E132" s="48">
        <f t="shared" si="1"/>
        <v>277414.59166344127</v>
      </c>
      <c r="F132" s="11"/>
    </row>
    <row r="133" spans="1:6" x14ac:dyDescent="0.25">
      <c r="A133" s="20">
        <v>1990</v>
      </c>
      <c r="B133" s="20">
        <v>8</v>
      </c>
      <c r="C133" s="21">
        <v>3.0702762318699998E-2</v>
      </c>
      <c r="D133" s="21">
        <v>12.88</v>
      </c>
      <c r="E133" s="48">
        <f t="shared" ref="E133:E196" si="2">$C$560/C133</f>
        <v>245760.62315423248</v>
      </c>
      <c r="F133" s="11"/>
    </row>
    <row r="134" spans="1:6" x14ac:dyDescent="0.25">
      <c r="A134" s="20">
        <v>1990</v>
      </c>
      <c r="B134" s="20">
        <v>9</v>
      </c>
      <c r="C134" s="21">
        <v>3.51270304097E-2</v>
      </c>
      <c r="D134" s="21">
        <v>14.41</v>
      </c>
      <c r="E134" s="48">
        <f t="shared" si="2"/>
        <v>214806.94245979792</v>
      </c>
      <c r="F134" s="11"/>
    </row>
    <row r="135" spans="1:6" x14ac:dyDescent="0.25">
      <c r="A135" s="20">
        <v>1990</v>
      </c>
      <c r="B135" s="20">
        <v>10</v>
      </c>
      <c r="C135" s="21">
        <v>4.0171272055300002E-2</v>
      </c>
      <c r="D135" s="21">
        <v>14.36</v>
      </c>
      <c r="E135" s="48">
        <f t="shared" si="2"/>
        <v>187833.98219535543</v>
      </c>
      <c r="F135" s="11"/>
    </row>
    <row r="136" spans="1:6" x14ac:dyDescent="0.25">
      <c r="A136" s="20">
        <v>1990</v>
      </c>
      <c r="B136" s="20">
        <v>11</v>
      </c>
      <c r="C136" s="21">
        <v>4.6924062784199999E-2</v>
      </c>
      <c r="D136" s="21">
        <v>16.809999999999999</v>
      </c>
      <c r="E136" s="48">
        <f t="shared" si="2"/>
        <v>160802.99855324309</v>
      </c>
      <c r="F136" s="11"/>
    </row>
    <row r="137" spans="1:6" x14ac:dyDescent="0.25">
      <c r="A137" s="20">
        <v>1990</v>
      </c>
      <c r="B137" s="20">
        <v>12</v>
      </c>
      <c r="C137" s="21">
        <v>5.5576860018600002E-2</v>
      </c>
      <c r="D137" s="21">
        <v>18.440000000000001</v>
      </c>
      <c r="E137" s="48">
        <f t="shared" si="2"/>
        <v>135767.47584290881</v>
      </c>
      <c r="F137" s="11"/>
    </row>
    <row r="138" spans="1:6" x14ac:dyDescent="0.25">
      <c r="A138" s="20">
        <v>1991</v>
      </c>
      <c r="B138" s="20">
        <v>1</v>
      </c>
      <c r="C138" s="21">
        <v>6.7109058472399993E-2</v>
      </c>
      <c r="D138" s="21">
        <v>20.75</v>
      </c>
      <c r="E138" s="48">
        <f t="shared" si="2"/>
        <v>112436.83299629747</v>
      </c>
      <c r="F138" s="11"/>
    </row>
    <row r="139" spans="1:6" x14ac:dyDescent="0.25">
      <c r="A139" s="20">
        <v>1991</v>
      </c>
      <c r="B139" s="20">
        <v>2</v>
      </c>
      <c r="C139" s="21">
        <v>8.1014388849100005E-2</v>
      </c>
      <c r="D139" s="21">
        <v>20.72</v>
      </c>
      <c r="E139" s="48">
        <f t="shared" si="2"/>
        <v>93138.146287254553</v>
      </c>
      <c r="F139" s="11"/>
    </row>
    <row r="140" spans="1:6" x14ac:dyDescent="0.25">
      <c r="A140" s="20">
        <v>1991</v>
      </c>
      <c r="B140" s="20">
        <v>3</v>
      </c>
      <c r="C140" s="21">
        <v>9.0673647120300002E-2</v>
      </c>
      <c r="D140" s="21">
        <v>11.92</v>
      </c>
      <c r="E140" s="48">
        <f t="shared" si="2"/>
        <v>83216.350501365319</v>
      </c>
      <c r="F140" s="11"/>
    </row>
    <row r="141" spans="1:6" x14ac:dyDescent="0.25">
      <c r="A141" s="20">
        <v>1991</v>
      </c>
      <c r="B141" s="20">
        <v>4</v>
      </c>
      <c r="C141" s="21">
        <v>9.5197603525800006E-2</v>
      </c>
      <c r="D141" s="21">
        <v>4.99</v>
      </c>
      <c r="E141" s="48">
        <f t="shared" si="2"/>
        <v>79261.764167782283</v>
      </c>
      <c r="F141" s="11"/>
    </row>
    <row r="142" spans="1:6" x14ac:dyDescent="0.25">
      <c r="A142" s="20">
        <v>1991</v>
      </c>
      <c r="B142" s="20">
        <v>5</v>
      </c>
      <c r="C142" s="21">
        <v>0.10227253780620001</v>
      </c>
      <c r="D142" s="21">
        <v>7.43</v>
      </c>
      <c r="E142" s="48">
        <f t="shared" si="2"/>
        <v>73778.652235053582</v>
      </c>
      <c r="F142" s="11"/>
    </row>
    <row r="143" spans="1:6" x14ac:dyDescent="0.25">
      <c r="A143" s="20">
        <v>1991</v>
      </c>
      <c r="B143" s="20">
        <v>6</v>
      </c>
      <c r="C143" s="21">
        <v>0.113715813284</v>
      </c>
      <c r="D143" s="21">
        <v>11.19</v>
      </c>
      <c r="E143" s="48">
        <f t="shared" si="2"/>
        <v>66354.271952972689</v>
      </c>
      <c r="F143" s="11"/>
    </row>
    <row r="144" spans="1:6" x14ac:dyDescent="0.25">
      <c r="A144" s="20">
        <v>1991</v>
      </c>
      <c r="B144" s="20">
        <v>7</v>
      </c>
      <c r="C144" s="21">
        <v>0.12782677804270001</v>
      </c>
      <c r="D144" s="21">
        <v>12.41</v>
      </c>
      <c r="E144" s="48">
        <f t="shared" si="2"/>
        <v>59029.337323040767</v>
      </c>
      <c r="F144" s="11"/>
    </row>
    <row r="145" spans="1:6" x14ac:dyDescent="0.25">
      <c r="A145" s="20">
        <v>1991</v>
      </c>
      <c r="B145" s="20">
        <v>8</v>
      </c>
      <c r="C145" s="21">
        <v>0.14780665921940001</v>
      </c>
      <c r="D145" s="21">
        <v>15.63</v>
      </c>
      <c r="E145" s="48">
        <f t="shared" si="2"/>
        <v>51050.000316965619</v>
      </c>
      <c r="F145" s="11"/>
    </row>
    <row r="146" spans="1:6" x14ac:dyDescent="0.25">
      <c r="A146" s="20">
        <v>1991</v>
      </c>
      <c r="B146" s="20">
        <v>9</v>
      </c>
      <c r="C146" s="21">
        <v>0.17090995992909999</v>
      </c>
      <c r="D146" s="21">
        <v>15.63</v>
      </c>
      <c r="E146" s="48">
        <f t="shared" si="2"/>
        <v>44149.15317474871</v>
      </c>
      <c r="F146" s="11"/>
    </row>
    <row r="147" spans="1:6" x14ac:dyDescent="0.25">
      <c r="A147" s="20">
        <v>1991</v>
      </c>
      <c r="B147" s="20">
        <v>10</v>
      </c>
      <c r="C147" s="21">
        <v>0.20548432454660001</v>
      </c>
      <c r="D147" s="21">
        <v>20.23</v>
      </c>
      <c r="E147" s="48">
        <f t="shared" si="2"/>
        <v>36720.708582755244</v>
      </c>
      <c r="F147" s="11"/>
    </row>
    <row r="148" spans="1:6" x14ac:dyDescent="0.25">
      <c r="A148" s="20">
        <v>1991</v>
      </c>
      <c r="B148" s="20">
        <v>11</v>
      </c>
      <c r="C148" s="21">
        <v>0.2572875157699</v>
      </c>
      <c r="D148" s="21">
        <v>25.21</v>
      </c>
      <c r="E148" s="48">
        <f t="shared" si="2"/>
        <v>29327.229412670746</v>
      </c>
      <c r="F148" s="11"/>
    </row>
    <row r="149" spans="1:6" x14ac:dyDescent="0.25">
      <c r="A149" s="20">
        <v>1991</v>
      </c>
      <c r="B149" s="20">
        <v>12</v>
      </c>
      <c r="C149" s="21">
        <v>0.31828867732630001</v>
      </c>
      <c r="D149" s="21">
        <v>23.71</v>
      </c>
      <c r="E149" s="48">
        <f t="shared" si="2"/>
        <v>23706.561173913669</v>
      </c>
      <c r="F149" s="11"/>
    </row>
    <row r="150" spans="1:6" x14ac:dyDescent="0.25">
      <c r="A150" s="20">
        <v>1992</v>
      </c>
      <c r="B150" s="20">
        <v>1</v>
      </c>
      <c r="C150" s="21">
        <v>0.40085366056990002</v>
      </c>
      <c r="D150" s="21">
        <v>25.94</v>
      </c>
      <c r="E150" s="48">
        <f t="shared" si="2"/>
        <v>18823.652475250943</v>
      </c>
      <c r="F150" s="11"/>
    </row>
    <row r="151" spans="1:6" x14ac:dyDescent="0.25">
      <c r="A151" s="20">
        <v>1992</v>
      </c>
      <c r="B151" s="20">
        <v>2</v>
      </c>
      <c r="C151" s="21">
        <v>0.49834103072840003</v>
      </c>
      <c r="D151" s="21">
        <v>24.32</v>
      </c>
      <c r="E151" s="48">
        <f t="shared" si="2"/>
        <v>15141.297895882821</v>
      </c>
      <c r="F151" s="11"/>
    </row>
    <row r="152" spans="1:6" x14ac:dyDescent="0.25">
      <c r="A152" s="20">
        <v>1992</v>
      </c>
      <c r="B152" s="20">
        <v>3</v>
      </c>
      <c r="C152" s="21">
        <v>0.60498746741809994</v>
      </c>
      <c r="D152" s="21">
        <v>21.4</v>
      </c>
      <c r="E152" s="48">
        <f t="shared" si="2"/>
        <v>12472.208775170164</v>
      </c>
      <c r="F152" s="11"/>
    </row>
    <row r="153" spans="1:6" x14ac:dyDescent="0.25">
      <c r="A153" s="20">
        <v>1992</v>
      </c>
      <c r="B153" s="20">
        <v>4</v>
      </c>
      <c r="C153" s="21">
        <v>0.72556146522830001</v>
      </c>
      <c r="D153" s="21">
        <v>19.93</v>
      </c>
      <c r="E153" s="48">
        <f t="shared" si="2"/>
        <v>10399.573794379745</v>
      </c>
      <c r="F153" s="11"/>
    </row>
    <row r="154" spans="1:6" x14ac:dyDescent="0.25">
      <c r="A154" s="20">
        <v>1992</v>
      </c>
      <c r="B154" s="20">
        <v>5</v>
      </c>
      <c r="C154" s="21">
        <v>0.90593616441860003</v>
      </c>
      <c r="D154" s="21">
        <v>24.86</v>
      </c>
      <c r="E154" s="48">
        <f t="shared" si="2"/>
        <v>8328.9864080461703</v>
      </c>
      <c r="F154" s="11"/>
    </row>
    <row r="155" spans="1:6" x14ac:dyDescent="0.25">
      <c r="A155" s="20">
        <v>1992</v>
      </c>
      <c r="B155" s="20">
        <v>6</v>
      </c>
      <c r="C155" s="21">
        <v>1.0890285720637001</v>
      </c>
      <c r="D155" s="21">
        <v>20.21</v>
      </c>
      <c r="E155" s="48">
        <f t="shared" si="2"/>
        <v>6928.6795531005064</v>
      </c>
      <c r="F155" s="11"/>
    </row>
    <row r="156" spans="1:6" x14ac:dyDescent="0.25">
      <c r="A156" s="20">
        <v>1992</v>
      </c>
      <c r="B156" s="20">
        <v>7</v>
      </c>
      <c r="C156" s="21">
        <v>1.3267641484791</v>
      </c>
      <c r="D156" s="21">
        <v>21.83</v>
      </c>
      <c r="E156" s="48">
        <f t="shared" si="2"/>
        <v>5687.1675411561373</v>
      </c>
      <c r="F156" s="11"/>
    </row>
    <row r="157" spans="1:6" x14ac:dyDescent="0.25">
      <c r="A157" s="20">
        <v>1992</v>
      </c>
      <c r="B157" s="20">
        <v>8</v>
      </c>
      <c r="C157" s="21">
        <v>1.6205100844213001</v>
      </c>
      <c r="D157" s="21">
        <v>22.14</v>
      </c>
      <c r="E157" s="48">
        <f t="shared" si="2"/>
        <v>4656.26846296028</v>
      </c>
      <c r="F157" s="11"/>
    </row>
    <row r="158" spans="1:6" x14ac:dyDescent="0.25">
      <c r="A158" s="20">
        <v>1992</v>
      </c>
      <c r="B158" s="20">
        <v>9</v>
      </c>
      <c r="C158" s="21">
        <v>2.0196408623306001</v>
      </c>
      <c r="D158" s="21">
        <v>24.63</v>
      </c>
      <c r="E158" s="48">
        <f t="shared" si="2"/>
        <v>3736.0751313442443</v>
      </c>
      <c r="F158" s="11"/>
    </row>
    <row r="159" spans="1:6" x14ac:dyDescent="0.25">
      <c r="A159" s="20">
        <v>1992</v>
      </c>
      <c r="B159" s="20">
        <v>10</v>
      </c>
      <c r="C159" s="21">
        <v>2.5293973801068002</v>
      </c>
      <c r="D159" s="21">
        <v>25.24</v>
      </c>
      <c r="E159" s="48">
        <f t="shared" si="2"/>
        <v>2983.1334765126549</v>
      </c>
      <c r="F159" s="11"/>
    </row>
    <row r="160" spans="1:6" x14ac:dyDescent="0.25">
      <c r="A160" s="20">
        <v>1992</v>
      </c>
      <c r="B160" s="20">
        <v>11</v>
      </c>
      <c r="C160" s="21">
        <v>3.0982598885127999</v>
      </c>
      <c r="D160" s="21">
        <v>22.49</v>
      </c>
      <c r="E160" s="48">
        <f t="shared" si="2"/>
        <v>2435.4089945701553</v>
      </c>
      <c r="F160" s="11"/>
    </row>
    <row r="161" spans="1:6" x14ac:dyDescent="0.25">
      <c r="A161" s="20">
        <v>1992</v>
      </c>
      <c r="B161" s="20">
        <v>12</v>
      </c>
      <c r="C161" s="21">
        <v>3.8802596550900001</v>
      </c>
      <c r="D161" s="21">
        <v>25.24</v>
      </c>
      <c r="E161" s="48">
        <f t="shared" si="2"/>
        <v>1944.5940918159988</v>
      </c>
      <c r="F161" s="11"/>
    </row>
    <row r="162" spans="1:6" x14ac:dyDescent="0.25">
      <c r="A162" s="20">
        <v>1993</v>
      </c>
      <c r="B162" s="20">
        <v>1</v>
      </c>
      <c r="C162" s="21">
        <v>5.0579166458253004</v>
      </c>
      <c r="D162" s="21">
        <v>30.35</v>
      </c>
      <c r="E162" s="48">
        <f t="shared" si="2"/>
        <v>1491.8256919532123</v>
      </c>
      <c r="F162" s="11"/>
    </row>
    <row r="163" spans="1:6" x14ac:dyDescent="0.25">
      <c r="A163" s="20">
        <v>1993</v>
      </c>
      <c r="B163" s="20">
        <v>2</v>
      </c>
      <c r="C163" s="21">
        <v>6.3213843084293</v>
      </c>
      <c r="D163" s="21">
        <v>24.98</v>
      </c>
      <c r="E163" s="48">
        <f t="shared" si="2"/>
        <v>1193.6515218570644</v>
      </c>
      <c r="F163" s="11"/>
    </row>
    <row r="164" spans="1:6" x14ac:dyDescent="0.25">
      <c r="A164" s="20">
        <v>1993</v>
      </c>
      <c r="B164" s="20">
        <v>3</v>
      </c>
      <c r="C164" s="21">
        <v>8.0445948724788998</v>
      </c>
      <c r="D164" s="21">
        <v>27.26</v>
      </c>
      <c r="E164" s="48">
        <f t="shared" si="2"/>
        <v>937.96270907485541</v>
      </c>
      <c r="F164" s="11"/>
    </row>
    <row r="165" spans="1:6" x14ac:dyDescent="0.25">
      <c r="A165" s="20">
        <v>1993</v>
      </c>
      <c r="B165" s="20">
        <v>4</v>
      </c>
      <c r="C165" s="21">
        <v>10.2769672819025</v>
      </c>
      <c r="D165" s="21">
        <v>27.75</v>
      </c>
      <c r="E165" s="48">
        <f t="shared" si="2"/>
        <v>734.21757538213649</v>
      </c>
      <c r="F165" s="11"/>
    </row>
    <row r="166" spans="1:6" x14ac:dyDescent="0.25">
      <c r="A166" s="20">
        <v>1993</v>
      </c>
      <c r="B166" s="20">
        <v>5</v>
      </c>
      <c r="C166" s="21">
        <v>13.1226581300609</v>
      </c>
      <c r="D166" s="21">
        <v>27.69</v>
      </c>
      <c r="E166" s="48">
        <f t="shared" si="2"/>
        <v>575.00012003779773</v>
      </c>
      <c r="F166" s="11"/>
    </row>
    <row r="167" spans="1:6" x14ac:dyDescent="0.25">
      <c r="A167" s="20">
        <v>1993</v>
      </c>
      <c r="B167" s="20">
        <v>6</v>
      </c>
      <c r="C167" s="21">
        <v>17.068642979808899</v>
      </c>
      <c r="D167" s="21">
        <v>30.07</v>
      </c>
      <c r="E167" s="48">
        <f t="shared" si="2"/>
        <v>442.06970694306943</v>
      </c>
      <c r="F167" s="11"/>
    </row>
    <row r="168" spans="1:6" x14ac:dyDescent="0.25">
      <c r="A168" s="20">
        <v>1993</v>
      </c>
      <c r="B168" s="20">
        <v>7</v>
      </c>
      <c r="C168" s="21">
        <v>22.312130761236201</v>
      </c>
      <c r="D168" s="21">
        <v>30.72</v>
      </c>
      <c r="E168" s="48">
        <f t="shared" si="2"/>
        <v>338.18061039285254</v>
      </c>
      <c r="F168" s="11"/>
    </row>
    <row r="169" spans="1:6" x14ac:dyDescent="0.25">
      <c r="A169" s="20">
        <v>1993</v>
      </c>
      <c r="B169" s="20">
        <v>8</v>
      </c>
      <c r="C169" s="21">
        <v>29.666210936414501</v>
      </c>
      <c r="D169" s="21">
        <v>32.96</v>
      </c>
      <c r="E169" s="48">
        <f t="shared" si="2"/>
        <v>254.3476150753738</v>
      </c>
      <c r="F169" s="11"/>
    </row>
    <row r="170" spans="1:6" x14ac:dyDescent="0.25">
      <c r="A170" s="20">
        <v>1993</v>
      </c>
      <c r="B170" s="20">
        <v>9</v>
      </c>
      <c r="C170" s="21">
        <v>40.254080730946797</v>
      </c>
      <c r="D170" s="21">
        <v>35.69</v>
      </c>
      <c r="E170" s="48">
        <f t="shared" si="2"/>
        <v>187.44757954934735</v>
      </c>
      <c r="F170" s="11"/>
    </row>
    <row r="171" spans="1:6" x14ac:dyDescent="0.25">
      <c r="A171" s="20">
        <v>1993</v>
      </c>
      <c r="B171" s="20">
        <v>10</v>
      </c>
      <c r="C171" s="21">
        <v>53.908264834853298</v>
      </c>
      <c r="D171" s="21">
        <v>33.92</v>
      </c>
      <c r="E171" s="48">
        <f t="shared" si="2"/>
        <v>139.96981767295892</v>
      </c>
      <c r="F171" s="11"/>
    </row>
    <row r="172" spans="1:6" x14ac:dyDescent="0.25">
      <c r="A172" s="20">
        <v>1993</v>
      </c>
      <c r="B172" s="20">
        <v>11</v>
      </c>
      <c r="C172" s="21">
        <v>73.078046584524003</v>
      </c>
      <c r="D172" s="21">
        <v>35.56</v>
      </c>
      <c r="E172" s="48">
        <f t="shared" si="2"/>
        <v>103.25303360801578</v>
      </c>
      <c r="F172" s="11"/>
    </row>
    <row r="173" spans="1:6" x14ac:dyDescent="0.25">
      <c r="A173" s="20">
        <v>1993</v>
      </c>
      <c r="B173" s="20">
        <v>12</v>
      </c>
      <c r="C173" s="21">
        <v>100</v>
      </c>
      <c r="D173" s="21">
        <v>36.840000000000003</v>
      </c>
      <c r="E173" s="48">
        <f t="shared" si="2"/>
        <v>75.455299999999994</v>
      </c>
      <c r="F173" s="11"/>
    </row>
    <row r="174" spans="1:6" x14ac:dyDescent="0.25">
      <c r="A174" s="20">
        <v>1994</v>
      </c>
      <c r="B174" s="20">
        <v>1</v>
      </c>
      <c r="C174" s="21">
        <v>141.31</v>
      </c>
      <c r="D174" s="21">
        <v>41.31</v>
      </c>
      <c r="E174" s="48">
        <f t="shared" si="2"/>
        <v>53.396999504635197</v>
      </c>
      <c r="F174" s="11"/>
    </row>
    <row r="175" spans="1:6" x14ac:dyDescent="0.25">
      <c r="A175" s="20">
        <v>1994</v>
      </c>
      <c r="B175" s="20">
        <v>2</v>
      </c>
      <c r="C175" s="21">
        <v>198.22</v>
      </c>
      <c r="D175" s="21">
        <v>40.270000000000003</v>
      </c>
      <c r="E175" s="48">
        <f t="shared" si="2"/>
        <v>38.066441327817579</v>
      </c>
      <c r="F175" s="11"/>
    </row>
    <row r="176" spans="1:6" x14ac:dyDescent="0.25">
      <c r="A176" s="20">
        <v>1994</v>
      </c>
      <c r="B176" s="20">
        <v>3</v>
      </c>
      <c r="C176" s="21">
        <v>282.95999999999998</v>
      </c>
      <c r="D176" s="21">
        <v>42.75</v>
      </c>
      <c r="E176" s="48">
        <f t="shared" si="2"/>
        <v>26.6664192818773</v>
      </c>
      <c r="F176" s="11"/>
    </row>
    <row r="177" spans="1:6" x14ac:dyDescent="0.25">
      <c r="A177" s="20">
        <v>1994</v>
      </c>
      <c r="B177" s="20">
        <v>4</v>
      </c>
      <c r="C177" s="21">
        <v>403.73</v>
      </c>
      <c r="D177" s="21">
        <v>42.68</v>
      </c>
      <c r="E177" s="48">
        <f t="shared" si="2"/>
        <v>18.689544992940824</v>
      </c>
      <c r="F177" s="11"/>
    </row>
    <row r="178" spans="1:6" x14ac:dyDescent="0.25">
      <c r="A178" s="20">
        <v>1994</v>
      </c>
      <c r="B178" s="20">
        <v>5</v>
      </c>
      <c r="C178" s="21">
        <v>581.49</v>
      </c>
      <c r="D178" s="21">
        <v>44.03</v>
      </c>
      <c r="E178" s="48">
        <f t="shared" si="2"/>
        <v>12.976199074790623</v>
      </c>
      <c r="F178" s="11"/>
    </row>
    <row r="179" spans="1:6" x14ac:dyDescent="0.25">
      <c r="A179" s="20">
        <v>1994</v>
      </c>
      <c r="B179" s="20">
        <v>6</v>
      </c>
      <c r="C179" s="21">
        <v>857.29</v>
      </c>
      <c r="D179" s="21">
        <v>47.43</v>
      </c>
      <c r="E179" s="48">
        <f t="shared" si="2"/>
        <v>8.8016073907312578</v>
      </c>
      <c r="F179" s="11"/>
    </row>
    <row r="180" spans="1:6" x14ac:dyDescent="0.25">
      <c r="A180" s="20">
        <v>1994</v>
      </c>
      <c r="B180" s="20">
        <v>7</v>
      </c>
      <c r="C180" s="21">
        <v>915.93</v>
      </c>
      <c r="D180" s="21">
        <v>6.84</v>
      </c>
      <c r="E180" s="48">
        <f t="shared" si="2"/>
        <v>8.2381077156551274</v>
      </c>
      <c r="F180" s="11"/>
    </row>
    <row r="181" spans="1:6" x14ac:dyDescent="0.25">
      <c r="A181" s="20">
        <v>1994</v>
      </c>
      <c r="B181" s="20">
        <v>8</v>
      </c>
      <c r="C181" s="21">
        <v>932.97</v>
      </c>
      <c r="D181" s="21">
        <v>1.86</v>
      </c>
      <c r="E181" s="48">
        <f t="shared" si="2"/>
        <v>8.0876448331671966</v>
      </c>
      <c r="F181" s="11"/>
    </row>
    <row r="182" spans="1:6" x14ac:dyDescent="0.25">
      <c r="A182" s="20">
        <v>1994</v>
      </c>
      <c r="B182" s="20">
        <v>9</v>
      </c>
      <c r="C182" s="21">
        <v>947.24</v>
      </c>
      <c r="D182" s="21">
        <v>1.53</v>
      </c>
      <c r="E182" s="48">
        <f t="shared" si="2"/>
        <v>7.9658059203580924</v>
      </c>
      <c r="F182" s="11"/>
    </row>
    <row r="183" spans="1:6" x14ac:dyDescent="0.25">
      <c r="A183" s="20">
        <v>1994</v>
      </c>
      <c r="B183" s="20">
        <v>10</v>
      </c>
      <c r="C183" s="21">
        <v>972.06</v>
      </c>
      <c r="D183" s="21">
        <v>2.62</v>
      </c>
      <c r="E183" s="48">
        <f t="shared" si="2"/>
        <v>7.7624117852807446</v>
      </c>
      <c r="F183" s="11"/>
    </row>
    <row r="184" spans="1:6" x14ac:dyDescent="0.25">
      <c r="A184" s="20">
        <v>1994</v>
      </c>
      <c r="B184" s="20">
        <v>11</v>
      </c>
      <c r="C184" s="21">
        <v>999.37</v>
      </c>
      <c r="D184" s="21">
        <v>2.81</v>
      </c>
      <c r="E184" s="48">
        <f t="shared" si="2"/>
        <v>7.5502866806087834</v>
      </c>
      <c r="F184" s="11"/>
    </row>
    <row r="185" spans="1:6" x14ac:dyDescent="0.25">
      <c r="A185" s="20">
        <v>1994</v>
      </c>
      <c r="B185" s="20">
        <v>12</v>
      </c>
      <c r="C185" s="21">
        <v>1016.46</v>
      </c>
      <c r="D185" s="21">
        <v>1.71</v>
      </c>
      <c r="E185" s="48">
        <f t="shared" si="2"/>
        <v>7.4233417940696134</v>
      </c>
      <c r="F185" s="11"/>
    </row>
    <row r="186" spans="1:6" x14ac:dyDescent="0.25">
      <c r="A186" s="20">
        <v>1995</v>
      </c>
      <c r="B186" s="20">
        <v>1</v>
      </c>
      <c r="C186" s="21">
        <v>1033.74</v>
      </c>
      <c r="D186" s="21">
        <v>1.7</v>
      </c>
      <c r="E186" s="48">
        <f t="shared" si="2"/>
        <v>7.2992531971288717</v>
      </c>
      <c r="F186" s="11"/>
    </row>
    <row r="187" spans="1:6" x14ac:dyDescent="0.25">
      <c r="A187" s="20">
        <v>1995</v>
      </c>
      <c r="B187" s="20">
        <v>2</v>
      </c>
      <c r="C187" s="21">
        <v>1044.28</v>
      </c>
      <c r="D187" s="21">
        <v>1.02</v>
      </c>
      <c r="E187" s="48">
        <f t="shared" si="2"/>
        <v>7.2255812617305706</v>
      </c>
      <c r="F187" s="11"/>
    </row>
    <row r="188" spans="1:6" x14ac:dyDescent="0.25">
      <c r="A188" s="20">
        <v>1995</v>
      </c>
      <c r="B188" s="20">
        <v>3</v>
      </c>
      <c r="C188" s="21">
        <v>1060.47</v>
      </c>
      <c r="D188" s="21">
        <v>1.55</v>
      </c>
      <c r="E188" s="48">
        <f t="shared" si="2"/>
        <v>7.1152696445915486</v>
      </c>
      <c r="F188" s="11"/>
    </row>
    <row r="189" spans="1:6" x14ac:dyDescent="0.25">
      <c r="A189" s="20">
        <v>1995</v>
      </c>
      <c r="B189" s="20">
        <v>4</v>
      </c>
      <c r="C189" s="21">
        <v>1086.24</v>
      </c>
      <c r="D189" s="21">
        <v>2.4300000000000002</v>
      </c>
      <c r="E189" s="48">
        <f t="shared" si="2"/>
        <v>6.9464667108557956</v>
      </c>
      <c r="F189" s="11"/>
    </row>
    <row r="190" spans="1:6" x14ac:dyDescent="0.25">
      <c r="A190" s="20">
        <v>1995</v>
      </c>
      <c r="B190" s="20">
        <v>5</v>
      </c>
      <c r="C190" s="21">
        <v>1115.24</v>
      </c>
      <c r="D190" s="21">
        <v>2.67</v>
      </c>
      <c r="E190" s="48">
        <f t="shared" si="2"/>
        <v>6.7658351565582295</v>
      </c>
      <c r="F190" s="11"/>
    </row>
    <row r="191" spans="1:6" x14ac:dyDescent="0.25">
      <c r="A191" s="20">
        <v>1995</v>
      </c>
      <c r="B191" s="20">
        <v>6</v>
      </c>
      <c r="C191" s="21">
        <v>1140.44</v>
      </c>
      <c r="D191" s="21">
        <v>2.2599999999999998</v>
      </c>
      <c r="E191" s="48">
        <f t="shared" si="2"/>
        <v>6.61633229279927</v>
      </c>
      <c r="F191" s="11"/>
    </row>
    <row r="192" spans="1:6" x14ac:dyDescent="0.25">
      <c r="A192" s="20">
        <v>1995</v>
      </c>
      <c r="B192" s="20">
        <v>7</v>
      </c>
      <c r="C192" s="21">
        <v>1167.3499999999999</v>
      </c>
      <c r="D192" s="21">
        <v>2.36</v>
      </c>
      <c r="E192" s="48">
        <f t="shared" si="2"/>
        <v>6.4638111962993108</v>
      </c>
      <c r="F192" s="11"/>
    </row>
    <row r="193" spans="1:6" x14ac:dyDescent="0.25">
      <c r="A193" s="20">
        <v>1995</v>
      </c>
      <c r="B193" s="20">
        <v>8</v>
      </c>
      <c r="C193" s="21">
        <v>1178.9100000000001</v>
      </c>
      <c r="D193" s="21">
        <v>0.99</v>
      </c>
      <c r="E193" s="48">
        <f t="shared" si="2"/>
        <v>6.4004292100329963</v>
      </c>
      <c r="F193" s="11"/>
    </row>
    <row r="194" spans="1:6" x14ac:dyDescent="0.25">
      <c r="A194" s="20">
        <v>1995</v>
      </c>
      <c r="B194" s="20">
        <v>9</v>
      </c>
      <c r="C194" s="21">
        <v>1190.58</v>
      </c>
      <c r="D194" s="21">
        <v>0.99</v>
      </c>
      <c r="E194" s="48">
        <f t="shared" si="2"/>
        <v>6.3376925532093606</v>
      </c>
      <c r="F194" s="11"/>
    </row>
    <row r="195" spans="1:6" x14ac:dyDescent="0.25">
      <c r="A195" s="20">
        <v>1995</v>
      </c>
      <c r="B195" s="20">
        <v>10</v>
      </c>
      <c r="C195" s="21">
        <v>1207.3699999999999</v>
      </c>
      <c r="D195" s="21">
        <v>1.41</v>
      </c>
      <c r="E195" s="48">
        <f t="shared" si="2"/>
        <v>6.2495589587284766</v>
      </c>
      <c r="F195" s="11"/>
    </row>
    <row r="196" spans="1:6" x14ac:dyDescent="0.25">
      <c r="A196" s="20">
        <v>1995</v>
      </c>
      <c r="B196" s="20">
        <v>11</v>
      </c>
      <c r="C196" s="21">
        <v>1225.1199999999999</v>
      </c>
      <c r="D196" s="21">
        <v>1.47</v>
      </c>
      <c r="E196" s="48">
        <f t="shared" si="2"/>
        <v>6.1590129946454226</v>
      </c>
      <c r="F196" s="11"/>
    </row>
    <row r="197" spans="1:6" x14ac:dyDescent="0.25">
      <c r="A197" s="20">
        <v>1995</v>
      </c>
      <c r="B197" s="20">
        <v>12</v>
      </c>
      <c r="C197" s="21">
        <v>1244.23</v>
      </c>
      <c r="D197" s="21">
        <v>1.56</v>
      </c>
      <c r="E197" s="48">
        <f t="shared" ref="E197:E260" si="3">$C$560/C197</f>
        <v>6.0644173504898609</v>
      </c>
      <c r="F197" s="11"/>
    </row>
    <row r="198" spans="1:6" x14ac:dyDescent="0.25">
      <c r="A198" s="20">
        <v>1996</v>
      </c>
      <c r="B198" s="20">
        <v>1</v>
      </c>
      <c r="C198" s="21">
        <v>1260.9000000000001</v>
      </c>
      <c r="D198" s="21">
        <v>1.34</v>
      </c>
      <c r="E198" s="48">
        <f t="shared" si="3"/>
        <v>5.9842414148623995</v>
      </c>
      <c r="F198" s="11"/>
    </row>
    <row r="199" spans="1:6" x14ac:dyDescent="0.25">
      <c r="A199" s="20">
        <v>1996</v>
      </c>
      <c r="B199" s="20">
        <v>2</v>
      </c>
      <c r="C199" s="21">
        <v>1273.8900000000001</v>
      </c>
      <c r="D199" s="21">
        <v>1.03</v>
      </c>
      <c r="E199" s="48">
        <f t="shared" si="3"/>
        <v>5.9232194302490786</v>
      </c>
      <c r="F199" s="11"/>
    </row>
    <row r="200" spans="1:6" x14ac:dyDescent="0.25">
      <c r="A200" s="20">
        <v>1996</v>
      </c>
      <c r="B200" s="20">
        <v>3</v>
      </c>
      <c r="C200" s="21">
        <v>1278.3499999999999</v>
      </c>
      <c r="D200" s="21">
        <v>0.35</v>
      </c>
      <c r="E200" s="48">
        <f t="shared" si="3"/>
        <v>5.9025540736105135</v>
      </c>
      <c r="F200" s="11"/>
    </row>
    <row r="201" spans="1:6" x14ac:dyDescent="0.25">
      <c r="A201" s="20">
        <v>1996</v>
      </c>
      <c r="B201" s="20">
        <v>4</v>
      </c>
      <c r="C201" s="21">
        <v>1294.46</v>
      </c>
      <c r="D201" s="21">
        <v>1.26</v>
      </c>
      <c r="E201" s="48">
        <f t="shared" si="3"/>
        <v>5.829094757659564</v>
      </c>
      <c r="F201" s="11"/>
    </row>
    <row r="202" spans="1:6" x14ac:dyDescent="0.25">
      <c r="A202" s="20">
        <v>1996</v>
      </c>
      <c r="B202" s="20">
        <v>5</v>
      </c>
      <c r="C202" s="21">
        <v>1310.25</v>
      </c>
      <c r="D202" s="21">
        <v>1.22</v>
      </c>
      <c r="E202" s="48">
        <f t="shared" si="3"/>
        <v>5.7588475481778287</v>
      </c>
      <c r="F202" s="11"/>
    </row>
    <row r="203" spans="1:6" x14ac:dyDescent="0.25">
      <c r="A203" s="20">
        <v>1996</v>
      </c>
      <c r="B203" s="20">
        <v>6</v>
      </c>
      <c r="C203" s="21">
        <v>1325.84</v>
      </c>
      <c r="D203" s="21">
        <v>1.19</v>
      </c>
      <c r="E203" s="48">
        <f t="shared" si="3"/>
        <v>5.6911316599288</v>
      </c>
      <c r="F203" s="11"/>
    </row>
    <row r="204" spans="1:6" x14ac:dyDescent="0.25">
      <c r="A204" s="20">
        <v>1996</v>
      </c>
      <c r="B204" s="20">
        <v>7</v>
      </c>
      <c r="C204" s="21">
        <v>1340.56</v>
      </c>
      <c r="D204" s="21">
        <v>1.1100000000000001</v>
      </c>
      <c r="E204" s="48">
        <f t="shared" si="3"/>
        <v>5.6286402697380202</v>
      </c>
      <c r="F204" s="11"/>
    </row>
    <row r="205" spans="1:6" x14ac:dyDescent="0.25">
      <c r="A205" s="20">
        <v>1996</v>
      </c>
      <c r="B205" s="20">
        <v>8</v>
      </c>
      <c r="C205" s="21">
        <v>1346.46</v>
      </c>
      <c r="D205" s="21">
        <v>0.44</v>
      </c>
      <c r="E205" s="48">
        <f t="shared" si="3"/>
        <v>5.6039763528066189</v>
      </c>
      <c r="F205" s="11"/>
    </row>
    <row r="206" spans="1:6" x14ac:dyDescent="0.25">
      <c r="A206" s="20">
        <v>1996</v>
      </c>
      <c r="B206" s="20">
        <v>9</v>
      </c>
      <c r="C206" s="21">
        <v>1348.48</v>
      </c>
      <c r="D206" s="21">
        <v>0.15</v>
      </c>
      <c r="E206" s="48">
        <f t="shared" si="3"/>
        <v>5.5955816919791168</v>
      </c>
      <c r="F206" s="11"/>
    </row>
    <row r="207" spans="1:6" x14ac:dyDescent="0.25">
      <c r="A207" s="20">
        <v>1996</v>
      </c>
      <c r="B207" s="20">
        <v>10</v>
      </c>
      <c r="C207" s="21">
        <v>1352.53</v>
      </c>
      <c r="D207" s="21">
        <v>0.3</v>
      </c>
      <c r="E207" s="48">
        <f t="shared" si="3"/>
        <v>5.5788263476595716</v>
      </c>
      <c r="F207" s="11"/>
    </row>
    <row r="208" spans="1:6" x14ac:dyDescent="0.25">
      <c r="A208" s="20">
        <v>1996</v>
      </c>
      <c r="B208" s="20">
        <v>11</v>
      </c>
      <c r="C208" s="21">
        <v>1356.86</v>
      </c>
      <c r="D208" s="21">
        <v>0.32</v>
      </c>
      <c r="E208" s="48">
        <f t="shared" si="3"/>
        <v>5.5610232448447157</v>
      </c>
      <c r="F208" s="11"/>
    </row>
    <row r="209" spans="1:6" x14ac:dyDescent="0.25">
      <c r="A209" s="20">
        <v>1996</v>
      </c>
      <c r="B209" s="20">
        <v>12</v>
      </c>
      <c r="C209" s="21">
        <v>1363.24</v>
      </c>
      <c r="D209" s="21">
        <v>0.47</v>
      </c>
      <c r="E209" s="48">
        <f t="shared" si="3"/>
        <v>5.5349975059417265</v>
      </c>
      <c r="F209" s="11"/>
    </row>
    <row r="210" spans="1:6" x14ac:dyDescent="0.25">
      <c r="A210" s="20">
        <v>1997</v>
      </c>
      <c r="B210" s="20">
        <v>1</v>
      </c>
      <c r="C210" s="21">
        <v>1379.33</v>
      </c>
      <c r="D210" s="21">
        <v>1.18</v>
      </c>
      <c r="E210" s="48">
        <f t="shared" si="3"/>
        <v>5.4704312963540271</v>
      </c>
      <c r="F210" s="11"/>
    </row>
    <row r="211" spans="1:6" x14ac:dyDescent="0.25">
      <c r="A211" s="20">
        <v>1997</v>
      </c>
      <c r="B211" s="20">
        <v>2</v>
      </c>
      <c r="C211" s="21">
        <v>1386.23</v>
      </c>
      <c r="D211" s="21">
        <v>0.5</v>
      </c>
      <c r="E211" s="48">
        <f t="shared" si="3"/>
        <v>5.4432020660352176</v>
      </c>
      <c r="F211" s="11"/>
    </row>
    <row r="212" spans="1:6" x14ac:dyDescent="0.25">
      <c r="A212" s="20">
        <v>1997</v>
      </c>
      <c r="B212" s="20">
        <v>3</v>
      </c>
      <c r="C212" s="21">
        <v>1393.3</v>
      </c>
      <c r="D212" s="21">
        <v>0.51</v>
      </c>
      <c r="E212" s="48">
        <f t="shared" si="3"/>
        <v>5.4155817124811598</v>
      </c>
      <c r="F212" s="11"/>
    </row>
    <row r="213" spans="1:6" x14ac:dyDescent="0.25">
      <c r="A213" s="20">
        <v>1997</v>
      </c>
      <c r="B213" s="20">
        <v>4</v>
      </c>
      <c r="C213" s="21">
        <v>1405.56</v>
      </c>
      <c r="D213" s="21">
        <v>0.88</v>
      </c>
      <c r="E213" s="48">
        <f t="shared" si="3"/>
        <v>5.3683442898204277</v>
      </c>
      <c r="F213" s="11"/>
    </row>
    <row r="214" spans="1:6" x14ac:dyDescent="0.25">
      <c r="A214" s="20">
        <v>1997</v>
      </c>
      <c r="B214" s="20">
        <v>5</v>
      </c>
      <c r="C214" s="21">
        <v>1411.32</v>
      </c>
      <c r="D214" s="21">
        <v>0.41</v>
      </c>
      <c r="E214" s="48">
        <f t="shared" si="3"/>
        <v>5.3464345435478844</v>
      </c>
      <c r="F214" s="11"/>
    </row>
    <row r="215" spans="1:6" x14ac:dyDescent="0.25">
      <c r="A215" s="20">
        <v>1997</v>
      </c>
      <c r="B215" s="20">
        <v>6</v>
      </c>
      <c r="C215" s="21">
        <v>1418.94</v>
      </c>
      <c r="D215" s="21">
        <v>0.54</v>
      </c>
      <c r="E215" s="48">
        <f t="shared" si="3"/>
        <v>5.3177230890664857</v>
      </c>
      <c r="F215" s="11"/>
    </row>
    <row r="216" spans="1:6" x14ac:dyDescent="0.25">
      <c r="A216" s="20">
        <v>1997</v>
      </c>
      <c r="B216" s="20">
        <v>7</v>
      </c>
      <c r="C216" s="21">
        <v>1422.06</v>
      </c>
      <c r="D216" s="21">
        <v>0.22</v>
      </c>
      <c r="E216" s="48">
        <f t="shared" si="3"/>
        <v>5.3060560032628725</v>
      </c>
      <c r="F216" s="11"/>
    </row>
    <row r="217" spans="1:6" x14ac:dyDescent="0.25">
      <c r="A217" s="20">
        <v>1997</v>
      </c>
      <c r="B217" s="20">
        <v>8</v>
      </c>
      <c r="C217" s="21">
        <v>1421.78</v>
      </c>
      <c r="D217" s="21">
        <v>-0.02</v>
      </c>
      <c r="E217" s="48">
        <f t="shared" si="3"/>
        <v>5.3071009579541135</v>
      </c>
      <c r="F217" s="11"/>
    </row>
    <row r="218" spans="1:6" x14ac:dyDescent="0.25">
      <c r="A218" s="20">
        <v>1997</v>
      </c>
      <c r="B218" s="20">
        <v>9</v>
      </c>
      <c r="C218" s="21">
        <v>1422.63</v>
      </c>
      <c r="D218" s="21">
        <v>0.06</v>
      </c>
      <c r="E218" s="48">
        <f t="shared" si="3"/>
        <v>5.3039300450573927</v>
      </c>
      <c r="F218" s="11"/>
    </row>
    <row r="219" spans="1:6" x14ac:dyDescent="0.25">
      <c r="A219" s="20">
        <v>1997</v>
      </c>
      <c r="B219" s="20">
        <v>10</v>
      </c>
      <c r="C219" s="21">
        <v>1425.9</v>
      </c>
      <c r="D219" s="21">
        <v>0.23</v>
      </c>
      <c r="E219" s="48">
        <f t="shared" si="3"/>
        <v>5.291766603548635</v>
      </c>
      <c r="F219" s="11"/>
    </row>
    <row r="220" spans="1:6" x14ac:dyDescent="0.25">
      <c r="A220" s="20">
        <v>1997</v>
      </c>
      <c r="B220" s="20">
        <v>11</v>
      </c>
      <c r="C220" s="21">
        <v>1428.32</v>
      </c>
      <c r="D220" s="21">
        <v>0.17</v>
      </c>
      <c r="E220" s="48">
        <f t="shared" si="3"/>
        <v>5.2828007729360369</v>
      </c>
      <c r="F220" s="11"/>
    </row>
    <row r="221" spans="1:6" x14ac:dyDescent="0.25">
      <c r="A221" s="20">
        <v>1997</v>
      </c>
      <c r="B221" s="20">
        <v>12</v>
      </c>
      <c r="C221" s="21">
        <v>1434.46</v>
      </c>
      <c r="D221" s="21">
        <v>0.43</v>
      </c>
      <c r="E221" s="48">
        <f t="shared" si="3"/>
        <v>5.2601885029906725</v>
      </c>
      <c r="F221" s="11"/>
    </row>
    <row r="222" spans="1:6" x14ac:dyDescent="0.25">
      <c r="A222" s="20">
        <v>1998</v>
      </c>
      <c r="B222" s="20">
        <v>1</v>
      </c>
      <c r="C222" s="21">
        <v>1444.64</v>
      </c>
      <c r="D222" s="21">
        <v>0.71</v>
      </c>
      <c r="E222" s="48">
        <f t="shared" si="3"/>
        <v>5.2231213312659204</v>
      </c>
      <c r="F222" s="11"/>
    </row>
    <row r="223" spans="1:6" x14ac:dyDescent="0.25">
      <c r="A223" s="20">
        <v>1998</v>
      </c>
      <c r="B223" s="20">
        <v>2</v>
      </c>
      <c r="C223" s="21">
        <v>1451.29</v>
      </c>
      <c r="D223" s="21">
        <v>0.46</v>
      </c>
      <c r="E223" s="48">
        <f t="shared" si="3"/>
        <v>5.1991883083325865</v>
      </c>
      <c r="F223" s="11"/>
    </row>
    <row r="224" spans="1:6" x14ac:dyDescent="0.25">
      <c r="A224" s="20">
        <v>1998</v>
      </c>
      <c r="B224" s="20">
        <v>3</v>
      </c>
      <c r="C224" s="21">
        <v>1456.22</v>
      </c>
      <c r="D224" s="21">
        <v>0.34</v>
      </c>
      <c r="E224" s="48">
        <f t="shared" si="3"/>
        <v>5.1815865734573068</v>
      </c>
      <c r="F224" s="11"/>
    </row>
    <row r="225" spans="1:6" x14ac:dyDescent="0.25">
      <c r="A225" s="20">
        <v>1998</v>
      </c>
      <c r="B225" s="20">
        <v>4</v>
      </c>
      <c r="C225" s="21">
        <v>1459.71</v>
      </c>
      <c r="D225" s="21">
        <v>0.24</v>
      </c>
      <c r="E225" s="48">
        <f t="shared" si="3"/>
        <v>5.1691979913818491</v>
      </c>
      <c r="F225" s="11"/>
    </row>
    <row r="226" spans="1:6" x14ac:dyDescent="0.25">
      <c r="A226" s="20">
        <v>1998</v>
      </c>
      <c r="B226" s="20">
        <v>5</v>
      </c>
      <c r="C226" s="21">
        <v>1467.01</v>
      </c>
      <c r="D226" s="21">
        <v>0.5</v>
      </c>
      <c r="E226" s="48">
        <f t="shared" si="3"/>
        <v>5.1434755045977871</v>
      </c>
      <c r="F226" s="11"/>
    </row>
    <row r="227" spans="1:6" x14ac:dyDescent="0.25">
      <c r="A227" s="20">
        <v>1998</v>
      </c>
      <c r="B227" s="20">
        <v>6</v>
      </c>
      <c r="C227" s="21">
        <v>1467.3</v>
      </c>
      <c r="D227" s="21">
        <v>0.02</v>
      </c>
      <c r="E227" s="48">
        <f t="shared" si="3"/>
        <v>5.1424589381857837</v>
      </c>
      <c r="F227" s="11"/>
    </row>
    <row r="228" spans="1:6" x14ac:dyDescent="0.25">
      <c r="A228" s="20">
        <v>1998</v>
      </c>
      <c r="B228" s="20">
        <v>7</v>
      </c>
      <c r="C228" s="21">
        <v>1465.54</v>
      </c>
      <c r="D228" s="21">
        <v>-0.12</v>
      </c>
      <c r="E228" s="48">
        <f t="shared" si="3"/>
        <v>5.1486346329680526</v>
      </c>
      <c r="F228" s="11"/>
    </row>
    <row r="229" spans="1:6" x14ac:dyDescent="0.25">
      <c r="A229" s="20">
        <v>1998</v>
      </c>
      <c r="B229" s="20">
        <v>8</v>
      </c>
      <c r="C229" s="21">
        <v>1458.07</v>
      </c>
      <c r="D229" s="21">
        <v>-0.51</v>
      </c>
      <c r="E229" s="48">
        <f t="shared" si="3"/>
        <v>5.1750121736267802</v>
      </c>
      <c r="F229" s="11"/>
    </row>
    <row r="230" spans="1:6" x14ac:dyDescent="0.25">
      <c r="A230" s="20">
        <v>1998</v>
      </c>
      <c r="B230" s="20">
        <v>9</v>
      </c>
      <c r="C230" s="21">
        <v>1454.86</v>
      </c>
      <c r="D230" s="21">
        <v>-0.22</v>
      </c>
      <c r="E230" s="48">
        <f t="shared" si="3"/>
        <v>5.1864303094455826</v>
      </c>
      <c r="F230" s="11"/>
    </row>
    <row r="231" spans="1:6" x14ac:dyDescent="0.25">
      <c r="A231" s="20">
        <v>1998</v>
      </c>
      <c r="B231" s="20">
        <v>10</v>
      </c>
      <c r="C231" s="21">
        <v>1455.15</v>
      </c>
      <c r="D231" s="21">
        <v>0.02</v>
      </c>
      <c r="E231" s="48">
        <f t="shared" si="3"/>
        <v>5.1853966944988485</v>
      </c>
      <c r="F231" s="11"/>
    </row>
    <row r="232" spans="1:6" x14ac:dyDescent="0.25">
      <c r="A232" s="20">
        <v>1998</v>
      </c>
      <c r="B232" s="20">
        <v>11</v>
      </c>
      <c r="C232" s="21">
        <v>1453.4</v>
      </c>
      <c r="D232" s="21">
        <v>-0.12</v>
      </c>
      <c r="E232" s="48">
        <f t="shared" si="3"/>
        <v>5.1916402917297368</v>
      </c>
      <c r="F232" s="11"/>
    </row>
    <row r="233" spans="1:6" x14ac:dyDescent="0.25">
      <c r="A233" s="20">
        <v>1998</v>
      </c>
      <c r="B233" s="20">
        <v>12</v>
      </c>
      <c r="C233" s="21">
        <v>1458.2</v>
      </c>
      <c r="D233" s="21">
        <v>0.33</v>
      </c>
      <c r="E233" s="48">
        <f t="shared" si="3"/>
        <v>5.1745508160746123</v>
      </c>
      <c r="F233" s="11"/>
    </row>
    <row r="234" spans="1:6" x14ac:dyDescent="0.25">
      <c r="A234" s="20">
        <v>1999</v>
      </c>
      <c r="B234" s="20">
        <v>1</v>
      </c>
      <c r="C234" s="21">
        <v>1468.41</v>
      </c>
      <c r="D234" s="21">
        <v>0.7</v>
      </c>
      <c r="E234" s="48">
        <f t="shared" si="3"/>
        <v>5.1385716523314331</v>
      </c>
      <c r="F234" s="11"/>
    </row>
    <row r="235" spans="1:6" x14ac:dyDescent="0.25">
      <c r="A235" s="20">
        <v>1999</v>
      </c>
      <c r="B235" s="20">
        <v>2</v>
      </c>
      <c r="C235" s="21">
        <v>1483.83</v>
      </c>
      <c r="D235" s="21">
        <v>1.05</v>
      </c>
      <c r="E235" s="48">
        <f t="shared" si="3"/>
        <v>5.0851714819083051</v>
      </c>
      <c r="F235" s="11"/>
    </row>
    <row r="236" spans="1:6" x14ac:dyDescent="0.25">
      <c r="A236" s="20">
        <v>1999</v>
      </c>
      <c r="B236" s="20">
        <v>3</v>
      </c>
      <c r="C236" s="21">
        <v>1500.15</v>
      </c>
      <c r="D236" s="21">
        <v>1.1000000000000001</v>
      </c>
      <c r="E236" s="48">
        <f t="shared" si="3"/>
        <v>5.0298503482985026</v>
      </c>
      <c r="F236" s="11"/>
    </row>
    <row r="237" spans="1:6" x14ac:dyDescent="0.25">
      <c r="A237" s="20">
        <v>1999</v>
      </c>
      <c r="B237" s="20">
        <v>4</v>
      </c>
      <c r="C237" s="21">
        <v>1508.55</v>
      </c>
      <c r="D237" s="21">
        <v>0.56000000000000005</v>
      </c>
      <c r="E237" s="48">
        <f t="shared" si="3"/>
        <v>5.0018428292068542</v>
      </c>
      <c r="F237" s="11"/>
    </row>
    <row r="238" spans="1:6" x14ac:dyDescent="0.25">
      <c r="A238" s="20">
        <v>1999</v>
      </c>
      <c r="B238" s="20">
        <v>5</v>
      </c>
      <c r="C238" s="21">
        <v>1513.08</v>
      </c>
      <c r="D238" s="21">
        <v>0.3</v>
      </c>
      <c r="E238" s="48">
        <f t="shared" si="3"/>
        <v>4.9868678457186668</v>
      </c>
      <c r="F238" s="11"/>
    </row>
    <row r="239" spans="1:6" x14ac:dyDescent="0.25">
      <c r="A239" s="20">
        <v>1999</v>
      </c>
      <c r="B239" s="20">
        <v>6</v>
      </c>
      <c r="C239" s="21">
        <v>1515.95</v>
      </c>
      <c r="D239" s="21">
        <v>0.19</v>
      </c>
      <c r="E239" s="48">
        <f t="shared" si="3"/>
        <v>4.9774266961311389</v>
      </c>
      <c r="F239" s="11"/>
    </row>
    <row r="240" spans="1:6" x14ac:dyDescent="0.25">
      <c r="A240" s="20">
        <v>1999</v>
      </c>
      <c r="B240" s="20">
        <v>7</v>
      </c>
      <c r="C240" s="21">
        <v>1532.47</v>
      </c>
      <c r="D240" s="21">
        <v>1.0900000000000001</v>
      </c>
      <c r="E240" s="48">
        <f t="shared" si="3"/>
        <v>4.9237701227430222</v>
      </c>
      <c r="F240" s="11"/>
    </row>
    <row r="241" spans="1:6" x14ac:dyDescent="0.25">
      <c r="A241" s="20">
        <v>1999</v>
      </c>
      <c r="B241" s="20">
        <v>8</v>
      </c>
      <c r="C241" s="21">
        <v>1541.05</v>
      </c>
      <c r="D241" s="21">
        <v>0.56000000000000005</v>
      </c>
      <c r="E241" s="48">
        <f t="shared" si="3"/>
        <v>4.8963563803899941</v>
      </c>
      <c r="F241" s="11"/>
    </row>
    <row r="242" spans="1:6" x14ac:dyDescent="0.25">
      <c r="A242" s="20">
        <v>1999</v>
      </c>
      <c r="B242" s="20">
        <v>9</v>
      </c>
      <c r="C242" s="21">
        <v>1545.83</v>
      </c>
      <c r="D242" s="21">
        <v>0.31</v>
      </c>
      <c r="E242" s="48">
        <f t="shared" si="3"/>
        <v>4.8812159163685527</v>
      </c>
      <c r="F242" s="11"/>
    </row>
    <row r="243" spans="1:6" x14ac:dyDescent="0.25">
      <c r="A243" s="20">
        <v>1999</v>
      </c>
      <c r="B243" s="20">
        <v>10</v>
      </c>
      <c r="C243" s="21">
        <v>1564.23</v>
      </c>
      <c r="D243" s="21">
        <v>1.19</v>
      </c>
      <c r="E243" s="48">
        <f t="shared" si="3"/>
        <v>4.8237982905327224</v>
      </c>
      <c r="F243" s="11"/>
    </row>
    <row r="244" spans="1:6" x14ac:dyDescent="0.25">
      <c r="A244" s="20">
        <v>1999</v>
      </c>
      <c r="B244" s="20">
        <v>11</v>
      </c>
      <c r="C244" s="21">
        <v>1579.09</v>
      </c>
      <c r="D244" s="21">
        <v>0.95</v>
      </c>
      <c r="E244" s="48">
        <f t="shared" si="3"/>
        <v>4.7784040175037523</v>
      </c>
      <c r="F244" s="11"/>
    </row>
    <row r="245" spans="1:6" x14ac:dyDescent="0.25">
      <c r="A245" s="20">
        <v>1999</v>
      </c>
      <c r="B245" s="20">
        <v>12</v>
      </c>
      <c r="C245" s="21">
        <v>1588.56</v>
      </c>
      <c r="D245" s="21">
        <v>0.6</v>
      </c>
      <c r="E245" s="48">
        <f t="shared" si="3"/>
        <v>4.749918164878884</v>
      </c>
      <c r="F245" s="11"/>
    </row>
    <row r="246" spans="1:6" x14ac:dyDescent="0.25">
      <c r="A246" s="20">
        <v>2000</v>
      </c>
      <c r="B246" s="20">
        <v>1</v>
      </c>
      <c r="C246" s="21">
        <v>1598.41</v>
      </c>
      <c r="D246" s="21">
        <v>0.62</v>
      </c>
      <c r="E246" s="48">
        <f t="shared" si="3"/>
        <v>4.7206473933471385</v>
      </c>
      <c r="F246" s="11"/>
    </row>
    <row r="247" spans="1:6" x14ac:dyDescent="0.25">
      <c r="A247" s="20">
        <v>2000</v>
      </c>
      <c r="B247" s="20">
        <v>2</v>
      </c>
      <c r="C247" s="21">
        <v>1600.49</v>
      </c>
      <c r="D247" s="21">
        <v>0.13</v>
      </c>
      <c r="E247" s="48">
        <f t="shared" si="3"/>
        <v>4.7145124305681385</v>
      </c>
      <c r="F247" s="11"/>
    </row>
    <row r="248" spans="1:6" x14ac:dyDescent="0.25">
      <c r="A248" s="20">
        <v>2000</v>
      </c>
      <c r="B248" s="20">
        <v>3</v>
      </c>
      <c r="C248" s="21">
        <v>1604.01</v>
      </c>
      <c r="D248" s="21">
        <v>0.22</v>
      </c>
      <c r="E248" s="48">
        <f t="shared" si="3"/>
        <v>4.7041664328776003</v>
      </c>
      <c r="F248" s="11"/>
    </row>
    <row r="249" spans="1:6" x14ac:dyDescent="0.25">
      <c r="A249" s="20">
        <v>2000</v>
      </c>
      <c r="B249" s="20">
        <v>4</v>
      </c>
      <c r="C249" s="21">
        <v>1610.75</v>
      </c>
      <c r="D249" s="21">
        <v>0.42</v>
      </c>
      <c r="E249" s="48">
        <f t="shared" si="3"/>
        <v>4.6844823839826164</v>
      </c>
      <c r="F249" s="11"/>
    </row>
    <row r="250" spans="1:6" x14ac:dyDescent="0.25">
      <c r="A250" s="20">
        <v>2000</v>
      </c>
      <c r="B250" s="20">
        <v>5</v>
      </c>
      <c r="C250" s="21">
        <v>1610.91</v>
      </c>
      <c r="D250" s="21">
        <v>0.01</v>
      </c>
      <c r="E250" s="48">
        <f t="shared" si="3"/>
        <v>4.6840171083424895</v>
      </c>
      <c r="F250" s="11"/>
    </row>
    <row r="251" spans="1:6" x14ac:dyDescent="0.25">
      <c r="A251" s="20">
        <v>2000</v>
      </c>
      <c r="B251" s="20">
        <v>6</v>
      </c>
      <c r="C251" s="21">
        <v>1614.62</v>
      </c>
      <c r="D251" s="21">
        <v>0.23</v>
      </c>
      <c r="E251" s="48">
        <f t="shared" si="3"/>
        <v>4.673254388029382</v>
      </c>
      <c r="F251" s="11"/>
    </row>
    <row r="252" spans="1:6" x14ac:dyDescent="0.25">
      <c r="A252" s="20">
        <v>2000</v>
      </c>
      <c r="B252" s="20">
        <v>7</v>
      </c>
      <c r="C252" s="21">
        <v>1640.62</v>
      </c>
      <c r="D252" s="21">
        <v>1.61</v>
      </c>
      <c r="E252" s="48">
        <f t="shared" si="3"/>
        <v>4.5991942070680594</v>
      </c>
      <c r="F252" s="11"/>
    </row>
    <row r="253" spans="1:6" x14ac:dyDescent="0.25">
      <c r="A253" s="20">
        <v>2000</v>
      </c>
      <c r="B253" s="20">
        <v>8</v>
      </c>
      <c r="C253" s="21">
        <v>1662.11</v>
      </c>
      <c r="D253" s="21">
        <v>1.31</v>
      </c>
      <c r="E253" s="48">
        <f t="shared" si="3"/>
        <v>4.5397296207832216</v>
      </c>
      <c r="F253" s="11"/>
    </row>
    <row r="254" spans="1:6" x14ac:dyDescent="0.25">
      <c r="A254" s="20">
        <v>2000</v>
      </c>
      <c r="B254" s="20">
        <v>9</v>
      </c>
      <c r="C254" s="21">
        <v>1665.93</v>
      </c>
      <c r="D254" s="21">
        <v>0.23</v>
      </c>
      <c r="E254" s="48">
        <f t="shared" si="3"/>
        <v>4.5293199594220646</v>
      </c>
      <c r="F254" s="11"/>
    </row>
    <row r="255" spans="1:6" x14ac:dyDescent="0.25">
      <c r="A255" s="20">
        <v>2000</v>
      </c>
      <c r="B255" s="20">
        <v>10</v>
      </c>
      <c r="C255" s="21">
        <v>1668.26</v>
      </c>
      <c r="D255" s="21">
        <v>0.14000000000000001</v>
      </c>
      <c r="E255" s="48">
        <f t="shared" si="3"/>
        <v>4.5229940177190606</v>
      </c>
      <c r="F255" s="11"/>
    </row>
    <row r="256" spans="1:6" x14ac:dyDescent="0.25">
      <c r="A256" s="20">
        <v>2000</v>
      </c>
      <c r="B256" s="20">
        <v>11</v>
      </c>
      <c r="C256" s="21">
        <v>1673.6</v>
      </c>
      <c r="D256" s="21">
        <v>0.32</v>
      </c>
      <c r="E256" s="48">
        <f t="shared" si="3"/>
        <v>4.508562380497132</v>
      </c>
      <c r="F256" s="11"/>
    </row>
    <row r="257" spans="1:6" x14ac:dyDescent="0.25">
      <c r="A257" s="20">
        <v>2000</v>
      </c>
      <c r="B257" s="20">
        <v>12</v>
      </c>
      <c r="C257" s="21">
        <v>1683.47</v>
      </c>
      <c r="D257" s="21">
        <v>0.59</v>
      </c>
      <c r="E257" s="48">
        <f t="shared" si="3"/>
        <v>4.4821291736710487</v>
      </c>
      <c r="F257" s="11"/>
    </row>
    <row r="258" spans="1:6" x14ac:dyDescent="0.25">
      <c r="A258" s="20">
        <v>2001</v>
      </c>
      <c r="B258" s="20">
        <v>1</v>
      </c>
      <c r="C258" s="21">
        <v>1693.07</v>
      </c>
      <c r="D258" s="21">
        <v>0.56999999999999995</v>
      </c>
      <c r="E258" s="48">
        <f t="shared" si="3"/>
        <v>4.4567147253214578</v>
      </c>
      <c r="F258" s="11"/>
    </row>
    <row r="259" spans="1:6" x14ac:dyDescent="0.25">
      <c r="A259" s="20">
        <v>2001</v>
      </c>
      <c r="B259" s="20">
        <v>2</v>
      </c>
      <c r="C259" s="21">
        <v>1700.86</v>
      </c>
      <c r="D259" s="21">
        <v>0.46</v>
      </c>
      <c r="E259" s="48">
        <f t="shared" si="3"/>
        <v>4.4363028115188792</v>
      </c>
      <c r="F259" s="11"/>
    </row>
    <row r="260" spans="1:6" x14ac:dyDescent="0.25">
      <c r="A260" s="20">
        <v>2001</v>
      </c>
      <c r="B260" s="20">
        <v>3</v>
      </c>
      <c r="C260" s="21">
        <v>1707.32</v>
      </c>
      <c r="D260" s="21">
        <v>0.38</v>
      </c>
      <c r="E260" s="48">
        <f t="shared" si="3"/>
        <v>4.4195171379706206</v>
      </c>
      <c r="F260" s="11"/>
    </row>
    <row r="261" spans="1:6" x14ac:dyDescent="0.25">
      <c r="A261" s="20">
        <v>2001</v>
      </c>
      <c r="B261" s="20">
        <v>4</v>
      </c>
      <c r="C261" s="21">
        <v>1717.22</v>
      </c>
      <c r="D261" s="21">
        <v>0.57999999999999996</v>
      </c>
      <c r="E261" s="48">
        <f t="shared" ref="E261:E324" si="4">$C$560/C261</f>
        <v>4.3940380382245721</v>
      </c>
      <c r="F261" s="11"/>
    </row>
    <row r="262" spans="1:6" x14ac:dyDescent="0.25">
      <c r="A262" s="20">
        <v>2001</v>
      </c>
      <c r="B262" s="20">
        <v>5</v>
      </c>
      <c r="C262" s="21">
        <v>1724.26</v>
      </c>
      <c r="D262" s="21">
        <v>0.41</v>
      </c>
      <c r="E262" s="48">
        <f t="shared" si="4"/>
        <v>4.376097572291882</v>
      </c>
      <c r="F262" s="11"/>
    </row>
    <row r="263" spans="1:6" x14ac:dyDescent="0.25">
      <c r="A263" s="20">
        <v>2001</v>
      </c>
      <c r="B263" s="20">
        <v>6</v>
      </c>
      <c r="C263" s="21">
        <v>1733.23</v>
      </c>
      <c r="D263" s="21">
        <v>0.52</v>
      </c>
      <c r="E263" s="48">
        <f t="shared" si="4"/>
        <v>4.3534499172066026</v>
      </c>
      <c r="F263" s="11"/>
    </row>
    <row r="264" spans="1:6" x14ac:dyDescent="0.25">
      <c r="A264" s="20">
        <v>2001</v>
      </c>
      <c r="B264" s="20">
        <v>7</v>
      </c>
      <c r="C264" s="21">
        <v>1756.28</v>
      </c>
      <c r="D264" s="21">
        <v>1.33</v>
      </c>
      <c r="E264" s="48">
        <f t="shared" si="4"/>
        <v>4.2963137996219283</v>
      </c>
      <c r="F264" s="11"/>
    </row>
    <row r="265" spans="1:6" x14ac:dyDescent="0.25">
      <c r="A265" s="20">
        <v>2001</v>
      </c>
      <c r="B265" s="20">
        <v>8</v>
      </c>
      <c r="C265" s="21">
        <v>1768.57</v>
      </c>
      <c r="D265" s="21">
        <v>0.7</v>
      </c>
      <c r="E265" s="48">
        <f t="shared" si="4"/>
        <v>4.2664582120017869</v>
      </c>
      <c r="F265" s="11"/>
    </row>
    <row r="266" spans="1:6" x14ac:dyDescent="0.25">
      <c r="A266" s="20">
        <v>2001</v>
      </c>
      <c r="B266" s="20">
        <v>9</v>
      </c>
      <c r="C266" s="21">
        <v>1773.52</v>
      </c>
      <c r="D266" s="21">
        <v>0.28000000000000003</v>
      </c>
      <c r="E266" s="48">
        <f t="shared" si="4"/>
        <v>4.2545502729036038</v>
      </c>
      <c r="F266" s="11"/>
    </row>
    <row r="267" spans="1:6" x14ac:dyDescent="0.25">
      <c r="A267" s="20">
        <v>2001</v>
      </c>
      <c r="B267" s="20">
        <v>10</v>
      </c>
      <c r="C267" s="21">
        <v>1788.24</v>
      </c>
      <c r="D267" s="21">
        <v>0.83</v>
      </c>
      <c r="E267" s="48">
        <f t="shared" si="4"/>
        <v>4.2195286986086877</v>
      </c>
      <c r="F267" s="11"/>
    </row>
    <row r="268" spans="1:6" x14ac:dyDescent="0.25">
      <c r="A268" s="20">
        <v>2001</v>
      </c>
      <c r="B268" s="20">
        <v>11</v>
      </c>
      <c r="C268" s="21">
        <v>1800.94</v>
      </c>
      <c r="D268" s="21">
        <v>0.71</v>
      </c>
      <c r="E268" s="48">
        <f t="shared" si="4"/>
        <v>4.1897731184825702</v>
      </c>
      <c r="F268" s="11"/>
    </row>
    <row r="269" spans="1:6" x14ac:dyDescent="0.25">
      <c r="A269" s="20">
        <v>2001</v>
      </c>
      <c r="B269" s="20">
        <v>12</v>
      </c>
      <c r="C269" s="21">
        <v>1812.65</v>
      </c>
      <c r="D269" s="21">
        <v>0.65</v>
      </c>
      <c r="E269" s="48">
        <f t="shared" si="4"/>
        <v>4.1627065346316163</v>
      </c>
      <c r="F269" s="11"/>
    </row>
    <row r="270" spans="1:6" x14ac:dyDescent="0.25">
      <c r="A270" s="20">
        <v>2002</v>
      </c>
      <c r="B270" s="20">
        <v>1</v>
      </c>
      <c r="C270" s="21">
        <v>1822.08</v>
      </c>
      <c r="D270" s="21">
        <v>0.52</v>
      </c>
      <c r="E270" s="48">
        <f t="shared" si="4"/>
        <v>4.1411628468563402</v>
      </c>
      <c r="F270" s="11"/>
    </row>
    <row r="271" spans="1:6" x14ac:dyDescent="0.25">
      <c r="A271" s="20">
        <v>2002</v>
      </c>
      <c r="B271" s="20">
        <v>2</v>
      </c>
      <c r="C271" s="21">
        <v>1828.64</v>
      </c>
      <c r="D271" s="21">
        <v>0.36</v>
      </c>
      <c r="E271" s="48">
        <f t="shared" si="4"/>
        <v>4.1263069822381659</v>
      </c>
      <c r="F271" s="11"/>
    </row>
    <row r="272" spans="1:6" x14ac:dyDescent="0.25">
      <c r="A272" s="20">
        <v>2002</v>
      </c>
      <c r="B272" s="20">
        <v>3</v>
      </c>
      <c r="C272" s="21">
        <v>1839.61</v>
      </c>
      <c r="D272" s="21">
        <v>0.6</v>
      </c>
      <c r="E272" s="48">
        <f t="shared" si="4"/>
        <v>4.1017009039959555</v>
      </c>
      <c r="F272" s="11"/>
    </row>
    <row r="273" spans="1:6" x14ac:dyDescent="0.25">
      <c r="A273" s="20">
        <v>2002</v>
      </c>
      <c r="B273" s="20">
        <v>4</v>
      </c>
      <c r="C273" s="21">
        <v>1854.33</v>
      </c>
      <c r="D273" s="21">
        <v>0.8</v>
      </c>
      <c r="E273" s="48">
        <f t="shared" si="4"/>
        <v>4.0691408756801648</v>
      </c>
      <c r="F273" s="11"/>
    </row>
    <row r="274" spans="1:6" x14ac:dyDescent="0.25">
      <c r="A274" s="20">
        <v>2002</v>
      </c>
      <c r="B274" s="20">
        <v>5</v>
      </c>
      <c r="C274" s="21">
        <v>1858.22</v>
      </c>
      <c r="D274" s="21">
        <v>0.21</v>
      </c>
      <c r="E274" s="48">
        <f t="shared" si="4"/>
        <v>4.0606225312395727</v>
      </c>
      <c r="F274" s="11"/>
    </row>
    <row r="275" spans="1:6" x14ac:dyDescent="0.25">
      <c r="A275" s="20">
        <v>2002</v>
      </c>
      <c r="B275" s="20">
        <v>6</v>
      </c>
      <c r="C275" s="21">
        <v>1866.02</v>
      </c>
      <c r="D275" s="21">
        <v>0.42</v>
      </c>
      <c r="E275" s="48">
        <f t="shared" si="4"/>
        <v>4.043649049849412</v>
      </c>
      <c r="F275" s="11"/>
    </row>
    <row r="276" spans="1:6" x14ac:dyDescent="0.25">
      <c r="A276" s="20">
        <v>2002</v>
      </c>
      <c r="B276" s="20">
        <v>7</v>
      </c>
      <c r="C276" s="21">
        <v>1888.23</v>
      </c>
      <c r="D276" s="21">
        <v>1.19</v>
      </c>
      <c r="E276" s="48">
        <f t="shared" si="4"/>
        <v>3.9960862818618494</v>
      </c>
      <c r="F276" s="11"/>
    </row>
    <row r="277" spans="1:6" x14ac:dyDescent="0.25">
      <c r="A277" s="20">
        <v>2002</v>
      </c>
      <c r="B277" s="20">
        <v>8</v>
      </c>
      <c r="C277" s="21">
        <v>1900.5</v>
      </c>
      <c r="D277" s="21">
        <v>0.65</v>
      </c>
      <c r="E277" s="48">
        <f t="shared" si="4"/>
        <v>3.9702867666403576</v>
      </c>
      <c r="F277" s="11"/>
    </row>
    <row r="278" spans="1:6" x14ac:dyDescent="0.25">
      <c r="A278" s="20">
        <v>2002</v>
      </c>
      <c r="B278" s="20">
        <v>9</v>
      </c>
      <c r="C278" s="21">
        <v>1914.18</v>
      </c>
      <c r="D278" s="21">
        <v>0.72</v>
      </c>
      <c r="E278" s="48">
        <f t="shared" si="4"/>
        <v>3.9419124638226286</v>
      </c>
      <c r="F278" s="11"/>
    </row>
    <row r="279" spans="1:6" x14ac:dyDescent="0.25">
      <c r="A279" s="20">
        <v>2002</v>
      </c>
      <c r="B279" s="20">
        <v>10</v>
      </c>
      <c r="C279" s="21">
        <v>1939.26</v>
      </c>
      <c r="D279" s="21">
        <v>1.31</v>
      </c>
      <c r="E279" s="48">
        <f t="shared" si="4"/>
        <v>3.8909326237843298</v>
      </c>
      <c r="F279" s="11"/>
    </row>
    <row r="280" spans="1:6" x14ac:dyDescent="0.25">
      <c r="A280" s="20">
        <v>2002</v>
      </c>
      <c r="B280" s="20">
        <v>11</v>
      </c>
      <c r="C280" s="21">
        <v>1997.83</v>
      </c>
      <c r="D280" s="21">
        <v>3.02</v>
      </c>
      <c r="E280" s="48">
        <f t="shared" si="4"/>
        <v>3.7768628962424229</v>
      </c>
      <c r="F280" s="11"/>
    </row>
    <row r="281" spans="1:6" x14ac:dyDescent="0.25">
      <c r="A281" s="20">
        <v>2002</v>
      </c>
      <c r="B281" s="20">
        <v>12</v>
      </c>
      <c r="C281" s="21">
        <v>2039.78</v>
      </c>
      <c r="D281" s="21">
        <v>2.1</v>
      </c>
      <c r="E281" s="48">
        <f t="shared" si="4"/>
        <v>3.699188147741423</v>
      </c>
      <c r="F281" s="11"/>
    </row>
    <row r="282" spans="1:6" x14ac:dyDescent="0.25">
      <c r="A282" s="20">
        <v>2003</v>
      </c>
      <c r="B282" s="20">
        <v>1</v>
      </c>
      <c r="C282" s="21">
        <v>2085.6799999999998</v>
      </c>
      <c r="D282" s="21">
        <v>2.25</v>
      </c>
      <c r="E282" s="48">
        <f t="shared" si="4"/>
        <v>3.6177793333589046</v>
      </c>
      <c r="F282" s="11"/>
    </row>
    <row r="283" spans="1:6" x14ac:dyDescent="0.25">
      <c r="A283" s="20">
        <v>2003</v>
      </c>
      <c r="B283" s="20">
        <v>2</v>
      </c>
      <c r="C283" s="21">
        <v>2118.4299999999998</v>
      </c>
      <c r="D283" s="21">
        <v>1.57</v>
      </c>
      <c r="E283" s="48">
        <f t="shared" si="4"/>
        <v>3.5618500493289842</v>
      </c>
      <c r="F283" s="11"/>
    </row>
    <row r="284" spans="1:6" x14ac:dyDescent="0.25">
      <c r="A284" s="20">
        <v>2003</v>
      </c>
      <c r="B284" s="20">
        <v>3</v>
      </c>
      <c r="C284" s="21">
        <v>2144.4899999999998</v>
      </c>
      <c r="D284" s="21">
        <v>1.23</v>
      </c>
      <c r="E284" s="48">
        <f t="shared" si="4"/>
        <v>3.5185661858996782</v>
      </c>
      <c r="F284" s="11"/>
    </row>
    <row r="285" spans="1:6" x14ac:dyDescent="0.25">
      <c r="A285" s="20">
        <v>2003</v>
      </c>
      <c r="B285" s="20">
        <v>4</v>
      </c>
      <c r="C285" s="21">
        <v>2165.29</v>
      </c>
      <c r="D285" s="21">
        <v>0.97</v>
      </c>
      <c r="E285" s="48">
        <f t="shared" si="4"/>
        <v>3.4847664746985392</v>
      </c>
      <c r="F285" s="11"/>
    </row>
    <row r="286" spans="1:6" x14ac:dyDescent="0.25">
      <c r="A286" s="20">
        <v>2003</v>
      </c>
      <c r="B286" s="20">
        <v>5</v>
      </c>
      <c r="C286" s="21">
        <v>2178.5</v>
      </c>
      <c r="D286" s="21">
        <v>0.61</v>
      </c>
      <c r="E286" s="48">
        <f t="shared" si="4"/>
        <v>3.4636355290337386</v>
      </c>
      <c r="F286" s="11"/>
    </row>
    <row r="287" spans="1:6" x14ac:dyDescent="0.25">
      <c r="A287" s="20">
        <v>2003</v>
      </c>
      <c r="B287" s="20">
        <v>6</v>
      </c>
      <c r="C287" s="21">
        <v>2175.23</v>
      </c>
      <c r="D287" s="21">
        <v>-0.15</v>
      </c>
      <c r="E287" s="48">
        <f t="shared" si="4"/>
        <v>3.4688423752890496</v>
      </c>
      <c r="F287" s="11"/>
    </row>
    <row r="288" spans="1:6" x14ac:dyDescent="0.25">
      <c r="A288" s="20">
        <v>2003</v>
      </c>
      <c r="B288" s="20">
        <v>7</v>
      </c>
      <c r="C288" s="21">
        <v>2179.58</v>
      </c>
      <c r="D288" s="21">
        <v>0.2</v>
      </c>
      <c r="E288" s="48">
        <f t="shared" si="4"/>
        <v>3.4619192688499618</v>
      </c>
      <c r="F288" s="11"/>
    </row>
    <row r="289" spans="1:6" x14ac:dyDescent="0.25">
      <c r="A289" s="20">
        <v>2003</v>
      </c>
      <c r="B289" s="20">
        <v>8</v>
      </c>
      <c r="C289" s="21">
        <v>2186.9899999999998</v>
      </c>
      <c r="D289" s="21">
        <v>0.34</v>
      </c>
      <c r="E289" s="48">
        <f t="shared" si="4"/>
        <v>3.4501895299018286</v>
      </c>
      <c r="F289" s="11"/>
    </row>
    <row r="290" spans="1:6" x14ac:dyDescent="0.25">
      <c r="A290" s="20">
        <v>2003</v>
      </c>
      <c r="B290" s="20">
        <v>9</v>
      </c>
      <c r="C290" s="21">
        <v>2204.0500000000002</v>
      </c>
      <c r="D290" s="21">
        <v>0.78</v>
      </c>
      <c r="E290" s="48">
        <f t="shared" si="4"/>
        <v>3.423484040743177</v>
      </c>
      <c r="F290" s="11"/>
    </row>
    <row r="291" spans="1:6" x14ac:dyDescent="0.25">
      <c r="A291" s="20">
        <v>2003</v>
      </c>
      <c r="B291" s="20">
        <v>10</v>
      </c>
      <c r="C291" s="21">
        <v>2210.44</v>
      </c>
      <c r="D291" s="21">
        <v>0.28999999999999998</v>
      </c>
      <c r="E291" s="48">
        <f t="shared" si="4"/>
        <v>3.4135873400770884</v>
      </c>
      <c r="F291" s="11"/>
    </row>
    <row r="292" spans="1:6" x14ac:dyDescent="0.25">
      <c r="A292" s="20">
        <v>2003</v>
      </c>
      <c r="B292" s="20">
        <v>11</v>
      </c>
      <c r="C292" s="21">
        <v>2217.96</v>
      </c>
      <c r="D292" s="21">
        <v>0.34</v>
      </c>
      <c r="E292" s="48">
        <f t="shared" si="4"/>
        <v>3.4020135620119389</v>
      </c>
      <c r="F292" s="11"/>
    </row>
    <row r="293" spans="1:6" x14ac:dyDescent="0.25">
      <c r="A293" s="20">
        <v>2003</v>
      </c>
      <c r="B293" s="20">
        <v>12</v>
      </c>
      <c r="C293" s="21">
        <v>2229.4899999999998</v>
      </c>
      <c r="D293" s="21">
        <v>0.52</v>
      </c>
      <c r="E293" s="48">
        <f t="shared" si="4"/>
        <v>3.3844197551906494</v>
      </c>
      <c r="F293" s="11"/>
    </row>
    <row r="294" spans="1:6" x14ac:dyDescent="0.25">
      <c r="A294" s="20">
        <v>2004</v>
      </c>
      <c r="B294" s="20">
        <v>1</v>
      </c>
      <c r="C294" s="21">
        <v>2246.4299999999998</v>
      </c>
      <c r="D294" s="21">
        <v>0.76</v>
      </c>
      <c r="E294" s="48">
        <f t="shared" si="4"/>
        <v>3.3588983409231536</v>
      </c>
      <c r="F294" s="11"/>
    </row>
    <row r="295" spans="1:6" x14ac:dyDescent="0.25">
      <c r="A295" s="20">
        <v>2004</v>
      </c>
      <c r="B295" s="20">
        <v>2</v>
      </c>
      <c r="C295" s="21">
        <v>2260.13</v>
      </c>
      <c r="D295" s="21">
        <v>0.61</v>
      </c>
      <c r="E295" s="48">
        <f t="shared" si="4"/>
        <v>3.3385380486963139</v>
      </c>
      <c r="F295" s="11"/>
    </row>
    <row r="296" spans="1:6" x14ac:dyDescent="0.25">
      <c r="A296" s="20">
        <v>2004</v>
      </c>
      <c r="B296" s="20">
        <v>3</v>
      </c>
      <c r="C296" s="21">
        <v>2270.75</v>
      </c>
      <c r="D296" s="21">
        <v>0.47</v>
      </c>
      <c r="E296" s="48">
        <f t="shared" si="4"/>
        <v>3.3229241440052846</v>
      </c>
      <c r="F296" s="11"/>
    </row>
    <row r="297" spans="1:6" x14ac:dyDescent="0.25">
      <c r="A297" s="20">
        <v>2004</v>
      </c>
      <c r="B297" s="20">
        <v>4</v>
      </c>
      <c r="C297" s="21">
        <v>2279.15</v>
      </c>
      <c r="D297" s="21">
        <v>0.37</v>
      </c>
      <c r="E297" s="48">
        <f t="shared" si="4"/>
        <v>3.3106772261588748</v>
      </c>
      <c r="F297" s="11"/>
    </row>
    <row r="298" spans="1:6" x14ac:dyDescent="0.25">
      <c r="A298" s="20">
        <v>2004</v>
      </c>
      <c r="B298" s="20">
        <v>5</v>
      </c>
      <c r="C298" s="21">
        <v>2290.77</v>
      </c>
      <c r="D298" s="21">
        <v>0.51</v>
      </c>
      <c r="E298" s="48">
        <f t="shared" si="4"/>
        <v>3.2938837159557703</v>
      </c>
      <c r="F298" s="11"/>
    </row>
    <row r="299" spans="1:6" x14ac:dyDescent="0.25">
      <c r="A299" s="20">
        <v>2004</v>
      </c>
      <c r="B299" s="20">
        <v>6</v>
      </c>
      <c r="C299" s="21">
        <v>2307.0300000000002</v>
      </c>
      <c r="D299" s="21">
        <v>0.71</v>
      </c>
      <c r="E299" s="48">
        <f t="shared" si="4"/>
        <v>3.2706683484826806</v>
      </c>
      <c r="F299" s="11"/>
    </row>
    <row r="300" spans="1:6" x14ac:dyDescent="0.25">
      <c r="A300" s="20">
        <v>2004</v>
      </c>
      <c r="B300" s="20">
        <v>7</v>
      </c>
      <c r="C300" s="21">
        <v>2328.02</v>
      </c>
      <c r="D300" s="21">
        <v>0.91</v>
      </c>
      <c r="E300" s="48">
        <f t="shared" si="4"/>
        <v>3.2411791994914134</v>
      </c>
      <c r="F300" s="11"/>
    </row>
    <row r="301" spans="1:6" x14ac:dyDescent="0.25">
      <c r="A301" s="20">
        <v>2004</v>
      </c>
      <c r="B301" s="20">
        <v>8</v>
      </c>
      <c r="C301" s="21">
        <v>2344.08</v>
      </c>
      <c r="D301" s="21">
        <v>0.69</v>
      </c>
      <c r="E301" s="48">
        <f t="shared" si="4"/>
        <v>3.2189729019487388</v>
      </c>
      <c r="F301" s="11"/>
    </row>
    <row r="302" spans="1:6" x14ac:dyDescent="0.25">
      <c r="A302" s="20">
        <v>2004</v>
      </c>
      <c r="B302" s="20">
        <v>9</v>
      </c>
      <c r="C302" s="21">
        <v>2351.8200000000002</v>
      </c>
      <c r="D302" s="21">
        <v>0.33</v>
      </c>
      <c r="E302" s="48">
        <f t="shared" si="4"/>
        <v>3.2083790426138052</v>
      </c>
      <c r="F302" s="11"/>
    </row>
    <row r="303" spans="1:6" x14ac:dyDescent="0.25">
      <c r="A303" s="20">
        <v>2004</v>
      </c>
      <c r="B303" s="20">
        <v>10</v>
      </c>
      <c r="C303" s="21">
        <v>2362.17</v>
      </c>
      <c r="D303" s="21">
        <v>0.44</v>
      </c>
      <c r="E303" s="48">
        <f t="shared" si="4"/>
        <v>3.1943213231901173</v>
      </c>
      <c r="F303" s="11"/>
    </row>
    <row r="304" spans="1:6" x14ac:dyDescent="0.25">
      <c r="A304" s="20">
        <v>2004</v>
      </c>
      <c r="B304" s="20">
        <v>11</v>
      </c>
      <c r="C304" s="21">
        <v>2378.4699999999998</v>
      </c>
      <c r="D304" s="21">
        <v>0.69</v>
      </c>
      <c r="E304" s="48">
        <f t="shared" si="4"/>
        <v>3.1724301757011864</v>
      </c>
      <c r="F304" s="11"/>
    </row>
    <row r="305" spans="1:6" x14ac:dyDescent="0.25">
      <c r="A305" s="20">
        <v>2004</v>
      </c>
      <c r="B305" s="20">
        <v>12</v>
      </c>
      <c r="C305" s="21">
        <v>2398.92</v>
      </c>
      <c r="D305" s="21">
        <v>0.86</v>
      </c>
      <c r="E305" s="48">
        <f t="shared" si="4"/>
        <v>3.1453862571490503</v>
      </c>
      <c r="F305" s="11"/>
    </row>
    <row r="306" spans="1:6" x14ac:dyDescent="0.25">
      <c r="A306" s="20">
        <v>2005</v>
      </c>
      <c r="B306" s="20">
        <v>1</v>
      </c>
      <c r="C306" s="21">
        <v>2412.83</v>
      </c>
      <c r="D306" s="21">
        <v>0.57999999999999996</v>
      </c>
      <c r="E306" s="48">
        <f t="shared" si="4"/>
        <v>3.1272530596851</v>
      </c>
      <c r="F306" s="11"/>
    </row>
    <row r="307" spans="1:6" x14ac:dyDescent="0.25">
      <c r="A307" s="20">
        <v>2005</v>
      </c>
      <c r="B307" s="20">
        <v>2</v>
      </c>
      <c r="C307" s="21">
        <v>2427.0700000000002</v>
      </c>
      <c r="D307" s="21">
        <v>0.59</v>
      </c>
      <c r="E307" s="48">
        <f t="shared" si="4"/>
        <v>3.1089049759586658</v>
      </c>
      <c r="F307" s="11"/>
    </row>
    <row r="308" spans="1:6" x14ac:dyDescent="0.25">
      <c r="A308" s="20">
        <v>2005</v>
      </c>
      <c r="B308" s="20">
        <v>3</v>
      </c>
      <c r="C308" s="21">
        <v>2441.87</v>
      </c>
      <c r="D308" s="21">
        <v>0.61</v>
      </c>
      <c r="E308" s="48">
        <f t="shared" si="4"/>
        <v>3.0900621245193234</v>
      </c>
      <c r="F308" s="11"/>
    </row>
    <row r="309" spans="1:6" x14ac:dyDescent="0.25">
      <c r="A309" s="20">
        <v>2005</v>
      </c>
      <c r="B309" s="20">
        <v>4</v>
      </c>
      <c r="C309" s="21">
        <v>2463.11</v>
      </c>
      <c r="D309" s="21">
        <v>0.87</v>
      </c>
      <c r="E309" s="48">
        <f t="shared" si="4"/>
        <v>3.0634157629988104</v>
      </c>
      <c r="F309" s="11"/>
    </row>
    <row r="310" spans="1:6" x14ac:dyDescent="0.25">
      <c r="A310" s="20">
        <v>2005</v>
      </c>
      <c r="B310" s="20">
        <v>5</v>
      </c>
      <c r="C310" s="21">
        <v>2475.1799999999998</v>
      </c>
      <c r="D310" s="21">
        <v>0.49</v>
      </c>
      <c r="E310" s="48">
        <f t="shared" si="4"/>
        <v>3.0484772824602655</v>
      </c>
      <c r="F310" s="11"/>
    </row>
    <row r="311" spans="1:6" x14ac:dyDescent="0.25">
      <c r="A311" s="20">
        <v>2005</v>
      </c>
      <c r="B311" s="20">
        <v>6</v>
      </c>
      <c r="C311" s="21">
        <v>2474.6799999999998</v>
      </c>
      <c r="D311" s="21">
        <v>-0.02</v>
      </c>
      <c r="E311" s="48">
        <f t="shared" si="4"/>
        <v>3.0490932160925857</v>
      </c>
      <c r="F311" s="11"/>
    </row>
    <row r="312" spans="1:6" x14ac:dyDescent="0.25">
      <c r="A312" s="20">
        <v>2005</v>
      </c>
      <c r="B312" s="20">
        <v>7</v>
      </c>
      <c r="C312" s="21">
        <v>2480.87</v>
      </c>
      <c r="D312" s="21">
        <v>0.25</v>
      </c>
      <c r="E312" s="48">
        <f t="shared" si="4"/>
        <v>3.0414854466376715</v>
      </c>
      <c r="F312" s="11"/>
    </row>
    <row r="313" spans="1:6" x14ac:dyDescent="0.25">
      <c r="A313" s="20">
        <v>2005</v>
      </c>
      <c r="B313" s="20">
        <v>8</v>
      </c>
      <c r="C313" s="21">
        <v>2485.09</v>
      </c>
      <c r="D313" s="21">
        <v>0.17</v>
      </c>
      <c r="E313" s="48">
        <f t="shared" si="4"/>
        <v>3.0363206161547467</v>
      </c>
      <c r="F313" s="11"/>
    </row>
    <row r="314" spans="1:6" x14ac:dyDescent="0.25">
      <c r="A314" s="20">
        <v>2005</v>
      </c>
      <c r="B314" s="20">
        <v>9</v>
      </c>
      <c r="C314" s="21">
        <v>2493.79</v>
      </c>
      <c r="D314" s="21">
        <v>0.35</v>
      </c>
      <c r="E314" s="48">
        <f t="shared" si="4"/>
        <v>3.0257279081237796</v>
      </c>
      <c r="F314" s="11"/>
    </row>
    <row r="315" spans="1:6" x14ac:dyDescent="0.25">
      <c r="A315" s="20">
        <v>2005</v>
      </c>
      <c r="B315" s="20">
        <v>10</v>
      </c>
      <c r="C315" s="21">
        <v>2512.4899999999998</v>
      </c>
      <c r="D315" s="21">
        <v>0.75</v>
      </c>
      <c r="E315" s="48">
        <f t="shared" si="4"/>
        <v>3.0032079729670569</v>
      </c>
      <c r="F315" s="11"/>
    </row>
    <row r="316" spans="1:6" x14ac:dyDescent="0.25">
      <c r="A316" s="20">
        <v>2005</v>
      </c>
      <c r="B316" s="20">
        <v>11</v>
      </c>
      <c r="C316" s="21">
        <v>2526.31</v>
      </c>
      <c r="D316" s="21">
        <v>0.55000000000000004</v>
      </c>
      <c r="E316" s="48">
        <f t="shared" si="4"/>
        <v>2.9867791363688543</v>
      </c>
      <c r="F316" s="11"/>
    </row>
    <row r="317" spans="1:6" x14ac:dyDescent="0.25">
      <c r="A317" s="20">
        <v>2005</v>
      </c>
      <c r="B317" s="20">
        <v>12</v>
      </c>
      <c r="C317" s="21">
        <v>2535.4</v>
      </c>
      <c r="D317" s="21">
        <v>0.36</v>
      </c>
      <c r="E317" s="48">
        <f t="shared" si="4"/>
        <v>2.9760708369488049</v>
      </c>
      <c r="F317" s="11"/>
    </row>
    <row r="318" spans="1:6" x14ac:dyDescent="0.25">
      <c r="A318" s="20">
        <v>2006</v>
      </c>
      <c r="B318" s="20">
        <v>1</v>
      </c>
      <c r="C318" s="21">
        <v>2550.36</v>
      </c>
      <c r="D318" s="21">
        <v>0.59</v>
      </c>
      <c r="E318" s="48">
        <f t="shared" si="4"/>
        <v>2.9586136859110086</v>
      </c>
      <c r="F318" s="11"/>
    </row>
    <row r="319" spans="1:6" x14ac:dyDescent="0.25">
      <c r="A319" s="20">
        <v>2006</v>
      </c>
      <c r="B319" s="20">
        <v>2</v>
      </c>
      <c r="C319" s="21">
        <v>2560.8200000000002</v>
      </c>
      <c r="D319" s="21">
        <v>0.41</v>
      </c>
      <c r="E319" s="48">
        <f t="shared" si="4"/>
        <v>2.9465288462289418</v>
      </c>
      <c r="F319" s="11"/>
    </row>
    <row r="320" spans="1:6" x14ac:dyDescent="0.25">
      <c r="A320" s="20">
        <v>2006</v>
      </c>
      <c r="B320" s="20">
        <v>3</v>
      </c>
      <c r="C320" s="21">
        <v>2571.83</v>
      </c>
      <c r="D320" s="21">
        <v>0.43</v>
      </c>
      <c r="E320" s="48">
        <f t="shared" si="4"/>
        <v>2.9339147610845195</v>
      </c>
      <c r="F320" s="11"/>
    </row>
    <row r="321" spans="1:6" x14ac:dyDescent="0.25">
      <c r="A321" s="20">
        <v>2006</v>
      </c>
      <c r="B321" s="20">
        <v>4</v>
      </c>
      <c r="C321" s="21">
        <v>2577.23</v>
      </c>
      <c r="D321" s="21">
        <v>0.21</v>
      </c>
      <c r="E321" s="48">
        <f t="shared" si="4"/>
        <v>2.9277674091951433</v>
      </c>
      <c r="F321" s="11"/>
    </row>
    <row r="322" spans="1:6" x14ac:dyDescent="0.25">
      <c r="A322" s="20">
        <v>2006</v>
      </c>
      <c r="B322" s="20">
        <v>5</v>
      </c>
      <c r="C322" s="21">
        <v>2579.81</v>
      </c>
      <c r="D322" s="21">
        <v>0.1</v>
      </c>
      <c r="E322" s="48">
        <f t="shared" si="4"/>
        <v>2.9248394261592909</v>
      </c>
      <c r="F322" s="11"/>
    </row>
    <row r="323" spans="1:6" x14ac:dyDescent="0.25">
      <c r="A323" s="20">
        <v>2006</v>
      </c>
      <c r="B323" s="20">
        <v>6</v>
      </c>
      <c r="C323" s="21">
        <v>2574.39</v>
      </c>
      <c r="D323" s="21">
        <v>-0.21</v>
      </c>
      <c r="E323" s="48">
        <f t="shared" si="4"/>
        <v>2.9309972459495262</v>
      </c>
      <c r="F323" s="11"/>
    </row>
    <row r="324" spans="1:6" x14ac:dyDescent="0.25">
      <c r="A324" s="20">
        <v>2006</v>
      </c>
      <c r="B324" s="20">
        <v>7</v>
      </c>
      <c r="C324" s="21">
        <v>2579.2800000000002</v>
      </c>
      <c r="D324" s="21">
        <v>0.19</v>
      </c>
      <c r="E324" s="48">
        <f t="shared" si="4"/>
        <v>2.9254404329890509</v>
      </c>
      <c r="F324" s="11"/>
    </row>
    <row r="325" spans="1:6" x14ac:dyDescent="0.25">
      <c r="A325" s="20">
        <v>2006</v>
      </c>
      <c r="B325" s="20">
        <v>8</v>
      </c>
      <c r="C325" s="21">
        <v>2580.5700000000002</v>
      </c>
      <c r="D325" s="21">
        <v>0.05</v>
      </c>
      <c r="E325" s="48">
        <f t="shared" ref="E325:E388" si="5">$C$560/C325</f>
        <v>2.9239780358602943</v>
      </c>
      <c r="F325" s="11"/>
    </row>
    <row r="326" spans="1:6" x14ac:dyDescent="0.25">
      <c r="A326" s="20">
        <v>2006</v>
      </c>
      <c r="B326" s="20">
        <v>9</v>
      </c>
      <c r="C326" s="21">
        <v>2585.9899999999998</v>
      </c>
      <c r="D326" s="21">
        <v>0.21</v>
      </c>
      <c r="E326" s="48">
        <f t="shared" si="5"/>
        <v>2.9178496436567816</v>
      </c>
      <c r="F326" s="11"/>
    </row>
    <row r="327" spans="1:6" x14ac:dyDescent="0.25">
      <c r="A327" s="20">
        <v>2006</v>
      </c>
      <c r="B327" s="20">
        <v>10</v>
      </c>
      <c r="C327" s="21">
        <v>2594.52</v>
      </c>
      <c r="D327" s="21">
        <v>0.33</v>
      </c>
      <c r="E327" s="48">
        <f t="shared" si="5"/>
        <v>2.908256633211538</v>
      </c>
      <c r="F327" s="11"/>
    </row>
    <row r="328" spans="1:6" x14ac:dyDescent="0.25">
      <c r="A328" s="20">
        <v>2006</v>
      </c>
      <c r="B328" s="20">
        <v>11</v>
      </c>
      <c r="C328" s="21">
        <v>2602.56</v>
      </c>
      <c r="D328" s="21">
        <v>0.31</v>
      </c>
      <c r="E328" s="48">
        <f t="shared" si="5"/>
        <v>2.8992722550104513</v>
      </c>
      <c r="F328" s="11"/>
    </row>
    <row r="329" spans="1:6" x14ac:dyDescent="0.25">
      <c r="A329" s="20">
        <v>2006</v>
      </c>
      <c r="B329" s="20">
        <v>12</v>
      </c>
      <c r="C329" s="21">
        <v>2615.0500000000002</v>
      </c>
      <c r="D329" s="21">
        <v>0.48</v>
      </c>
      <c r="E329" s="48">
        <f t="shared" si="5"/>
        <v>2.8854247528727939</v>
      </c>
      <c r="F329" s="11"/>
    </row>
    <row r="330" spans="1:6" x14ac:dyDescent="0.25">
      <c r="A330" s="20">
        <v>2007</v>
      </c>
      <c r="B330" s="20">
        <v>1</v>
      </c>
      <c r="C330" s="21">
        <v>2626.56</v>
      </c>
      <c r="D330" s="21">
        <v>0.44</v>
      </c>
      <c r="E330" s="48">
        <f t="shared" si="5"/>
        <v>2.8727803667153995</v>
      </c>
      <c r="F330" s="11"/>
    </row>
    <row r="331" spans="1:6" x14ac:dyDescent="0.25">
      <c r="A331" s="20">
        <v>2007</v>
      </c>
      <c r="B331" s="20">
        <v>2</v>
      </c>
      <c r="C331" s="21">
        <v>2638.12</v>
      </c>
      <c r="D331" s="21">
        <v>0.44</v>
      </c>
      <c r="E331" s="48">
        <f t="shared" si="5"/>
        <v>2.8601921065000835</v>
      </c>
      <c r="F331" s="11"/>
    </row>
    <row r="332" spans="1:6" x14ac:dyDescent="0.25">
      <c r="A332" s="20">
        <v>2007</v>
      </c>
      <c r="B332" s="20">
        <v>3</v>
      </c>
      <c r="C332" s="21">
        <v>2647.88</v>
      </c>
      <c r="D332" s="21">
        <v>0.37</v>
      </c>
      <c r="E332" s="48">
        <f t="shared" si="5"/>
        <v>2.849649530945511</v>
      </c>
      <c r="F332" s="11"/>
    </row>
    <row r="333" spans="1:6" x14ac:dyDescent="0.25">
      <c r="A333" s="20">
        <v>2007</v>
      </c>
      <c r="B333" s="20">
        <v>4</v>
      </c>
      <c r="C333" s="21">
        <v>2654.5</v>
      </c>
      <c r="D333" s="21">
        <v>0.25</v>
      </c>
      <c r="E333" s="48">
        <f t="shared" si="5"/>
        <v>2.8425428517611602</v>
      </c>
      <c r="F333" s="11"/>
    </row>
    <row r="334" spans="1:6" x14ac:dyDescent="0.25">
      <c r="A334" s="20">
        <v>2007</v>
      </c>
      <c r="B334" s="20">
        <v>5</v>
      </c>
      <c r="C334" s="21">
        <v>2661.93</v>
      </c>
      <c r="D334" s="21">
        <v>0.28000000000000003</v>
      </c>
      <c r="E334" s="48">
        <f t="shared" si="5"/>
        <v>2.8346087237455531</v>
      </c>
      <c r="F334" s="11"/>
    </row>
    <row r="335" spans="1:6" x14ac:dyDescent="0.25">
      <c r="A335" s="20">
        <v>2007</v>
      </c>
      <c r="B335" s="20">
        <v>6</v>
      </c>
      <c r="C335" s="21">
        <v>2669.38</v>
      </c>
      <c r="D335" s="21">
        <v>0.28000000000000003</v>
      </c>
      <c r="E335" s="48">
        <f t="shared" si="5"/>
        <v>2.8266975852070515</v>
      </c>
      <c r="F335" s="11"/>
    </row>
    <row r="336" spans="1:6" x14ac:dyDescent="0.25">
      <c r="A336" s="20">
        <v>2007</v>
      </c>
      <c r="B336" s="20">
        <v>7</v>
      </c>
      <c r="C336" s="21">
        <v>2675.79</v>
      </c>
      <c r="D336" s="21">
        <v>0.24</v>
      </c>
      <c r="E336" s="48">
        <f t="shared" si="5"/>
        <v>2.8199260779059641</v>
      </c>
      <c r="F336" s="11"/>
    </row>
    <row r="337" spans="1:6" x14ac:dyDescent="0.25">
      <c r="A337" s="20">
        <v>2007</v>
      </c>
      <c r="B337" s="20">
        <v>8</v>
      </c>
      <c r="C337" s="21">
        <v>2688.37</v>
      </c>
      <c r="D337" s="21">
        <v>0.47</v>
      </c>
      <c r="E337" s="48">
        <f t="shared" si="5"/>
        <v>2.8067304723680149</v>
      </c>
      <c r="F337" s="11"/>
    </row>
    <row r="338" spans="1:6" x14ac:dyDescent="0.25">
      <c r="A338" s="20">
        <v>2007</v>
      </c>
      <c r="B338" s="20">
        <v>9</v>
      </c>
      <c r="C338" s="21">
        <v>2693.21</v>
      </c>
      <c r="D338" s="21">
        <v>0.18</v>
      </c>
      <c r="E338" s="48">
        <f t="shared" si="5"/>
        <v>2.8016864633652778</v>
      </c>
      <c r="F338" s="11"/>
    </row>
    <row r="339" spans="1:6" x14ac:dyDescent="0.25">
      <c r="A339" s="20">
        <v>2007</v>
      </c>
      <c r="B339" s="20">
        <v>10</v>
      </c>
      <c r="C339" s="21">
        <v>2701.29</v>
      </c>
      <c r="D339" s="21">
        <v>0.3</v>
      </c>
      <c r="E339" s="48">
        <f t="shared" si="5"/>
        <v>2.7933061611304226</v>
      </c>
      <c r="F339" s="11"/>
    </row>
    <row r="340" spans="1:6" x14ac:dyDescent="0.25">
      <c r="A340" s="20">
        <v>2007</v>
      </c>
      <c r="B340" s="20">
        <v>11</v>
      </c>
      <c r="C340" s="21">
        <v>2711.55</v>
      </c>
      <c r="D340" s="21">
        <v>0.38</v>
      </c>
      <c r="E340" s="48">
        <f t="shared" si="5"/>
        <v>2.7827368110490309</v>
      </c>
      <c r="F340" s="11"/>
    </row>
    <row r="341" spans="1:6" x14ac:dyDescent="0.25">
      <c r="A341" s="20">
        <v>2007</v>
      </c>
      <c r="B341" s="20">
        <v>12</v>
      </c>
      <c r="C341" s="21">
        <v>2731.62</v>
      </c>
      <c r="D341" s="21">
        <v>0.74</v>
      </c>
      <c r="E341" s="48">
        <f t="shared" si="5"/>
        <v>2.7622912410950278</v>
      </c>
      <c r="F341" s="11"/>
    </row>
    <row r="342" spans="1:6" x14ac:dyDescent="0.25">
      <c r="A342" s="20">
        <v>2008</v>
      </c>
      <c r="B342" s="20">
        <v>1</v>
      </c>
      <c r="C342" s="21">
        <v>2746.37</v>
      </c>
      <c r="D342" s="21">
        <v>0.54</v>
      </c>
      <c r="E342" s="48">
        <f t="shared" si="5"/>
        <v>2.747455732475959</v>
      </c>
      <c r="F342" s="11"/>
    </row>
    <row r="343" spans="1:6" x14ac:dyDescent="0.25">
      <c r="A343" s="20">
        <v>2008</v>
      </c>
      <c r="B343" s="20">
        <v>2</v>
      </c>
      <c r="C343" s="21">
        <v>2759.83</v>
      </c>
      <c r="D343" s="21">
        <v>0.49</v>
      </c>
      <c r="E343" s="48">
        <f t="shared" si="5"/>
        <v>2.7340560831645426</v>
      </c>
      <c r="F343" s="11"/>
    </row>
    <row r="344" spans="1:6" x14ac:dyDescent="0.25">
      <c r="A344" s="20">
        <v>2008</v>
      </c>
      <c r="B344" s="20">
        <v>3</v>
      </c>
      <c r="C344" s="21">
        <v>2773.08</v>
      </c>
      <c r="D344" s="21">
        <v>0.48</v>
      </c>
      <c r="E344" s="48">
        <f t="shared" si="5"/>
        <v>2.720992542588025</v>
      </c>
      <c r="F344" s="11"/>
    </row>
    <row r="345" spans="1:6" x14ac:dyDescent="0.25">
      <c r="A345" s="20">
        <v>2008</v>
      </c>
      <c r="B345" s="20">
        <v>4</v>
      </c>
      <c r="C345" s="21">
        <v>2788.33</v>
      </c>
      <c r="D345" s="21">
        <v>0.55000000000000004</v>
      </c>
      <c r="E345" s="48">
        <f t="shared" si="5"/>
        <v>2.7061108261934561</v>
      </c>
      <c r="F345" s="11"/>
    </row>
    <row r="346" spans="1:6" x14ac:dyDescent="0.25">
      <c r="A346" s="20">
        <v>2008</v>
      </c>
      <c r="B346" s="20">
        <v>5</v>
      </c>
      <c r="C346" s="21">
        <v>2810.36</v>
      </c>
      <c r="D346" s="21">
        <v>0.79</v>
      </c>
      <c r="E346" s="48">
        <f t="shared" si="5"/>
        <v>2.6848980201824677</v>
      </c>
      <c r="F346" s="11"/>
    </row>
    <row r="347" spans="1:6" x14ac:dyDescent="0.25">
      <c r="A347" s="20">
        <v>2008</v>
      </c>
      <c r="B347" s="20">
        <v>6</v>
      </c>
      <c r="C347" s="21">
        <v>2831.16</v>
      </c>
      <c r="D347" s="21">
        <v>0.74</v>
      </c>
      <c r="E347" s="48">
        <f t="shared" si="5"/>
        <v>2.6651725794374039</v>
      </c>
      <c r="F347" s="11"/>
    </row>
    <row r="348" spans="1:6" x14ac:dyDescent="0.25">
      <c r="A348" s="20">
        <v>2008</v>
      </c>
      <c r="B348" s="20">
        <v>7</v>
      </c>
      <c r="C348" s="21">
        <v>2846.16</v>
      </c>
      <c r="D348" s="21">
        <v>0.53</v>
      </c>
      <c r="E348" s="48">
        <f t="shared" si="5"/>
        <v>2.651126429996908</v>
      </c>
      <c r="F348" s="11"/>
    </row>
    <row r="349" spans="1:6" x14ac:dyDescent="0.25">
      <c r="A349" s="20">
        <v>2008</v>
      </c>
      <c r="B349" s="20">
        <v>8</v>
      </c>
      <c r="C349" s="21">
        <v>2854.13</v>
      </c>
      <c r="D349" s="21">
        <v>0.28000000000000003</v>
      </c>
      <c r="E349" s="48">
        <f t="shared" si="5"/>
        <v>2.6437233062264154</v>
      </c>
      <c r="F349" s="11"/>
    </row>
    <row r="350" spans="1:6" x14ac:dyDescent="0.25">
      <c r="A350" s="20">
        <v>2008</v>
      </c>
      <c r="B350" s="20">
        <v>9</v>
      </c>
      <c r="C350" s="21">
        <v>2861.55</v>
      </c>
      <c r="D350" s="21">
        <v>0.26</v>
      </c>
      <c r="E350" s="48">
        <f t="shared" si="5"/>
        <v>2.6368681309080739</v>
      </c>
      <c r="F350" s="11"/>
    </row>
    <row r="351" spans="1:6" x14ac:dyDescent="0.25">
      <c r="A351" s="20">
        <v>2008</v>
      </c>
      <c r="B351" s="20">
        <v>10</v>
      </c>
      <c r="C351" s="21">
        <v>2874.43</v>
      </c>
      <c r="D351" s="21">
        <v>0.45</v>
      </c>
      <c r="E351" s="48">
        <f t="shared" si="5"/>
        <v>2.6250526191279664</v>
      </c>
      <c r="F351" s="11"/>
    </row>
    <row r="352" spans="1:6" x14ac:dyDescent="0.25">
      <c r="A352" s="20">
        <v>2008</v>
      </c>
      <c r="B352" s="20">
        <v>11</v>
      </c>
      <c r="C352" s="21">
        <v>2884.78</v>
      </c>
      <c r="D352" s="21">
        <v>0.36</v>
      </c>
      <c r="E352" s="48">
        <f t="shared" si="5"/>
        <v>2.6156344677930377</v>
      </c>
      <c r="F352" s="11"/>
    </row>
    <row r="353" spans="1:11" x14ac:dyDescent="0.25">
      <c r="A353" s="20">
        <v>2008</v>
      </c>
      <c r="B353" s="20">
        <v>12</v>
      </c>
      <c r="C353" s="21">
        <v>2892.86</v>
      </c>
      <c r="D353" s="21">
        <v>0.28000000000000003</v>
      </c>
      <c r="E353" s="48">
        <f t="shared" si="5"/>
        <v>2.6083287818974989</v>
      </c>
      <c r="F353" s="11"/>
    </row>
    <row r="354" spans="1:11" x14ac:dyDescent="0.25">
      <c r="A354" s="20">
        <v>2009</v>
      </c>
      <c r="B354" s="20">
        <v>1</v>
      </c>
      <c r="C354" s="21">
        <v>2906.74</v>
      </c>
      <c r="D354" s="21">
        <v>0.48</v>
      </c>
      <c r="E354" s="48">
        <f t="shared" si="5"/>
        <v>2.595873727956405</v>
      </c>
      <c r="F354" s="11"/>
    </row>
    <row r="355" spans="1:11" x14ac:dyDescent="0.25">
      <c r="A355" s="20">
        <v>2009</v>
      </c>
      <c r="B355" s="20">
        <v>2</v>
      </c>
      <c r="C355" s="21">
        <v>2922.73</v>
      </c>
      <c r="D355" s="21">
        <v>0.55000000000000004</v>
      </c>
      <c r="E355" s="48">
        <f t="shared" si="5"/>
        <v>2.5816719300106405</v>
      </c>
      <c r="F355" s="11"/>
    </row>
    <row r="356" spans="1:11" x14ac:dyDescent="0.25">
      <c r="A356" s="20">
        <v>2009</v>
      </c>
      <c r="B356" s="20">
        <v>3</v>
      </c>
      <c r="C356" s="21">
        <v>2928.57</v>
      </c>
      <c r="D356" s="21">
        <v>0.2</v>
      </c>
      <c r="E356" s="48">
        <f t="shared" si="5"/>
        <v>2.5765236958652173</v>
      </c>
      <c r="F356" s="11"/>
    </row>
    <row r="357" spans="1:11" x14ac:dyDescent="0.25">
      <c r="A357" s="20">
        <v>2009</v>
      </c>
      <c r="B357" s="20">
        <v>4</v>
      </c>
      <c r="C357" s="21">
        <v>2942.63</v>
      </c>
      <c r="D357" s="21">
        <v>0.48</v>
      </c>
      <c r="E357" s="48">
        <f t="shared" si="5"/>
        <v>2.5642129659522261</v>
      </c>
      <c r="F357" s="11"/>
    </row>
    <row r="358" spans="1:11" x14ac:dyDescent="0.25">
      <c r="A358" s="20">
        <v>2009</v>
      </c>
      <c r="B358" s="20">
        <v>5</v>
      </c>
      <c r="C358" s="21">
        <v>2956.46</v>
      </c>
      <c r="D358" s="21">
        <v>0.47</v>
      </c>
      <c r="E358" s="48">
        <f t="shared" si="5"/>
        <v>2.5522178551375632</v>
      </c>
      <c r="F358" s="11"/>
    </row>
    <row r="359" spans="1:11" x14ac:dyDescent="0.25">
      <c r="A359" s="20">
        <v>2009</v>
      </c>
      <c r="B359" s="20">
        <v>6</v>
      </c>
      <c r="C359" s="21">
        <v>2967.1</v>
      </c>
      <c r="D359" s="21">
        <v>0.36</v>
      </c>
      <c r="E359" s="48">
        <f t="shared" si="5"/>
        <v>2.5430656196285937</v>
      </c>
      <c r="F359" s="11"/>
    </row>
    <row r="360" spans="1:11" x14ac:dyDescent="0.25">
      <c r="A360" s="20">
        <v>2009</v>
      </c>
      <c r="B360" s="20">
        <v>7</v>
      </c>
      <c r="C360" s="21">
        <v>2974.22</v>
      </c>
      <c r="D360" s="21">
        <v>0.24</v>
      </c>
      <c r="E360" s="48">
        <f t="shared" si="5"/>
        <v>2.5369777622368219</v>
      </c>
      <c r="F360" s="11"/>
    </row>
    <row r="361" spans="1:11" x14ac:dyDescent="0.25">
      <c r="A361" s="20">
        <v>2009</v>
      </c>
      <c r="B361" s="20">
        <v>8</v>
      </c>
      <c r="C361" s="21">
        <v>2978.68</v>
      </c>
      <c r="D361" s="21">
        <v>0.15</v>
      </c>
      <c r="E361" s="48">
        <f t="shared" si="5"/>
        <v>2.5331791263244123</v>
      </c>
      <c r="F361" s="11"/>
    </row>
    <row r="362" spans="1:11" x14ac:dyDescent="0.25">
      <c r="A362" s="20">
        <v>2009</v>
      </c>
      <c r="B362" s="20">
        <v>9</v>
      </c>
      <c r="C362" s="21">
        <v>2985.83</v>
      </c>
      <c r="D362" s="21">
        <v>0.24</v>
      </c>
      <c r="E362" s="48">
        <f t="shared" si="5"/>
        <v>2.527113064039145</v>
      </c>
      <c r="F362" s="11"/>
    </row>
    <row r="363" spans="1:11" x14ac:dyDescent="0.25">
      <c r="A363" s="20">
        <v>2009</v>
      </c>
      <c r="B363" s="20">
        <v>10</v>
      </c>
      <c r="C363" s="21">
        <v>2994.19</v>
      </c>
      <c r="D363" s="21">
        <v>0.28000000000000003</v>
      </c>
      <c r="E363" s="48">
        <f t="shared" si="5"/>
        <v>2.5200571774002318</v>
      </c>
      <c r="F363" s="11"/>
    </row>
    <row r="364" spans="1:11" x14ac:dyDescent="0.25">
      <c r="A364" s="20">
        <v>2009</v>
      </c>
      <c r="B364" s="20">
        <v>11</v>
      </c>
      <c r="C364" s="21">
        <v>3006.47</v>
      </c>
      <c r="D364" s="21">
        <v>0.41</v>
      </c>
      <c r="E364" s="48">
        <f t="shared" si="5"/>
        <v>2.5097639424308245</v>
      </c>
      <c r="F364" s="11"/>
    </row>
    <row r="365" spans="1:11" x14ac:dyDescent="0.25">
      <c r="A365" s="20">
        <v>2009</v>
      </c>
      <c r="B365" s="20">
        <v>12</v>
      </c>
      <c r="C365" s="21">
        <v>3017.59</v>
      </c>
      <c r="D365" s="21">
        <v>0.37</v>
      </c>
      <c r="E365" s="48">
        <f t="shared" si="5"/>
        <v>2.5005153118879635</v>
      </c>
      <c r="F365" s="11"/>
    </row>
    <row r="366" spans="1:11" x14ac:dyDescent="0.25">
      <c r="A366" s="20">
        <v>2010</v>
      </c>
      <c r="B366" s="20">
        <v>1</v>
      </c>
      <c r="C366" s="21">
        <v>3040.22</v>
      </c>
      <c r="D366" s="21">
        <v>0.75</v>
      </c>
      <c r="E366" s="48">
        <f t="shared" si="5"/>
        <v>2.4819026254678938</v>
      </c>
      <c r="F366" s="11"/>
    </row>
    <row r="367" spans="1:11" x14ac:dyDescent="0.25">
      <c r="A367" s="20">
        <v>2010</v>
      </c>
      <c r="B367" s="20">
        <v>2</v>
      </c>
      <c r="C367" s="21">
        <v>3063.93</v>
      </c>
      <c r="D367" s="21">
        <v>0.78</v>
      </c>
      <c r="E367" s="48">
        <f t="shared" si="5"/>
        <v>2.4626966020764183</v>
      </c>
      <c r="F367" s="11"/>
    </row>
    <row r="368" spans="1:11" x14ac:dyDescent="0.25">
      <c r="A368" s="20">
        <v>2010</v>
      </c>
      <c r="B368" s="20">
        <v>3</v>
      </c>
      <c r="C368" s="21">
        <v>3079.86</v>
      </c>
      <c r="D368" s="21">
        <v>0.52</v>
      </c>
      <c r="E368" s="48">
        <f t="shared" si="5"/>
        <v>2.449958764359419</v>
      </c>
      <c r="F368" s="11"/>
      <c r="J368" s="22"/>
      <c r="K368" s="23"/>
    </row>
    <row r="369" spans="1:11" x14ac:dyDescent="0.25">
      <c r="A369" s="20">
        <v>2010</v>
      </c>
      <c r="B369" s="20">
        <v>4</v>
      </c>
      <c r="C369" s="21">
        <v>3097.42</v>
      </c>
      <c r="D369" s="21">
        <v>0.56999999999999995</v>
      </c>
      <c r="E369" s="48">
        <f t="shared" si="5"/>
        <v>2.4360693738659918</v>
      </c>
      <c r="F369" s="11"/>
      <c r="J369" s="22"/>
      <c r="K369" s="23"/>
    </row>
    <row r="370" spans="1:11" x14ac:dyDescent="0.25">
      <c r="A370" s="20">
        <v>2010</v>
      </c>
      <c r="B370" s="20">
        <v>5</v>
      </c>
      <c r="C370" s="21">
        <v>3110.74</v>
      </c>
      <c r="D370" s="21">
        <v>0.43</v>
      </c>
      <c r="E370" s="48">
        <f t="shared" si="5"/>
        <v>2.4256382725653705</v>
      </c>
      <c r="F370" s="11"/>
      <c r="J370" s="22"/>
      <c r="K370" s="23"/>
    </row>
    <row r="371" spans="1:11" x14ac:dyDescent="0.25">
      <c r="A371" s="20">
        <v>2010</v>
      </c>
      <c r="B371" s="20">
        <v>6</v>
      </c>
      <c r="C371" s="21">
        <v>3110.74</v>
      </c>
      <c r="D371" s="21">
        <v>0</v>
      </c>
      <c r="E371" s="48">
        <f t="shared" si="5"/>
        <v>2.4256382725653705</v>
      </c>
      <c r="F371" s="11"/>
      <c r="J371" s="22"/>
      <c r="K371" s="23"/>
    </row>
    <row r="372" spans="1:11" x14ac:dyDescent="0.25">
      <c r="A372" s="20">
        <v>2010</v>
      </c>
      <c r="B372" s="20">
        <v>7</v>
      </c>
      <c r="C372" s="21">
        <v>3111.05</v>
      </c>
      <c r="D372" s="21">
        <v>0.01</v>
      </c>
      <c r="E372" s="48">
        <f t="shared" si="5"/>
        <v>2.4253965702897733</v>
      </c>
      <c r="F372" s="11"/>
      <c r="J372" s="22"/>
      <c r="K372" s="23"/>
    </row>
    <row r="373" spans="1:11" x14ac:dyDescent="0.25">
      <c r="A373" s="20">
        <v>2010</v>
      </c>
      <c r="B373" s="20">
        <v>8</v>
      </c>
      <c r="C373" s="21">
        <v>3112.29</v>
      </c>
      <c r="D373" s="21">
        <v>0.04</v>
      </c>
      <c r="E373" s="48">
        <f t="shared" si="5"/>
        <v>2.4244302426830404</v>
      </c>
      <c r="F373" s="11"/>
      <c r="J373" s="22"/>
      <c r="K373" s="23"/>
    </row>
    <row r="374" spans="1:11" x14ac:dyDescent="0.25">
      <c r="A374" s="20">
        <v>2010</v>
      </c>
      <c r="B374" s="20">
        <v>9</v>
      </c>
      <c r="C374" s="21">
        <v>3126.29</v>
      </c>
      <c r="D374" s="21">
        <v>0.45</v>
      </c>
      <c r="E374" s="48">
        <f t="shared" si="5"/>
        <v>2.4135732769512743</v>
      </c>
      <c r="F374" s="11"/>
      <c r="J374" s="22"/>
      <c r="K374" s="23"/>
    </row>
    <row r="375" spans="1:11" x14ac:dyDescent="0.25">
      <c r="A375" s="20">
        <v>2010</v>
      </c>
      <c r="B375" s="20">
        <v>10</v>
      </c>
      <c r="C375" s="21">
        <v>3149.74</v>
      </c>
      <c r="D375" s="48">
        <v>0.75</v>
      </c>
      <c r="E375" s="48">
        <f t="shared" si="5"/>
        <v>2.3956040816067357</v>
      </c>
      <c r="F375" s="11"/>
      <c r="J375" s="22"/>
      <c r="K375" s="23"/>
    </row>
    <row r="376" spans="1:11" x14ac:dyDescent="0.25">
      <c r="A376" s="20">
        <v>2010</v>
      </c>
      <c r="B376" s="20">
        <v>11</v>
      </c>
      <c r="C376" s="21">
        <v>3175.88</v>
      </c>
      <c r="D376" s="48">
        <v>0.83</v>
      </c>
      <c r="E376" s="48">
        <f t="shared" si="5"/>
        <v>2.3758863685025879</v>
      </c>
      <c r="F376" s="11"/>
      <c r="J376" s="22"/>
      <c r="K376" s="23"/>
    </row>
    <row r="377" spans="1:11" x14ac:dyDescent="0.25">
      <c r="A377" s="20">
        <v>2010</v>
      </c>
      <c r="B377" s="20">
        <v>12</v>
      </c>
      <c r="C377" s="21">
        <v>3195.89</v>
      </c>
      <c r="D377" s="49">
        <v>0.63</v>
      </c>
      <c r="E377" s="48">
        <f t="shared" si="5"/>
        <v>2.3610105479224881</v>
      </c>
      <c r="F377" s="11"/>
      <c r="J377" s="22"/>
      <c r="K377" s="23"/>
    </row>
    <row r="378" spans="1:11" x14ac:dyDescent="0.25">
      <c r="A378" s="20">
        <v>2011</v>
      </c>
      <c r="B378" s="20">
        <v>1</v>
      </c>
      <c r="C378" s="21">
        <v>3222.42</v>
      </c>
      <c r="D378" s="49">
        <v>0.83</v>
      </c>
      <c r="E378" s="48">
        <f t="shared" si="5"/>
        <v>2.3415724827924356</v>
      </c>
      <c r="F378" s="11"/>
      <c r="J378" s="22"/>
      <c r="K378" s="23"/>
    </row>
    <row r="379" spans="1:11" x14ac:dyDescent="0.25">
      <c r="A379" s="20">
        <v>2011</v>
      </c>
      <c r="B379" s="20">
        <v>2</v>
      </c>
      <c r="C379" s="21">
        <v>3248.2</v>
      </c>
      <c r="D379" s="49">
        <v>0.8</v>
      </c>
      <c r="E379" s="48">
        <f t="shared" si="5"/>
        <v>2.3229881164952899</v>
      </c>
      <c r="F379" s="11"/>
    </row>
    <row r="380" spans="1:11" x14ac:dyDescent="0.25">
      <c r="A380" s="20">
        <v>2011</v>
      </c>
      <c r="B380" s="20">
        <v>3</v>
      </c>
      <c r="C380" s="21">
        <v>3273.86</v>
      </c>
      <c r="D380" s="49">
        <v>0.79</v>
      </c>
      <c r="E380" s="48">
        <f t="shared" si="5"/>
        <v>2.3047809008326561</v>
      </c>
      <c r="F380" s="11"/>
    </row>
    <row r="381" spans="1:11" x14ac:dyDescent="0.25">
      <c r="A381" s="20">
        <v>2011</v>
      </c>
      <c r="B381" s="20">
        <v>4</v>
      </c>
      <c r="C381" s="50">
        <v>3299.07</v>
      </c>
      <c r="D381" s="48">
        <v>0.77</v>
      </c>
      <c r="E381" s="48">
        <f t="shared" si="5"/>
        <v>2.2871688081792745</v>
      </c>
      <c r="F381" s="11"/>
    </row>
    <row r="382" spans="1:11" x14ac:dyDescent="0.25">
      <c r="A382" s="20">
        <v>2011</v>
      </c>
      <c r="B382" s="20">
        <v>5</v>
      </c>
      <c r="C382" s="50">
        <v>3314.58</v>
      </c>
      <c r="D382" s="49">
        <v>0.47</v>
      </c>
      <c r="E382" s="48">
        <f t="shared" si="5"/>
        <v>2.27646639996621</v>
      </c>
      <c r="F382" s="11"/>
    </row>
    <row r="383" spans="1:11" x14ac:dyDescent="0.25">
      <c r="A383" s="20">
        <v>2011</v>
      </c>
      <c r="B383" s="20">
        <v>6</v>
      </c>
      <c r="C383" s="50">
        <v>3319.55</v>
      </c>
      <c r="D383" s="48">
        <v>0.15</v>
      </c>
      <c r="E383" s="48">
        <f t="shared" si="5"/>
        <v>2.27305809522375</v>
      </c>
      <c r="F383" s="11"/>
    </row>
    <row r="384" spans="1:11" x14ac:dyDescent="0.25">
      <c r="A384" s="20">
        <v>2011</v>
      </c>
      <c r="B384" s="20">
        <v>7</v>
      </c>
      <c r="C384" s="50">
        <v>3324.86</v>
      </c>
      <c r="D384" s="51">
        <v>0.16</v>
      </c>
      <c r="E384" s="48">
        <f t="shared" si="5"/>
        <v>2.269427885685412</v>
      </c>
      <c r="F384" s="11"/>
    </row>
    <row r="385" spans="1:6" x14ac:dyDescent="0.25">
      <c r="A385" s="10">
        <v>2011</v>
      </c>
      <c r="B385" s="10">
        <v>8</v>
      </c>
      <c r="C385" s="50">
        <v>3337.16</v>
      </c>
      <c r="D385" s="51">
        <v>0.37</v>
      </c>
      <c r="E385" s="48">
        <f t="shared" si="5"/>
        <v>2.2610632993323665</v>
      </c>
      <c r="F385" s="11"/>
    </row>
    <row r="386" spans="1:6" x14ac:dyDescent="0.25">
      <c r="A386" s="20">
        <v>2011</v>
      </c>
      <c r="B386" s="20">
        <v>9</v>
      </c>
      <c r="C386" s="50">
        <v>3354.85</v>
      </c>
      <c r="D386" s="51">
        <v>0.53</v>
      </c>
      <c r="E386" s="48">
        <f t="shared" si="5"/>
        <v>2.2491407961607823</v>
      </c>
      <c r="F386" s="11"/>
    </row>
    <row r="387" spans="1:6" x14ac:dyDescent="0.25">
      <c r="A387" s="20">
        <v>2011</v>
      </c>
      <c r="B387" s="10">
        <v>10</v>
      </c>
      <c r="C387" s="50">
        <v>3369.28</v>
      </c>
      <c r="D387" s="48">
        <v>0.43</v>
      </c>
      <c r="E387" s="48">
        <f t="shared" si="5"/>
        <v>2.2395081441732354</v>
      </c>
      <c r="F387" s="11"/>
    </row>
    <row r="388" spans="1:6" x14ac:dyDescent="0.25">
      <c r="A388" s="20">
        <v>2011</v>
      </c>
      <c r="B388" s="10">
        <v>11</v>
      </c>
      <c r="C388" s="50">
        <v>3386.8</v>
      </c>
      <c r="D388" s="48">
        <v>0.52</v>
      </c>
      <c r="E388" s="48">
        <f t="shared" si="5"/>
        <v>2.2279231132632571</v>
      </c>
      <c r="F388" s="11"/>
    </row>
    <row r="389" spans="1:6" x14ac:dyDescent="0.25">
      <c r="A389" s="10">
        <v>2011</v>
      </c>
      <c r="B389" s="10">
        <v>12</v>
      </c>
      <c r="C389" s="50">
        <v>3403.73</v>
      </c>
      <c r="D389" s="48">
        <v>0.5</v>
      </c>
      <c r="E389" s="48">
        <f t="shared" ref="E389:E452" si="6">$C$560/C389</f>
        <v>2.2168415238576502</v>
      </c>
      <c r="F389" s="11"/>
    </row>
    <row r="390" spans="1:6" x14ac:dyDescent="0.25">
      <c r="A390" s="10">
        <v>2012</v>
      </c>
      <c r="B390" s="10">
        <v>1</v>
      </c>
      <c r="C390" s="50">
        <v>3422.79</v>
      </c>
      <c r="D390" s="48">
        <v>0.56000000000000005</v>
      </c>
      <c r="E390" s="48">
        <f t="shared" si="6"/>
        <v>2.2044969162583739</v>
      </c>
      <c r="F390" s="11"/>
    </row>
    <row r="391" spans="1:6" x14ac:dyDescent="0.25">
      <c r="A391" s="10">
        <v>2012</v>
      </c>
      <c r="B391" s="10">
        <v>2</v>
      </c>
      <c r="C391" s="50">
        <v>3438.19</v>
      </c>
      <c r="D391" s="48">
        <v>0.45</v>
      </c>
      <c r="E391" s="48">
        <f t="shared" si="6"/>
        <v>2.194622752087581</v>
      </c>
      <c r="F391" s="11"/>
    </row>
    <row r="392" spans="1:6" x14ac:dyDescent="0.25">
      <c r="A392" s="10">
        <v>2012</v>
      </c>
      <c r="B392" s="10">
        <v>3</v>
      </c>
      <c r="C392" s="50">
        <v>3445.41</v>
      </c>
      <c r="D392" s="48">
        <v>0.21</v>
      </c>
      <c r="E392" s="48">
        <f t="shared" si="6"/>
        <v>2.1900238288041192</v>
      </c>
      <c r="F392" s="11"/>
    </row>
    <row r="393" spans="1:6" x14ac:dyDescent="0.25">
      <c r="A393" s="10">
        <v>2012</v>
      </c>
      <c r="B393" s="10">
        <v>4</v>
      </c>
      <c r="C393" s="50">
        <v>3467.46</v>
      </c>
      <c r="D393" s="48">
        <v>0.64</v>
      </c>
      <c r="E393" s="48">
        <f t="shared" si="6"/>
        <v>2.1760972008328863</v>
      </c>
      <c r="F393" s="11"/>
    </row>
    <row r="394" spans="1:6" x14ac:dyDescent="0.25">
      <c r="A394" s="10">
        <v>2012</v>
      </c>
      <c r="B394" s="10">
        <v>5</v>
      </c>
      <c r="C394" s="50">
        <v>3479.94</v>
      </c>
      <c r="D394" s="48">
        <v>0.36</v>
      </c>
      <c r="E394" s="48">
        <f t="shared" si="6"/>
        <v>2.1682931314907727</v>
      </c>
      <c r="F394" s="11"/>
    </row>
    <row r="395" spans="1:6" x14ac:dyDescent="0.25">
      <c r="A395" s="10">
        <v>2012</v>
      </c>
      <c r="B395" s="10">
        <v>6</v>
      </c>
      <c r="C395" s="50">
        <v>3482.72</v>
      </c>
      <c r="D395" s="1">
        <v>0.08</v>
      </c>
      <c r="E395" s="48">
        <f t="shared" si="6"/>
        <v>2.1665623420774569</v>
      </c>
      <c r="F395" s="11"/>
    </row>
    <row r="396" spans="1:6" x14ac:dyDescent="0.25">
      <c r="A396" s="10">
        <v>2012</v>
      </c>
      <c r="B396" s="10">
        <v>7</v>
      </c>
      <c r="C396" s="50">
        <v>3497.7</v>
      </c>
      <c r="D396" s="1">
        <v>0.43</v>
      </c>
      <c r="E396" s="48">
        <f t="shared" si="6"/>
        <v>2.1572833576350172</v>
      </c>
      <c r="F396" s="11"/>
    </row>
    <row r="397" spans="1:6" x14ac:dyDescent="0.25">
      <c r="A397" s="10">
        <v>2012</v>
      </c>
      <c r="B397" s="10">
        <v>8</v>
      </c>
      <c r="C397" s="50">
        <v>3512.04</v>
      </c>
      <c r="D397" s="48">
        <v>0.41</v>
      </c>
      <c r="E397" s="48">
        <f t="shared" si="6"/>
        <v>2.1484749604218631</v>
      </c>
      <c r="F397" s="11"/>
    </row>
    <row r="398" spans="1:6" x14ac:dyDescent="0.25">
      <c r="A398" s="10">
        <v>2012</v>
      </c>
      <c r="B398" s="10">
        <v>9</v>
      </c>
      <c r="C398" s="50">
        <v>3532.06</v>
      </c>
      <c r="D398" s="1">
        <v>0.56999999999999995</v>
      </c>
      <c r="E398" s="48">
        <f t="shared" si="6"/>
        <v>2.1362972316438564</v>
      </c>
      <c r="F398" s="11"/>
    </row>
    <row r="399" spans="1:6" x14ac:dyDescent="0.25">
      <c r="A399" s="10">
        <v>2012</v>
      </c>
      <c r="B399" s="10">
        <v>10</v>
      </c>
      <c r="C399" s="50">
        <v>3552.9</v>
      </c>
      <c r="D399" s="1">
        <v>0.59</v>
      </c>
      <c r="E399" s="48">
        <f t="shared" si="6"/>
        <v>2.1237665006051394</v>
      </c>
      <c r="F399" s="11"/>
    </row>
    <row r="400" spans="1:6" x14ac:dyDescent="0.25">
      <c r="A400" s="10">
        <v>2012</v>
      </c>
      <c r="B400" s="10">
        <v>11</v>
      </c>
      <c r="C400" s="50">
        <v>3574.22</v>
      </c>
      <c r="D400" s="1">
        <v>0.6</v>
      </c>
      <c r="E400" s="48">
        <f t="shared" si="6"/>
        <v>2.1110983655175115</v>
      </c>
      <c r="F400" s="11"/>
    </row>
    <row r="401" spans="1:6" x14ac:dyDescent="0.25">
      <c r="A401" s="10">
        <v>2012</v>
      </c>
      <c r="B401" s="10">
        <v>12</v>
      </c>
      <c r="C401" s="50">
        <v>3602.46</v>
      </c>
      <c r="D401" s="1">
        <v>0.79</v>
      </c>
      <c r="E401" s="48">
        <f t="shared" si="6"/>
        <v>2.0945492802140757</v>
      </c>
      <c r="F401" s="11"/>
    </row>
    <row r="402" spans="1:6" x14ac:dyDescent="0.25">
      <c r="A402" s="10">
        <v>2013</v>
      </c>
      <c r="B402" s="10">
        <v>1</v>
      </c>
      <c r="C402" s="50">
        <v>3633.44</v>
      </c>
      <c r="D402" s="1">
        <v>0.86</v>
      </c>
      <c r="E402" s="48">
        <f t="shared" si="6"/>
        <v>2.0766904090889073</v>
      </c>
      <c r="F402" s="11"/>
    </row>
    <row r="403" spans="1:6" x14ac:dyDescent="0.25">
      <c r="A403" s="10">
        <v>2013</v>
      </c>
      <c r="B403" s="10">
        <v>2</v>
      </c>
      <c r="C403" s="50">
        <v>3655.24</v>
      </c>
      <c r="D403" s="1">
        <v>0.6</v>
      </c>
      <c r="E403" s="48">
        <f t="shared" si="6"/>
        <v>2.0643049430406757</v>
      </c>
      <c r="F403" s="11"/>
    </row>
    <row r="404" spans="1:6" x14ac:dyDescent="0.25">
      <c r="A404" s="10">
        <v>2013</v>
      </c>
      <c r="B404" s="10">
        <v>3</v>
      </c>
      <c r="C404" s="50">
        <v>3672.42</v>
      </c>
      <c r="D404" s="1">
        <v>0.47</v>
      </c>
      <c r="E404" s="48">
        <f t="shared" si="6"/>
        <v>2.0546478888580282</v>
      </c>
      <c r="F404" s="11"/>
    </row>
    <row r="405" spans="1:6" x14ac:dyDescent="0.25">
      <c r="A405" s="10">
        <v>2013</v>
      </c>
      <c r="B405" s="10">
        <v>4</v>
      </c>
      <c r="C405" s="50">
        <v>3692.62</v>
      </c>
      <c r="D405" s="1">
        <v>0.55000000000000004</v>
      </c>
      <c r="E405" s="48">
        <f t="shared" si="6"/>
        <v>2.0434082033894634</v>
      </c>
      <c r="F405" s="11"/>
    </row>
    <row r="406" spans="1:6" x14ac:dyDescent="0.25">
      <c r="A406" s="10">
        <v>2013</v>
      </c>
      <c r="B406" s="10">
        <v>5</v>
      </c>
      <c r="C406" s="50">
        <v>3706.28</v>
      </c>
      <c r="D406" s="1">
        <v>0.37</v>
      </c>
      <c r="E406" s="48">
        <f t="shared" si="6"/>
        <v>2.0358769439977551</v>
      </c>
      <c r="F406" s="11"/>
    </row>
    <row r="407" spans="1:6" x14ac:dyDescent="0.25">
      <c r="A407" s="10">
        <v>2013</v>
      </c>
      <c r="B407" s="10">
        <v>6</v>
      </c>
      <c r="C407" s="50">
        <v>3715.92</v>
      </c>
      <c r="D407" s="1">
        <v>0.26</v>
      </c>
      <c r="E407" s="48">
        <f t="shared" si="6"/>
        <v>2.0305953841848048</v>
      </c>
      <c r="F407" s="11"/>
    </row>
    <row r="408" spans="1:6" x14ac:dyDescent="0.25">
      <c r="A408" s="10">
        <v>2013</v>
      </c>
      <c r="B408" s="10">
        <v>7</v>
      </c>
      <c r="C408" s="50">
        <v>3717.03</v>
      </c>
      <c r="D408" s="1">
        <v>0.03</v>
      </c>
      <c r="E408" s="48">
        <f t="shared" si="6"/>
        <v>2.0299889965913644</v>
      </c>
      <c r="F408" s="11"/>
    </row>
    <row r="409" spans="1:6" x14ac:dyDescent="0.25">
      <c r="A409" s="10">
        <v>2013</v>
      </c>
      <c r="B409" s="10">
        <v>8</v>
      </c>
      <c r="C409" s="50">
        <v>3725.95</v>
      </c>
      <c r="D409" s="1">
        <v>0.24</v>
      </c>
      <c r="E409" s="48">
        <f t="shared" si="6"/>
        <v>2.0251291616903071</v>
      </c>
      <c r="F409" s="11"/>
    </row>
    <row r="410" spans="1:6" x14ac:dyDescent="0.25">
      <c r="A410" s="10">
        <v>2013</v>
      </c>
      <c r="B410" s="10">
        <v>9</v>
      </c>
      <c r="C410" s="50">
        <v>3738.99</v>
      </c>
      <c r="D410" s="1">
        <v>0.35</v>
      </c>
      <c r="E410" s="48">
        <f t="shared" si="6"/>
        <v>2.0180663762138975</v>
      </c>
      <c r="F410" s="11"/>
    </row>
    <row r="411" spans="1:6" x14ac:dyDescent="0.25">
      <c r="A411" s="10">
        <v>2013</v>
      </c>
      <c r="B411" s="10">
        <v>10</v>
      </c>
      <c r="C411" s="50">
        <v>3760.3</v>
      </c>
      <c r="D411" s="1">
        <v>0.56999999999999995</v>
      </c>
      <c r="E411" s="48">
        <f t="shared" si="6"/>
        <v>2.0066297901763157</v>
      </c>
      <c r="F411" s="11"/>
    </row>
    <row r="412" spans="1:6" x14ac:dyDescent="0.25">
      <c r="A412" s="10">
        <v>2013</v>
      </c>
      <c r="B412" s="10">
        <v>11</v>
      </c>
      <c r="C412" s="50">
        <v>3780.61</v>
      </c>
      <c r="D412" s="1">
        <v>0.54</v>
      </c>
      <c r="E412" s="48">
        <f t="shared" si="6"/>
        <v>1.9958498760781989</v>
      </c>
      <c r="F412" s="11"/>
    </row>
    <row r="413" spans="1:6" x14ac:dyDescent="0.25">
      <c r="A413" s="10">
        <v>2013</v>
      </c>
      <c r="B413" s="10">
        <v>12</v>
      </c>
      <c r="C413" s="50">
        <v>3815.39</v>
      </c>
      <c r="D413" s="1">
        <v>0.92</v>
      </c>
      <c r="E413" s="48">
        <f t="shared" si="6"/>
        <v>1.9776562815334737</v>
      </c>
      <c r="F413" s="11"/>
    </row>
    <row r="414" spans="1:6" x14ac:dyDescent="0.25">
      <c r="A414" s="10">
        <v>2014</v>
      </c>
      <c r="B414" s="10">
        <v>1</v>
      </c>
      <c r="C414" s="50">
        <v>3836.37</v>
      </c>
      <c r="D414" s="1">
        <v>0.55000000000000004</v>
      </c>
      <c r="E414" s="48">
        <f t="shared" si="6"/>
        <v>1.9668410502636606</v>
      </c>
      <c r="F414" s="11"/>
    </row>
    <row r="415" spans="1:6" x14ac:dyDescent="0.25">
      <c r="A415" s="10">
        <v>2014</v>
      </c>
      <c r="B415" s="10">
        <v>2</v>
      </c>
      <c r="C415" s="50">
        <v>3862.84</v>
      </c>
      <c r="D415" s="1">
        <v>0.69</v>
      </c>
      <c r="E415" s="48">
        <f t="shared" si="6"/>
        <v>1.9533633285354814</v>
      </c>
      <c r="F415" s="11"/>
    </row>
    <row r="416" spans="1:6" x14ac:dyDescent="0.25">
      <c r="A416" s="10">
        <v>2014</v>
      </c>
      <c r="B416" s="10">
        <v>3</v>
      </c>
      <c r="C416" s="50">
        <v>3898.38</v>
      </c>
      <c r="D416" s="1">
        <v>0.92</v>
      </c>
      <c r="E416" s="48">
        <f t="shared" si="6"/>
        <v>1.9355552819376252</v>
      </c>
      <c r="F416" s="11"/>
    </row>
    <row r="417" spans="1:6" x14ac:dyDescent="0.25">
      <c r="A417" s="10">
        <v>2014</v>
      </c>
      <c r="B417" s="10">
        <v>4</v>
      </c>
      <c r="C417" s="50">
        <v>3924.5</v>
      </c>
      <c r="D417" s="1">
        <v>0.67</v>
      </c>
      <c r="E417" s="48">
        <f t="shared" si="6"/>
        <v>1.9226729519684036</v>
      </c>
      <c r="F417" s="11"/>
    </row>
    <row r="418" spans="1:6" x14ac:dyDescent="0.25">
      <c r="A418" s="10">
        <v>2014</v>
      </c>
      <c r="B418" s="10">
        <v>5</v>
      </c>
      <c r="C418" s="50">
        <v>3942.55</v>
      </c>
      <c r="D418" s="1">
        <v>0.46</v>
      </c>
      <c r="E418" s="48">
        <f t="shared" si="6"/>
        <v>1.913870464547057</v>
      </c>
      <c r="F418" s="11"/>
    </row>
    <row r="419" spans="1:6" x14ac:dyDescent="0.25">
      <c r="A419" s="10">
        <v>2014</v>
      </c>
      <c r="B419" s="10">
        <v>6</v>
      </c>
      <c r="C419" s="50">
        <v>3958.32</v>
      </c>
      <c r="D419" s="1">
        <v>0.4</v>
      </c>
      <c r="E419" s="48">
        <f t="shared" si="6"/>
        <v>1.9062455789324764</v>
      </c>
      <c r="F419" s="11"/>
    </row>
    <row r="420" spans="1:6" x14ac:dyDescent="0.25">
      <c r="A420" s="10">
        <v>2014</v>
      </c>
      <c r="B420" s="10">
        <v>7</v>
      </c>
      <c r="C420" s="50">
        <v>3958.72</v>
      </c>
      <c r="D420" s="1">
        <v>0.01</v>
      </c>
      <c r="E420" s="48">
        <f t="shared" si="6"/>
        <v>1.9060529666154717</v>
      </c>
      <c r="F420" s="11"/>
    </row>
    <row r="421" spans="1:6" x14ac:dyDescent="0.25">
      <c r="A421" s="10">
        <v>2014</v>
      </c>
      <c r="B421" s="10">
        <v>8</v>
      </c>
      <c r="C421" s="50">
        <v>3968.62</v>
      </c>
      <c r="D421" s="1">
        <v>0.25</v>
      </c>
      <c r="E421" s="48">
        <f t="shared" si="6"/>
        <v>1.9012981842554844</v>
      </c>
      <c r="F421" s="11"/>
    </row>
    <row r="422" spans="1:6" x14ac:dyDescent="0.25">
      <c r="A422" s="10">
        <v>2014</v>
      </c>
      <c r="B422" s="10">
        <v>9</v>
      </c>
      <c r="C422" s="50">
        <v>3991.24</v>
      </c>
      <c r="D422" s="1">
        <v>0.56999999999999995</v>
      </c>
      <c r="E422" s="48">
        <f t="shared" si="6"/>
        <v>1.8905227448111364</v>
      </c>
      <c r="F422" s="11"/>
    </row>
    <row r="423" spans="1:6" x14ac:dyDescent="0.25">
      <c r="A423" s="10">
        <v>2014</v>
      </c>
      <c r="B423" s="10">
        <v>10</v>
      </c>
      <c r="C423" s="50">
        <v>4008</v>
      </c>
      <c r="D423" s="1">
        <v>0.42</v>
      </c>
      <c r="E423" s="48">
        <f t="shared" si="6"/>
        <v>1.8826172654690618</v>
      </c>
      <c r="F423" s="11"/>
    </row>
    <row r="424" spans="1:6" x14ac:dyDescent="0.25">
      <c r="A424" s="10">
        <v>2014</v>
      </c>
      <c r="B424" s="10">
        <v>11</v>
      </c>
      <c r="C424" s="50">
        <v>4028.44</v>
      </c>
      <c r="D424" s="1">
        <v>0.51</v>
      </c>
      <c r="E424" s="48">
        <f t="shared" si="6"/>
        <v>1.8730650077945805</v>
      </c>
      <c r="F424" s="11"/>
    </row>
    <row r="425" spans="1:6" x14ac:dyDescent="0.25">
      <c r="A425" s="10">
        <v>2014</v>
      </c>
      <c r="B425" s="10">
        <v>12</v>
      </c>
      <c r="C425" s="50">
        <v>4059.86</v>
      </c>
      <c r="D425" s="1">
        <v>0.78</v>
      </c>
      <c r="E425" s="48">
        <f t="shared" si="6"/>
        <v>1.858569014695088</v>
      </c>
      <c r="F425" s="11"/>
    </row>
    <row r="426" spans="1:6" x14ac:dyDescent="0.25">
      <c r="A426" s="10">
        <v>2015</v>
      </c>
      <c r="B426" s="10">
        <v>1</v>
      </c>
      <c r="C426" s="50">
        <v>4110.2</v>
      </c>
      <c r="D426" s="1">
        <v>1.24</v>
      </c>
      <c r="E426" s="48">
        <f t="shared" si="6"/>
        <v>1.8358060435015329</v>
      </c>
      <c r="F426" s="11"/>
    </row>
    <row r="427" spans="1:6" x14ac:dyDescent="0.25">
      <c r="A427" s="10">
        <v>2015</v>
      </c>
      <c r="B427" s="10">
        <v>2</v>
      </c>
      <c r="C427" s="50">
        <v>4160.34</v>
      </c>
      <c r="D427" s="1">
        <v>1.22</v>
      </c>
      <c r="E427" s="48">
        <f t="shared" si="6"/>
        <v>1.8136810933721761</v>
      </c>
      <c r="F427" s="11"/>
    </row>
    <row r="428" spans="1:6" x14ac:dyDescent="0.25">
      <c r="A428" s="10">
        <v>2015</v>
      </c>
      <c r="B428" s="10">
        <v>3</v>
      </c>
      <c r="C428" s="50">
        <v>4215.26</v>
      </c>
      <c r="D428" s="1">
        <v>1.32</v>
      </c>
      <c r="E428" s="48">
        <f t="shared" si="6"/>
        <v>1.7900509102641353</v>
      </c>
      <c r="F428" s="11"/>
    </row>
    <row r="429" spans="1:6" x14ac:dyDescent="0.25">
      <c r="A429" s="10">
        <v>2015</v>
      </c>
      <c r="B429" s="10">
        <v>4</v>
      </c>
      <c r="C429" s="50">
        <v>4245.1899999999996</v>
      </c>
      <c r="D429" s="1">
        <v>0.71</v>
      </c>
      <c r="E429" s="48">
        <f t="shared" si="6"/>
        <v>1.7774304565873378</v>
      </c>
      <c r="F429" s="11"/>
    </row>
    <row r="430" spans="1:6" x14ac:dyDescent="0.25">
      <c r="A430" s="10">
        <v>2015</v>
      </c>
      <c r="B430" s="10">
        <v>5</v>
      </c>
      <c r="C430" s="50">
        <v>4276.6000000000004</v>
      </c>
      <c r="D430" s="1">
        <v>0.74</v>
      </c>
      <c r="E430" s="48">
        <f t="shared" si="6"/>
        <v>1.7643759060936255</v>
      </c>
      <c r="F430" s="11"/>
    </row>
    <row r="431" spans="1:6" x14ac:dyDescent="0.25">
      <c r="A431" s="10">
        <v>2015</v>
      </c>
      <c r="B431" s="10">
        <v>6</v>
      </c>
      <c r="C431" s="50">
        <v>4310.3900000000003</v>
      </c>
      <c r="D431" s="1">
        <v>0.79</v>
      </c>
      <c r="E431" s="48">
        <f t="shared" si="6"/>
        <v>1.7505446142924421</v>
      </c>
      <c r="F431" s="11"/>
    </row>
    <row r="432" spans="1:6" x14ac:dyDescent="0.25">
      <c r="A432" s="10">
        <v>2015</v>
      </c>
      <c r="B432" s="10">
        <v>7</v>
      </c>
      <c r="C432" s="50">
        <v>4337.1099999999997</v>
      </c>
      <c r="D432" s="1">
        <v>0.62</v>
      </c>
      <c r="E432" s="48">
        <f t="shared" si="6"/>
        <v>1.7397598861914962</v>
      </c>
      <c r="F432" s="11"/>
    </row>
    <row r="433" spans="1:6" x14ac:dyDescent="0.25">
      <c r="A433" s="10">
        <v>2015</v>
      </c>
      <c r="B433" s="10">
        <v>8</v>
      </c>
      <c r="C433" s="50">
        <v>4346.6499999999996</v>
      </c>
      <c r="D433" s="1">
        <v>0.22</v>
      </c>
      <c r="E433" s="48">
        <f t="shared" si="6"/>
        <v>1.7359414721682216</v>
      </c>
      <c r="F433" s="11"/>
    </row>
    <row r="434" spans="1:6" x14ac:dyDescent="0.25">
      <c r="A434" s="10">
        <v>2015</v>
      </c>
      <c r="B434" s="10">
        <v>9</v>
      </c>
      <c r="C434" s="50">
        <v>4370.12</v>
      </c>
      <c r="D434" s="1">
        <v>0.54</v>
      </c>
      <c r="E434" s="48">
        <f t="shared" si="6"/>
        <v>1.7266184910254181</v>
      </c>
      <c r="F434" s="11"/>
    </row>
    <row r="435" spans="1:6" x14ac:dyDescent="0.25">
      <c r="A435" s="10">
        <v>2015</v>
      </c>
      <c r="B435" s="10">
        <v>10</v>
      </c>
      <c r="C435" s="50">
        <v>4405.95</v>
      </c>
      <c r="D435" s="1">
        <v>0.82</v>
      </c>
      <c r="E435" s="48">
        <f t="shared" si="6"/>
        <v>1.712577310228214</v>
      </c>
      <c r="F435" s="11"/>
    </row>
    <row r="436" spans="1:6" x14ac:dyDescent="0.25">
      <c r="A436" s="10">
        <v>2015</v>
      </c>
      <c r="B436" s="10">
        <v>11</v>
      </c>
      <c r="C436" s="50">
        <v>4450.45</v>
      </c>
      <c r="D436" s="1">
        <v>1.01</v>
      </c>
      <c r="E436" s="48">
        <f t="shared" si="6"/>
        <v>1.6954532687705737</v>
      </c>
      <c r="F436" s="11"/>
    </row>
    <row r="437" spans="1:6" x14ac:dyDescent="0.25">
      <c r="A437" s="10">
        <v>2015</v>
      </c>
      <c r="B437" s="10">
        <v>12</v>
      </c>
      <c r="C437" s="50">
        <v>4493.17</v>
      </c>
      <c r="D437" s="1">
        <v>0.96</v>
      </c>
      <c r="E437" s="48">
        <f t="shared" si="6"/>
        <v>1.6793332992074637</v>
      </c>
      <c r="F437" s="11"/>
    </row>
    <row r="438" spans="1:6" x14ac:dyDescent="0.25">
      <c r="A438" s="10">
        <v>2016</v>
      </c>
      <c r="B438" s="10">
        <v>1</v>
      </c>
      <c r="C438" s="50">
        <v>4550.2299999999996</v>
      </c>
      <c r="D438" s="1">
        <v>1.27</v>
      </c>
      <c r="E438" s="48">
        <f t="shared" si="6"/>
        <v>1.6582744168976076</v>
      </c>
      <c r="F438" s="11"/>
    </row>
    <row r="439" spans="1:6" x14ac:dyDescent="0.25">
      <c r="A439" s="10">
        <v>2016</v>
      </c>
      <c r="B439" s="10">
        <v>2</v>
      </c>
      <c r="C439" s="50">
        <v>4591.18</v>
      </c>
      <c r="D439" s="1">
        <v>0.9</v>
      </c>
      <c r="E439" s="48">
        <f t="shared" si="6"/>
        <v>1.6434838102622853</v>
      </c>
      <c r="F439" s="11"/>
    </row>
    <row r="440" spans="1:6" x14ac:dyDescent="0.25">
      <c r="A440" s="10">
        <v>2016</v>
      </c>
      <c r="B440" s="10">
        <v>3</v>
      </c>
      <c r="C440" s="50">
        <v>4610.92</v>
      </c>
      <c r="D440" s="1">
        <v>0.43</v>
      </c>
      <c r="E440" s="48">
        <f t="shared" si="6"/>
        <v>1.6364478238616154</v>
      </c>
      <c r="F440" s="11"/>
    </row>
    <row r="441" spans="1:6" x14ac:dyDescent="0.25">
      <c r="A441" s="10">
        <v>2016</v>
      </c>
      <c r="B441" s="10">
        <v>4</v>
      </c>
      <c r="C441" s="50">
        <v>4639.05</v>
      </c>
      <c r="D441" s="1">
        <v>0.61</v>
      </c>
      <c r="E441" s="48">
        <f t="shared" si="6"/>
        <v>1.6265248272814476</v>
      </c>
      <c r="F441" s="11"/>
    </row>
    <row r="442" spans="1:6" x14ac:dyDescent="0.25">
      <c r="A442" s="10">
        <v>2016</v>
      </c>
      <c r="B442" s="10">
        <v>5</v>
      </c>
      <c r="C442" s="50">
        <v>4675.2299999999996</v>
      </c>
      <c r="D442" s="1">
        <v>0.78</v>
      </c>
      <c r="E442" s="48">
        <f t="shared" si="6"/>
        <v>1.6139377100164056</v>
      </c>
      <c r="F442" s="11"/>
    </row>
    <row r="443" spans="1:6" x14ac:dyDescent="0.25">
      <c r="A443" s="10">
        <v>2016</v>
      </c>
      <c r="B443" s="10">
        <v>6</v>
      </c>
      <c r="C443" s="50">
        <v>4691.59</v>
      </c>
      <c r="D443" s="1">
        <v>0.35</v>
      </c>
      <c r="E443" s="48">
        <f t="shared" si="6"/>
        <v>1.6083097627883083</v>
      </c>
      <c r="F443" s="11"/>
    </row>
    <row r="444" spans="1:6" x14ac:dyDescent="0.25">
      <c r="A444" s="10">
        <v>2016</v>
      </c>
      <c r="B444" s="10">
        <v>7</v>
      </c>
      <c r="C444" s="50">
        <v>4715.99</v>
      </c>
      <c r="D444" s="1">
        <v>0.52</v>
      </c>
      <c r="E444" s="48">
        <f t="shared" si="6"/>
        <v>1.5999885495940407</v>
      </c>
      <c r="F444" s="11"/>
    </row>
    <row r="445" spans="1:6" x14ac:dyDescent="0.25">
      <c r="A445" s="10">
        <v>2016</v>
      </c>
      <c r="B445" s="10">
        <v>8</v>
      </c>
      <c r="C445" s="50">
        <v>4736.74</v>
      </c>
      <c r="D445" s="48">
        <v>0.44</v>
      </c>
      <c r="E445" s="48">
        <f t="shared" si="6"/>
        <v>1.5929795597816221</v>
      </c>
      <c r="F445" s="11"/>
    </row>
    <row r="446" spans="1:6" x14ac:dyDescent="0.25">
      <c r="A446" s="10">
        <v>2016</v>
      </c>
      <c r="B446" s="10">
        <v>9</v>
      </c>
      <c r="C446" s="50">
        <v>4740.53</v>
      </c>
      <c r="D446" s="48">
        <v>0.08</v>
      </c>
      <c r="E446" s="48">
        <f t="shared" si="6"/>
        <v>1.591705990680367</v>
      </c>
      <c r="F446" s="11"/>
    </row>
    <row r="447" spans="1:6" x14ac:dyDescent="0.25">
      <c r="A447" s="10">
        <v>2016</v>
      </c>
      <c r="B447" s="10">
        <v>10</v>
      </c>
      <c r="C447" s="50">
        <v>4752.8599999999997</v>
      </c>
      <c r="D447" s="48">
        <v>0.26</v>
      </c>
      <c r="E447" s="48">
        <f t="shared" si="6"/>
        <v>1.5875767432661598</v>
      </c>
      <c r="F447" s="11"/>
    </row>
    <row r="448" spans="1:6" x14ac:dyDescent="0.25">
      <c r="A448" s="10">
        <v>2016</v>
      </c>
      <c r="B448" s="10">
        <v>11</v>
      </c>
      <c r="C448" s="50">
        <v>4761.42</v>
      </c>
      <c r="D448" s="48">
        <v>0.18</v>
      </c>
      <c r="E448" s="48">
        <f t="shared" si="6"/>
        <v>1.5847226247632009</v>
      </c>
      <c r="F448" s="11"/>
    </row>
    <row r="449" spans="1:6" x14ac:dyDescent="0.25">
      <c r="A449" s="10">
        <v>2016</v>
      </c>
      <c r="B449" s="10">
        <v>12</v>
      </c>
      <c r="C449" s="50">
        <v>4775.7</v>
      </c>
      <c r="D449" s="48">
        <v>0.3</v>
      </c>
      <c r="E449" s="48">
        <f t="shared" si="6"/>
        <v>1.5799840861025609</v>
      </c>
      <c r="F449" s="11"/>
    </row>
    <row r="450" spans="1:6" x14ac:dyDescent="0.25">
      <c r="A450" s="10">
        <v>2017</v>
      </c>
      <c r="B450" s="10">
        <v>1</v>
      </c>
      <c r="C450" s="50">
        <v>4793.8500000000004</v>
      </c>
      <c r="D450" s="48">
        <v>0.38</v>
      </c>
      <c r="E450" s="48">
        <f t="shared" si="6"/>
        <v>1.5740021068660888</v>
      </c>
      <c r="F450" s="11"/>
    </row>
    <row r="451" spans="1:6" x14ac:dyDescent="0.25">
      <c r="A451" s="10">
        <v>2017</v>
      </c>
      <c r="B451" s="10">
        <v>2</v>
      </c>
      <c r="C451" s="50">
        <v>4809.67</v>
      </c>
      <c r="D451" s="48">
        <v>0.33</v>
      </c>
      <c r="E451" s="48">
        <f t="shared" si="6"/>
        <v>1.5688248881939924</v>
      </c>
      <c r="F451" s="11"/>
    </row>
    <row r="452" spans="1:6" x14ac:dyDescent="0.25">
      <c r="A452" s="10">
        <v>2017</v>
      </c>
      <c r="B452" s="10">
        <v>3</v>
      </c>
      <c r="C452" s="50">
        <v>4821.6899999999996</v>
      </c>
      <c r="D452" s="48">
        <v>0.25</v>
      </c>
      <c r="E452" s="48">
        <f t="shared" si="6"/>
        <v>1.5649139617022247</v>
      </c>
      <c r="F452" s="11"/>
    </row>
    <row r="453" spans="1:6" x14ac:dyDescent="0.25">
      <c r="A453" s="10">
        <v>2017</v>
      </c>
      <c r="B453" s="10">
        <v>4</v>
      </c>
      <c r="C453" s="50">
        <v>4828.4399999999996</v>
      </c>
      <c r="D453" s="48">
        <v>0.14000000000000001</v>
      </c>
      <c r="E453" s="48">
        <f t="shared" ref="E453:E516" si="7">$C$560/C453</f>
        <v>1.5627262635551027</v>
      </c>
      <c r="F453" s="11"/>
    </row>
    <row r="454" spans="1:6" x14ac:dyDescent="0.25">
      <c r="A454" s="10">
        <v>2017</v>
      </c>
      <c r="B454" s="10">
        <v>5</v>
      </c>
      <c r="C454" s="50">
        <v>4843.41</v>
      </c>
      <c r="D454" s="48">
        <v>0.31</v>
      </c>
      <c r="E454" s="48">
        <f t="shared" si="7"/>
        <v>1.5578961929714807</v>
      </c>
      <c r="F454" s="11"/>
    </row>
    <row r="455" spans="1:6" x14ac:dyDescent="0.25">
      <c r="A455" s="10">
        <v>2017</v>
      </c>
      <c r="B455" s="10">
        <v>6</v>
      </c>
      <c r="C455" s="50">
        <v>4832.2700000000004</v>
      </c>
      <c r="D455" s="48">
        <v>-0.23</v>
      </c>
      <c r="E455" s="48">
        <f t="shared" si="7"/>
        <v>1.5614876652173821</v>
      </c>
      <c r="F455" s="11"/>
    </row>
    <row r="456" spans="1:6" x14ac:dyDescent="0.25">
      <c r="A456" s="10">
        <v>2017</v>
      </c>
      <c r="B456" s="10">
        <v>7</v>
      </c>
      <c r="C456" s="50">
        <v>4843.87</v>
      </c>
      <c r="D456" s="48">
        <v>0.24</v>
      </c>
      <c r="E456" s="48">
        <f t="shared" si="7"/>
        <v>1.5577482467531127</v>
      </c>
      <c r="F456" s="11"/>
    </row>
    <row r="457" spans="1:6" x14ac:dyDescent="0.25">
      <c r="A457" s="10">
        <v>2017</v>
      </c>
      <c r="B457" s="10">
        <v>8</v>
      </c>
      <c r="C457" s="50">
        <v>4853.07</v>
      </c>
      <c r="D457" s="48">
        <v>0.19</v>
      </c>
      <c r="E457" s="48">
        <f t="shared" si="7"/>
        <v>1.5547952121028545</v>
      </c>
      <c r="F457" s="11"/>
    </row>
    <row r="458" spans="1:6" x14ac:dyDescent="0.25">
      <c r="A458" s="10">
        <v>2017</v>
      </c>
      <c r="B458" s="10">
        <v>9</v>
      </c>
      <c r="C458" s="50">
        <v>4860.83</v>
      </c>
      <c r="D458" s="48">
        <v>0.16</v>
      </c>
      <c r="E458" s="48">
        <f t="shared" si="7"/>
        <v>1.5523130823336755</v>
      </c>
      <c r="F458" s="11"/>
    </row>
    <row r="459" spans="1:6" x14ac:dyDescent="0.25">
      <c r="A459" s="10">
        <v>2017</v>
      </c>
      <c r="B459" s="10">
        <v>10</v>
      </c>
      <c r="C459" s="50">
        <v>4881.25</v>
      </c>
      <c r="D459" s="48">
        <v>0.42</v>
      </c>
      <c r="E459" s="48">
        <f t="shared" si="7"/>
        <v>1.5458192061459666</v>
      </c>
      <c r="F459" s="11"/>
    </row>
    <row r="460" spans="1:6" x14ac:dyDescent="0.25">
      <c r="A460" s="10">
        <v>2017</v>
      </c>
      <c r="B460" s="10">
        <v>11</v>
      </c>
      <c r="C460" s="50">
        <v>4894.92</v>
      </c>
      <c r="D460" s="48">
        <v>0.28000000000000003</v>
      </c>
      <c r="E460" s="48">
        <f t="shared" si="7"/>
        <v>1.5415022104549205</v>
      </c>
      <c r="F460" s="11"/>
    </row>
    <row r="461" spans="1:6" x14ac:dyDescent="0.25">
      <c r="A461" s="10">
        <v>2017</v>
      </c>
      <c r="B461" s="10">
        <v>12</v>
      </c>
      <c r="C461" s="50">
        <v>4916.46</v>
      </c>
      <c r="D461" s="48">
        <v>0.44</v>
      </c>
      <c r="E461" s="48">
        <f t="shared" si="7"/>
        <v>1.5347485792623148</v>
      </c>
      <c r="F461" s="11"/>
    </row>
    <row r="462" spans="1:6" x14ac:dyDescent="0.25">
      <c r="A462" s="10">
        <v>2018</v>
      </c>
      <c r="B462" s="10">
        <v>1</v>
      </c>
      <c r="C462" s="50">
        <v>4930.72</v>
      </c>
      <c r="D462" s="48">
        <v>0.28999999999999998</v>
      </c>
      <c r="E462" s="48">
        <f t="shared" si="7"/>
        <v>1.530309975013791</v>
      </c>
      <c r="F462" s="11"/>
    </row>
    <row r="463" spans="1:6" x14ac:dyDescent="0.25">
      <c r="A463" s="10">
        <v>2018</v>
      </c>
      <c r="B463" s="10">
        <v>2</v>
      </c>
      <c r="C463" s="50">
        <v>4946.5</v>
      </c>
      <c r="D463" s="48">
        <v>0.32</v>
      </c>
      <c r="E463" s="48">
        <f t="shared" si="7"/>
        <v>1.5254280804609319</v>
      </c>
      <c r="F463" s="11"/>
    </row>
    <row r="464" spans="1:6" x14ac:dyDescent="0.25">
      <c r="A464" s="10">
        <v>2018</v>
      </c>
      <c r="B464" s="10">
        <v>3</v>
      </c>
      <c r="C464" s="50">
        <v>4950.95</v>
      </c>
      <c r="D464" s="48">
        <v>0.09</v>
      </c>
      <c r="E464" s="48">
        <f t="shared" si="7"/>
        <v>1.5240569991617769</v>
      </c>
      <c r="F464" s="11"/>
    </row>
    <row r="465" spans="1:7" x14ac:dyDescent="0.25">
      <c r="A465" s="10">
        <v>2018</v>
      </c>
      <c r="B465" s="10">
        <v>4</v>
      </c>
      <c r="C465" s="50">
        <v>4961.84</v>
      </c>
      <c r="D465" s="48">
        <v>0.22</v>
      </c>
      <c r="E465" s="48">
        <f t="shared" si="7"/>
        <v>1.5207120745529883</v>
      </c>
      <c r="F465" s="11"/>
    </row>
    <row r="466" spans="1:7" x14ac:dyDescent="0.25">
      <c r="A466" s="10">
        <v>2018</v>
      </c>
      <c r="B466" s="10">
        <v>5</v>
      </c>
      <c r="C466" s="50">
        <v>4981.6899999999996</v>
      </c>
      <c r="D466" s="48">
        <v>0.4</v>
      </c>
      <c r="E466" s="48">
        <f t="shared" si="7"/>
        <v>1.5146526580337196</v>
      </c>
      <c r="F466" s="11"/>
    </row>
    <row r="467" spans="1:7" x14ac:dyDescent="0.25">
      <c r="A467" s="10">
        <v>2018</v>
      </c>
      <c r="B467" s="10">
        <v>6</v>
      </c>
      <c r="C467" s="50">
        <v>5044.46</v>
      </c>
      <c r="D467" s="48">
        <v>1.26</v>
      </c>
      <c r="E467" s="48">
        <f t="shared" si="7"/>
        <v>1.4958052992788127</v>
      </c>
      <c r="F467" s="11"/>
    </row>
    <row r="468" spans="1:7" x14ac:dyDescent="0.25">
      <c r="A468" s="10">
        <v>2018</v>
      </c>
      <c r="B468" s="10">
        <v>7</v>
      </c>
      <c r="C468" s="50">
        <v>5061.1099999999997</v>
      </c>
      <c r="D468" s="48">
        <v>0.33</v>
      </c>
      <c r="E468" s="48">
        <f t="shared" si="7"/>
        <v>1.4908844107320331</v>
      </c>
      <c r="F468" s="11"/>
    </row>
    <row r="469" spans="1:7" x14ac:dyDescent="0.25">
      <c r="A469" s="10">
        <v>2018</v>
      </c>
      <c r="B469" s="10">
        <v>8</v>
      </c>
      <c r="C469" s="50">
        <v>5056.5600000000004</v>
      </c>
      <c r="D469" s="48">
        <v>-0.09</v>
      </c>
      <c r="E469" s="48">
        <f t="shared" si="7"/>
        <v>1.492225940164855</v>
      </c>
      <c r="F469" s="11"/>
    </row>
    <row r="470" spans="1:7" x14ac:dyDescent="0.25">
      <c r="A470" s="10">
        <v>2018</v>
      </c>
      <c r="B470" s="10">
        <v>9</v>
      </c>
      <c r="C470" s="50">
        <v>5080.83</v>
      </c>
      <c r="D470" s="48">
        <v>0.48</v>
      </c>
      <c r="E470" s="48">
        <f t="shared" si="7"/>
        <v>1.4850979072316923</v>
      </c>
      <c r="F470" s="11"/>
    </row>
    <row r="471" spans="1:7" x14ac:dyDescent="0.25">
      <c r="A471" s="10">
        <v>2018</v>
      </c>
      <c r="B471" s="10">
        <v>10</v>
      </c>
      <c r="C471" s="50">
        <v>5103.6899999999996</v>
      </c>
      <c r="D471" s="48">
        <v>0.45</v>
      </c>
      <c r="E471" s="48">
        <f t="shared" si="7"/>
        <v>1.4784459871191238</v>
      </c>
      <c r="F471" s="11"/>
    </row>
    <row r="472" spans="1:7" x14ac:dyDescent="0.25">
      <c r="A472" s="10">
        <v>2018</v>
      </c>
      <c r="B472" s="10">
        <v>11</v>
      </c>
      <c r="C472" s="50">
        <v>5092.97</v>
      </c>
      <c r="D472" s="48">
        <v>-0.21</v>
      </c>
      <c r="E472" s="48">
        <f t="shared" si="7"/>
        <v>1.4815579121809082</v>
      </c>
      <c r="F472" s="11"/>
    </row>
    <row r="473" spans="1:7" x14ac:dyDescent="0.25">
      <c r="A473" s="10">
        <v>2018</v>
      </c>
      <c r="B473" s="10">
        <v>12</v>
      </c>
      <c r="C473" s="50">
        <v>5100.6099999999997</v>
      </c>
      <c r="D473" s="48">
        <v>0.15</v>
      </c>
      <c r="E473" s="48">
        <f t="shared" si="7"/>
        <v>1.4793387457578604</v>
      </c>
      <c r="F473" s="11"/>
    </row>
    <row r="474" spans="1:7" x14ac:dyDescent="0.25">
      <c r="A474" s="10">
        <v>2019</v>
      </c>
      <c r="B474" s="10">
        <v>1</v>
      </c>
      <c r="C474" s="50">
        <v>5116.93</v>
      </c>
      <c r="D474" s="48">
        <v>0.32</v>
      </c>
      <c r="E474" s="48">
        <f t="shared" si="7"/>
        <v>1.4746205244160071</v>
      </c>
      <c r="F474" s="11"/>
      <c r="G474" s="25"/>
    </row>
    <row r="475" spans="1:7" x14ac:dyDescent="0.25">
      <c r="A475" s="10">
        <v>2019</v>
      </c>
      <c r="B475" s="10">
        <v>2</v>
      </c>
      <c r="C475" s="50">
        <v>5138.93</v>
      </c>
      <c r="D475" s="48">
        <v>0.43</v>
      </c>
      <c r="E475" s="48">
        <f t="shared" si="7"/>
        <v>1.4683076048905122</v>
      </c>
      <c r="F475" s="11"/>
      <c r="G475" s="25"/>
    </row>
    <row r="476" spans="1:7" x14ac:dyDescent="0.25">
      <c r="A476" s="10">
        <v>2019</v>
      </c>
      <c r="B476" s="10">
        <v>3</v>
      </c>
      <c r="C476" s="50">
        <v>5177.47</v>
      </c>
      <c r="D476" s="48">
        <v>0.75</v>
      </c>
      <c r="E476" s="48">
        <f t="shared" si="7"/>
        <v>1.4573778312573515</v>
      </c>
      <c r="F476" s="11"/>
      <c r="G476" s="25"/>
    </row>
    <row r="477" spans="1:7" x14ac:dyDescent="0.25">
      <c r="A477" s="10">
        <v>2019</v>
      </c>
      <c r="B477" s="10">
        <v>4</v>
      </c>
      <c r="C477" s="50">
        <v>5206.9799999999996</v>
      </c>
      <c r="D477" s="48">
        <v>0.56999999999999995</v>
      </c>
      <c r="E477" s="48">
        <f t="shared" si="7"/>
        <v>1.4491182988987859</v>
      </c>
      <c r="F477" s="11"/>
      <c r="G477" s="25"/>
    </row>
    <row r="478" spans="1:7" x14ac:dyDescent="0.25">
      <c r="A478" s="10">
        <v>2019</v>
      </c>
      <c r="B478" s="10">
        <v>5</v>
      </c>
      <c r="C478" s="50">
        <v>5213.75</v>
      </c>
      <c r="D478" s="48">
        <v>0.13</v>
      </c>
      <c r="E478" s="48">
        <f t="shared" si="7"/>
        <v>1.4472366339007432</v>
      </c>
      <c r="F478" s="11"/>
      <c r="G478" s="25"/>
    </row>
    <row r="479" spans="1:7" x14ac:dyDescent="0.25">
      <c r="A479" s="10">
        <v>2019</v>
      </c>
      <c r="B479" s="10">
        <v>6</v>
      </c>
      <c r="C479" s="50">
        <v>5214.2700000000004</v>
      </c>
      <c r="D479" s="48">
        <v>0.01</v>
      </c>
      <c r="E479" s="48">
        <f t="shared" si="7"/>
        <v>1.4470923063055805</v>
      </c>
      <c r="F479" s="11"/>
      <c r="G479" s="25"/>
    </row>
    <row r="480" spans="1:7" x14ac:dyDescent="0.25">
      <c r="A480" s="10">
        <v>2019</v>
      </c>
      <c r="B480" s="10">
        <v>7</v>
      </c>
      <c r="C480" s="50">
        <v>5224.18</v>
      </c>
      <c r="D480" s="48">
        <v>0.19</v>
      </c>
      <c r="E480" s="48">
        <f t="shared" si="7"/>
        <v>1.4443472468406524</v>
      </c>
      <c r="F480" s="11"/>
      <c r="G480" s="25"/>
    </row>
    <row r="481" spans="1:9" x14ac:dyDescent="0.25">
      <c r="A481" s="10">
        <v>2019</v>
      </c>
      <c r="B481" s="10">
        <v>8</v>
      </c>
      <c r="C481" s="50">
        <v>5229.93</v>
      </c>
      <c r="D481" s="48">
        <v>0.11</v>
      </c>
      <c r="E481" s="48">
        <f t="shared" si="7"/>
        <v>1.4427592721126286</v>
      </c>
      <c r="F481" s="11"/>
      <c r="G481" s="25"/>
    </row>
    <row r="482" spans="1:9" x14ac:dyDescent="0.25">
      <c r="A482" s="10">
        <v>2019</v>
      </c>
      <c r="B482" s="10">
        <v>9</v>
      </c>
      <c r="C482" s="50">
        <v>5227.84</v>
      </c>
      <c r="D482" s="48">
        <v>-0.04</v>
      </c>
      <c r="E482" s="48">
        <f t="shared" si="7"/>
        <v>1.443336062312542</v>
      </c>
      <c r="F482" s="11"/>
      <c r="G482" s="25"/>
    </row>
    <row r="483" spans="1:9" x14ac:dyDescent="0.25">
      <c r="A483" s="10">
        <v>2019</v>
      </c>
      <c r="B483" s="10">
        <v>10</v>
      </c>
      <c r="C483" s="50">
        <v>5233.07</v>
      </c>
      <c r="D483" s="48">
        <v>0.1</v>
      </c>
      <c r="E483" s="48">
        <f t="shared" si="7"/>
        <v>1.4418935729887046</v>
      </c>
      <c r="F483" s="11"/>
      <c r="G483" s="25"/>
    </row>
    <row r="484" spans="1:9" x14ac:dyDescent="0.25">
      <c r="A484" s="10">
        <v>2019</v>
      </c>
      <c r="B484" s="10">
        <v>11</v>
      </c>
      <c r="C484" s="50">
        <v>5259.76</v>
      </c>
      <c r="D484" s="48">
        <v>0.51</v>
      </c>
      <c r="E484" s="48">
        <f t="shared" si="7"/>
        <v>1.4345768628226381</v>
      </c>
      <c r="F484" s="11"/>
      <c r="G484" s="25"/>
    </row>
    <row r="485" spans="1:9" x14ac:dyDescent="0.25">
      <c r="A485" s="10">
        <v>2019</v>
      </c>
      <c r="B485" s="10">
        <v>12</v>
      </c>
      <c r="C485" s="50">
        <v>5320.25</v>
      </c>
      <c r="D485" s="48">
        <v>1.1499999999999999</v>
      </c>
      <c r="E485" s="48">
        <f t="shared" si="7"/>
        <v>1.4182660589258023</v>
      </c>
      <c r="F485" s="11"/>
      <c r="G485" s="25"/>
    </row>
    <row r="486" spans="1:9" x14ac:dyDescent="0.25">
      <c r="A486" s="10">
        <v>2020</v>
      </c>
      <c r="B486" s="10">
        <v>1</v>
      </c>
      <c r="C486" s="50">
        <v>5331.42</v>
      </c>
      <c r="D486" s="48">
        <v>0.21</v>
      </c>
      <c r="E486" s="48">
        <f t="shared" si="7"/>
        <v>1.4152946119420342</v>
      </c>
      <c r="F486" s="11"/>
      <c r="H486" s="25"/>
      <c r="I486" s="25"/>
    </row>
    <row r="487" spans="1:9" x14ac:dyDescent="0.25">
      <c r="A487" s="10">
        <v>2020</v>
      </c>
      <c r="B487" s="10">
        <v>2</v>
      </c>
      <c r="C487" s="50">
        <v>5344.75</v>
      </c>
      <c r="D487" s="48">
        <v>0.25</v>
      </c>
      <c r="E487" s="48">
        <f t="shared" si="7"/>
        <v>1.4117648159408764</v>
      </c>
      <c r="F487" s="11"/>
      <c r="H487" s="25"/>
      <c r="I487" s="25"/>
    </row>
    <row r="488" spans="1:9" x14ac:dyDescent="0.25">
      <c r="A488" s="10">
        <v>2020</v>
      </c>
      <c r="B488" s="10">
        <v>3</v>
      </c>
      <c r="C488" s="50">
        <v>5348.49</v>
      </c>
      <c r="D488" s="48">
        <v>7.0000000000000007E-2</v>
      </c>
      <c r="E488" s="48">
        <f t="shared" si="7"/>
        <v>1.4107776213473335</v>
      </c>
      <c r="F488" s="11"/>
      <c r="H488" s="25"/>
      <c r="I488" s="25"/>
    </row>
    <row r="489" spans="1:9" x14ac:dyDescent="0.25">
      <c r="A489" s="10">
        <v>2020</v>
      </c>
      <c r="B489" s="10">
        <v>4</v>
      </c>
      <c r="C489" s="50">
        <v>5331.91</v>
      </c>
      <c r="D489" s="48">
        <v>-0.31</v>
      </c>
      <c r="E489" s="48">
        <f t="shared" si="7"/>
        <v>1.4151645470384908</v>
      </c>
      <c r="F489" s="11"/>
      <c r="H489" s="25"/>
      <c r="I489" s="25"/>
    </row>
    <row r="490" spans="1:9" x14ac:dyDescent="0.25">
      <c r="A490" s="10">
        <v>2020</v>
      </c>
      <c r="B490" s="10">
        <v>5</v>
      </c>
      <c r="C490" s="50">
        <v>5311.65</v>
      </c>
      <c r="D490" s="48">
        <v>-0.38</v>
      </c>
      <c r="E490" s="48">
        <f t="shared" si="7"/>
        <v>1.4205623487993373</v>
      </c>
      <c r="F490" s="11"/>
      <c r="H490" s="25"/>
      <c r="I490" s="25"/>
    </row>
    <row r="491" spans="1:9" x14ac:dyDescent="0.25">
      <c r="A491" s="10">
        <v>2020</v>
      </c>
      <c r="B491" s="10">
        <v>6</v>
      </c>
      <c r="C491" s="50">
        <v>5325.46</v>
      </c>
      <c r="D491" s="48">
        <v>0.26</v>
      </c>
      <c r="E491" s="48">
        <f t="shared" si="7"/>
        <v>1.41687854194755</v>
      </c>
      <c r="F491" s="11"/>
      <c r="H491" s="25"/>
      <c r="I491" s="25"/>
    </row>
    <row r="492" spans="1:9" x14ac:dyDescent="0.25">
      <c r="A492" s="10">
        <v>2020</v>
      </c>
      <c r="B492" s="10">
        <v>7</v>
      </c>
      <c r="C492" s="50">
        <v>5344.63</v>
      </c>
      <c r="D492" s="48">
        <v>0.36</v>
      </c>
      <c r="E492" s="48">
        <f t="shared" si="7"/>
        <v>1.4117965135098218</v>
      </c>
      <c r="F492" s="11"/>
      <c r="H492" s="25"/>
      <c r="I492" s="25"/>
    </row>
    <row r="493" spans="1:9" x14ac:dyDescent="0.25">
      <c r="A493" s="10">
        <v>2020</v>
      </c>
      <c r="B493" s="10">
        <v>8</v>
      </c>
      <c r="C493" s="50">
        <v>5357.46</v>
      </c>
      <c r="D493" s="48">
        <v>0.24</v>
      </c>
      <c r="E493" s="48">
        <f t="shared" si="7"/>
        <v>1.4084155551324695</v>
      </c>
      <c r="F493" s="11"/>
      <c r="H493" s="25"/>
      <c r="I493" s="25"/>
    </row>
    <row r="494" spans="1:9" x14ac:dyDescent="0.25">
      <c r="A494" s="10">
        <v>2020</v>
      </c>
      <c r="B494" s="10">
        <v>9</v>
      </c>
      <c r="C494" s="48">
        <v>5391.75</v>
      </c>
      <c r="D494" s="48">
        <v>0.64</v>
      </c>
      <c r="E494" s="48">
        <f t="shared" si="7"/>
        <v>1.3994584318634951</v>
      </c>
      <c r="F494" s="11"/>
    </row>
    <row r="495" spans="1:9" x14ac:dyDescent="0.25">
      <c r="A495" s="10">
        <v>2020</v>
      </c>
      <c r="B495" s="10">
        <v>10</v>
      </c>
      <c r="C495" s="48">
        <v>5438.12</v>
      </c>
      <c r="D495" s="48">
        <v>0.86</v>
      </c>
      <c r="E495" s="48">
        <f t="shared" si="7"/>
        <v>1.3875254683603893</v>
      </c>
      <c r="F495" s="11"/>
    </row>
    <row r="496" spans="1:9" x14ac:dyDescent="0.25">
      <c r="A496" s="10">
        <v>2020</v>
      </c>
      <c r="B496" s="10">
        <v>11</v>
      </c>
      <c r="C496" s="48">
        <v>5486.52</v>
      </c>
      <c r="D496" s="48">
        <v>0.89</v>
      </c>
      <c r="E496" s="48">
        <f t="shared" si="7"/>
        <v>1.3752852445630379</v>
      </c>
      <c r="F496" s="11"/>
    </row>
    <row r="497" spans="1:7" x14ac:dyDescent="0.25">
      <c r="A497" s="10">
        <v>2020</v>
      </c>
      <c r="B497" s="10">
        <v>12</v>
      </c>
      <c r="C497" s="48">
        <v>5560.59</v>
      </c>
      <c r="D497" s="48">
        <v>1.35</v>
      </c>
      <c r="E497" s="48">
        <f t="shared" si="7"/>
        <v>1.3569657176666503</v>
      </c>
      <c r="F497" s="11"/>
    </row>
    <row r="498" spans="1:7" x14ac:dyDescent="0.25">
      <c r="A498" s="10">
        <v>2021</v>
      </c>
      <c r="B498" s="10">
        <v>1</v>
      </c>
      <c r="C498" s="48">
        <v>5574.49</v>
      </c>
      <c r="D498" s="48">
        <v>0.25</v>
      </c>
      <c r="E498" s="48">
        <f t="shared" si="7"/>
        <v>1.3535821214137975</v>
      </c>
      <c r="F498" s="11"/>
    </row>
    <row r="499" spans="1:7" x14ac:dyDescent="0.25">
      <c r="A499" s="10">
        <v>2021</v>
      </c>
      <c r="B499" s="10">
        <v>2</v>
      </c>
      <c r="C499" s="48">
        <v>5622.43</v>
      </c>
      <c r="D499" s="48">
        <v>0.86</v>
      </c>
      <c r="E499" s="48">
        <f t="shared" si="7"/>
        <v>1.3420407190485251</v>
      </c>
      <c r="F499" s="11"/>
    </row>
    <row r="500" spans="1:7" x14ac:dyDescent="0.25">
      <c r="A500" s="10">
        <v>2021</v>
      </c>
      <c r="B500" s="10">
        <v>3</v>
      </c>
      <c r="C500" s="48">
        <v>5674.72</v>
      </c>
      <c r="D500" s="48">
        <v>0.93</v>
      </c>
      <c r="E500" s="48">
        <f t="shared" si="7"/>
        <v>1.3296744156539881</v>
      </c>
      <c r="F500" s="11"/>
    </row>
    <row r="501" spans="1:7" x14ac:dyDescent="0.25">
      <c r="A501" s="10">
        <v>2021</v>
      </c>
      <c r="B501" s="10">
        <v>4</v>
      </c>
      <c r="C501" s="48">
        <v>5692.31</v>
      </c>
      <c r="D501" s="48">
        <v>0.31</v>
      </c>
      <c r="E501" s="48">
        <f t="shared" si="7"/>
        <v>1.3255655436896443</v>
      </c>
      <c r="F501" s="11"/>
    </row>
    <row r="502" spans="1:7" x14ac:dyDescent="0.25">
      <c r="A502" s="10">
        <v>2021</v>
      </c>
      <c r="B502" s="10">
        <v>5</v>
      </c>
      <c r="C502" s="48">
        <v>5739.56</v>
      </c>
      <c r="D502" s="48">
        <v>0.83</v>
      </c>
      <c r="E502" s="48">
        <f t="shared" si="7"/>
        <v>1.3146530396058234</v>
      </c>
      <c r="F502" s="11"/>
    </row>
    <row r="503" spans="1:7" x14ac:dyDescent="0.25">
      <c r="A503" s="10">
        <v>2021</v>
      </c>
      <c r="B503" s="10">
        <v>6</v>
      </c>
      <c r="C503" s="48">
        <v>5769.98</v>
      </c>
      <c r="D503" s="48">
        <v>0.53</v>
      </c>
      <c r="E503" s="48">
        <f t="shared" si="7"/>
        <v>1.3077220371647735</v>
      </c>
      <c r="F503" s="11"/>
    </row>
    <row r="504" spans="1:7" x14ac:dyDescent="0.25">
      <c r="A504" s="10">
        <v>2021</v>
      </c>
      <c r="B504" s="10">
        <v>7</v>
      </c>
      <c r="C504" s="48">
        <v>5825.37</v>
      </c>
      <c r="D504" s="48">
        <v>0.96</v>
      </c>
      <c r="E504" s="48">
        <f t="shared" si="7"/>
        <v>1.2952876812974969</v>
      </c>
      <c r="F504" s="11"/>
    </row>
    <row r="505" spans="1:7" x14ac:dyDescent="0.25">
      <c r="A505" s="10">
        <v>2021</v>
      </c>
      <c r="B505" s="10">
        <v>8</v>
      </c>
      <c r="C505" s="48">
        <v>5876.05</v>
      </c>
      <c r="D505" s="48">
        <v>0.87</v>
      </c>
      <c r="E505" s="48">
        <f t="shared" si="7"/>
        <v>1.2841160303264947</v>
      </c>
      <c r="F505" s="11"/>
      <c r="G505" s="15"/>
    </row>
    <row r="506" spans="1:7" x14ac:dyDescent="0.25">
      <c r="A506" s="10">
        <v>2021</v>
      </c>
      <c r="B506" s="10">
        <v>9</v>
      </c>
      <c r="C506" s="48">
        <v>5944.21</v>
      </c>
      <c r="D506" s="48">
        <v>1.1599999999999999</v>
      </c>
      <c r="E506" s="48">
        <f t="shared" si="7"/>
        <v>1.2693915591811191</v>
      </c>
      <c r="F506" s="11"/>
      <c r="G506" s="15"/>
    </row>
    <row r="507" spans="1:7" x14ac:dyDescent="0.25">
      <c r="A507" s="10">
        <v>2021</v>
      </c>
      <c r="B507" s="10">
        <v>10</v>
      </c>
      <c r="C507" s="48">
        <v>6018.51</v>
      </c>
      <c r="D507" s="48">
        <v>1.25</v>
      </c>
      <c r="E507" s="48">
        <f t="shared" si="7"/>
        <v>1.2537206052660874</v>
      </c>
      <c r="F507" s="11"/>
      <c r="G507" s="15"/>
    </row>
    <row r="508" spans="1:7" x14ac:dyDescent="0.25">
      <c r="A508" s="10">
        <v>2021</v>
      </c>
      <c r="B508" s="10">
        <v>11</v>
      </c>
      <c r="C508" s="48">
        <v>6075.69</v>
      </c>
      <c r="D508" s="48">
        <v>0.95</v>
      </c>
      <c r="E508" s="48">
        <f t="shared" si="7"/>
        <v>1.2419214936904286</v>
      </c>
      <c r="F508" s="11"/>
      <c r="G508" s="15"/>
    </row>
    <row r="509" spans="1:7" x14ac:dyDescent="0.25">
      <c r="A509" s="10">
        <v>2021</v>
      </c>
      <c r="B509" s="10">
        <v>12</v>
      </c>
      <c r="C509" s="48">
        <v>6120.04</v>
      </c>
      <c r="D509" s="48">
        <v>0.73</v>
      </c>
      <c r="E509" s="48">
        <f t="shared" si="7"/>
        <v>1.2329216802504559</v>
      </c>
      <c r="F509" s="11"/>
      <c r="G509" s="15"/>
    </row>
    <row r="510" spans="1:7" x14ac:dyDescent="0.25">
      <c r="A510" s="10">
        <v>2022</v>
      </c>
      <c r="B510" s="10">
        <v>1</v>
      </c>
      <c r="C510" s="48">
        <v>6153.09</v>
      </c>
      <c r="D510" s="48">
        <v>0.54</v>
      </c>
      <c r="E510" s="48">
        <f t="shared" si="7"/>
        <v>1.2262993065272896</v>
      </c>
      <c r="F510" s="11"/>
      <c r="G510" s="15"/>
    </row>
    <row r="511" spans="1:7" x14ac:dyDescent="0.25">
      <c r="A511" s="10">
        <v>2022</v>
      </c>
      <c r="B511" s="10">
        <v>2</v>
      </c>
      <c r="C511" s="48">
        <v>6215.24</v>
      </c>
      <c r="D511" s="48">
        <v>1.01</v>
      </c>
      <c r="E511" s="48">
        <f t="shared" si="7"/>
        <v>1.214036786994549</v>
      </c>
      <c r="F511" s="11"/>
      <c r="G511" s="15"/>
    </row>
    <row r="512" spans="1:7" x14ac:dyDescent="0.25">
      <c r="A512" s="10">
        <v>2022</v>
      </c>
      <c r="B512" s="10">
        <v>3</v>
      </c>
      <c r="C512" s="48">
        <v>6315.93</v>
      </c>
      <c r="D512" s="48">
        <v>1.62</v>
      </c>
      <c r="E512" s="48">
        <f t="shared" si="7"/>
        <v>1.1946823349847131</v>
      </c>
      <c r="F512" s="11"/>
      <c r="G512" s="15"/>
    </row>
    <row r="513" spans="1:7" x14ac:dyDescent="0.25">
      <c r="A513" s="10">
        <v>2022</v>
      </c>
      <c r="B513" s="10">
        <v>4</v>
      </c>
      <c r="C513" s="48">
        <v>6382.88</v>
      </c>
      <c r="D513" s="48">
        <v>1.06</v>
      </c>
      <c r="E513" s="48">
        <f t="shared" si="7"/>
        <v>1.182151317273707</v>
      </c>
      <c r="F513" s="11"/>
      <c r="G513" s="15"/>
    </row>
    <row r="514" spans="1:7" x14ac:dyDescent="0.25">
      <c r="A514" s="10">
        <v>2022</v>
      </c>
      <c r="B514" s="10">
        <v>5</v>
      </c>
      <c r="C514" s="48">
        <v>6412.88</v>
      </c>
      <c r="D514" s="48">
        <v>0.47</v>
      </c>
      <c r="E514" s="48">
        <f t="shared" si="7"/>
        <v>1.1766211125110715</v>
      </c>
      <c r="F514" s="11"/>
      <c r="G514" s="15"/>
    </row>
    <row r="515" spans="1:7" x14ac:dyDescent="0.25">
      <c r="A515" s="10">
        <v>2022</v>
      </c>
      <c r="B515" s="10">
        <v>6</v>
      </c>
      <c r="C515" s="48">
        <v>6455.85</v>
      </c>
      <c r="D515" s="48">
        <v>0.67</v>
      </c>
      <c r="E515" s="48">
        <f t="shared" si="7"/>
        <v>1.1687895474647025</v>
      </c>
      <c r="F515" s="11"/>
      <c r="G515" s="15"/>
    </row>
    <row r="516" spans="1:7" x14ac:dyDescent="0.25">
      <c r="A516" s="10">
        <v>2022</v>
      </c>
      <c r="B516" s="10">
        <v>7</v>
      </c>
      <c r="C516" s="48">
        <v>6411.95</v>
      </c>
      <c r="D516" s="48">
        <v>-0.68</v>
      </c>
      <c r="E516" s="48">
        <f t="shared" si="7"/>
        <v>1.1767917716139396</v>
      </c>
      <c r="F516" s="11"/>
      <c r="G516" s="15"/>
    </row>
    <row r="517" spans="1:7" x14ac:dyDescent="0.25">
      <c r="A517" s="10">
        <v>2022</v>
      </c>
      <c r="B517" s="10">
        <v>8</v>
      </c>
      <c r="C517" s="48">
        <v>6388.87</v>
      </c>
      <c r="D517" s="48">
        <v>-0.36</v>
      </c>
      <c r="E517" s="48">
        <f t="shared" ref="E517:E559" si="8">$C$560/C517</f>
        <v>1.1810429700400853</v>
      </c>
      <c r="F517" s="11"/>
      <c r="G517" s="15"/>
    </row>
    <row r="518" spans="1:7" x14ac:dyDescent="0.25">
      <c r="A518" s="10">
        <v>2022</v>
      </c>
      <c r="B518" s="10">
        <v>9</v>
      </c>
      <c r="C518" s="48">
        <v>6370.34</v>
      </c>
      <c r="D518" s="48">
        <v>-0.28999999999999998</v>
      </c>
      <c r="E518" s="48">
        <f t="shared" si="8"/>
        <v>1.1844783794899487</v>
      </c>
      <c r="F518" s="11"/>
      <c r="G518" s="15"/>
    </row>
    <row r="519" spans="1:7" x14ac:dyDescent="0.25">
      <c r="A519" s="10">
        <v>2022</v>
      </c>
      <c r="B519" s="10">
        <v>10</v>
      </c>
      <c r="C519" s="48">
        <v>6407.93</v>
      </c>
      <c r="D519" s="48">
        <v>0.59</v>
      </c>
      <c r="E519" s="48">
        <f t="shared" si="8"/>
        <v>1.1775300291981965</v>
      </c>
      <c r="F519" s="11"/>
      <c r="G519" s="15"/>
    </row>
    <row r="520" spans="1:7" x14ac:dyDescent="0.25">
      <c r="A520" s="10">
        <v>2022</v>
      </c>
      <c r="B520" s="10">
        <v>11</v>
      </c>
      <c r="C520" s="48">
        <v>6434.2</v>
      </c>
      <c r="D520" s="48">
        <v>0.41</v>
      </c>
      <c r="E520" s="48">
        <f t="shared" si="8"/>
        <v>1.1727223275620902</v>
      </c>
      <c r="F520" s="11"/>
      <c r="G520" s="15"/>
    </row>
    <row r="521" spans="1:7" x14ac:dyDescent="0.25">
      <c r="A521" s="10">
        <v>2022</v>
      </c>
      <c r="B521" s="10">
        <v>12</v>
      </c>
      <c r="C521" s="48">
        <v>6474.09</v>
      </c>
      <c r="D521" s="48">
        <v>0.62</v>
      </c>
      <c r="E521" s="48">
        <f t="shared" si="8"/>
        <v>1.1654966180575184</v>
      </c>
      <c r="F521" s="11"/>
      <c r="G521" s="15"/>
    </row>
    <row r="522" spans="1:7" x14ac:dyDescent="0.25">
      <c r="A522" s="10">
        <v>2023</v>
      </c>
      <c r="B522" s="10">
        <v>1</v>
      </c>
      <c r="C522" s="48">
        <v>6508.4</v>
      </c>
      <c r="D522" s="48">
        <v>0.53</v>
      </c>
      <c r="E522" s="48">
        <f t="shared" si="8"/>
        <v>1.1593525290393953</v>
      </c>
      <c r="F522" s="11"/>
    </row>
    <row r="523" spans="1:7" x14ac:dyDescent="0.25">
      <c r="A523" s="10">
        <v>2023</v>
      </c>
      <c r="B523" s="10">
        <v>2</v>
      </c>
      <c r="C523" s="48">
        <v>6563.07</v>
      </c>
      <c r="D523" s="48">
        <v>0.84</v>
      </c>
      <c r="E523" s="48">
        <f t="shared" si="8"/>
        <v>1.1496951883798283</v>
      </c>
      <c r="F523" s="11"/>
    </row>
    <row r="524" spans="1:7" x14ac:dyDescent="0.25">
      <c r="A524" s="10">
        <v>2023</v>
      </c>
      <c r="B524" s="10">
        <v>3</v>
      </c>
      <c r="C524" s="48">
        <v>6609.67</v>
      </c>
      <c r="D524" s="48">
        <v>0.71</v>
      </c>
      <c r="E524" s="48">
        <f t="shared" si="8"/>
        <v>1.1415895195978014</v>
      </c>
      <c r="F524" s="11"/>
    </row>
    <row r="525" spans="1:7" x14ac:dyDescent="0.25">
      <c r="A525" s="10">
        <v>2023</v>
      </c>
      <c r="B525" s="10">
        <v>4</v>
      </c>
      <c r="C525" s="48">
        <v>6649.99</v>
      </c>
      <c r="D525" s="48">
        <v>0.61</v>
      </c>
      <c r="E525" s="48">
        <f t="shared" si="8"/>
        <v>1.1346678716810101</v>
      </c>
      <c r="F525" s="11"/>
    </row>
    <row r="526" spans="1:7" x14ac:dyDescent="0.25">
      <c r="A526" s="10">
        <v>2023</v>
      </c>
      <c r="B526" s="10">
        <v>5</v>
      </c>
      <c r="C526" s="48">
        <v>6665.28</v>
      </c>
      <c r="D526" s="48">
        <v>0.23</v>
      </c>
      <c r="E526" s="48">
        <f t="shared" si="8"/>
        <v>1.1320649695136589</v>
      </c>
      <c r="F526" s="11"/>
    </row>
    <row r="527" spans="1:7" x14ac:dyDescent="0.25">
      <c r="A527" s="10">
        <v>2023</v>
      </c>
      <c r="B527" s="10">
        <v>6</v>
      </c>
      <c r="C527" s="48">
        <v>6659.95</v>
      </c>
      <c r="D527" s="48">
        <v>-0.08</v>
      </c>
      <c r="E527" s="48">
        <f t="shared" si="8"/>
        <v>1.1329709682505125</v>
      </c>
      <c r="F527" s="11"/>
    </row>
    <row r="528" spans="1:7" x14ac:dyDescent="0.25">
      <c r="A528" s="10">
        <v>2023</v>
      </c>
      <c r="B528" s="10">
        <v>7</v>
      </c>
      <c r="C528" s="48">
        <v>6667.94</v>
      </c>
      <c r="D528" s="48">
        <v>0.12</v>
      </c>
      <c r="E528" s="48">
        <f t="shared" si="8"/>
        <v>1.1316133618478872</v>
      </c>
      <c r="F528" s="11"/>
    </row>
    <row r="529" spans="1:6" x14ac:dyDescent="0.25">
      <c r="A529" s="10">
        <v>2023</v>
      </c>
      <c r="B529" s="10">
        <v>8</v>
      </c>
      <c r="C529" s="48">
        <v>6683.28</v>
      </c>
      <c r="D529" s="48">
        <v>0.23</v>
      </c>
      <c r="E529" s="48">
        <f t="shared" si="8"/>
        <v>1.1290159921475682</v>
      </c>
      <c r="F529" s="11"/>
    </row>
    <row r="530" spans="1:6" x14ac:dyDescent="0.25">
      <c r="A530" s="10">
        <v>2023</v>
      </c>
      <c r="B530" s="10">
        <v>9</v>
      </c>
      <c r="C530" s="48">
        <v>6700.66</v>
      </c>
      <c r="D530" s="48">
        <v>0.26</v>
      </c>
      <c r="E530" s="48">
        <f t="shared" si="8"/>
        <v>1.1260875794324738</v>
      </c>
      <c r="F530" s="11"/>
    </row>
    <row r="531" spans="1:6" x14ac:dyDescent="0.25">
      <c r="A531" s="10">
        <v>2023</v>
      </c>
      <c r="B531" s="10">
        <v>10</v>
      </c>
      <c r="C531" s="48">
        <v>6716.74</v>
      </c>
      <c r="D531" s="48">
        <v>0.24</v>
      </c>
      <c r="E531" s="48">
        <f t="shared" si="8"/>
        <v>1.1233917049044626</v>
      </c>
      <c r="F531" s="11"/>
    </row>
    <row r="532" spans="1:6" x14ac:dyDescent="0.25">
      <c r="A532" s="10">
        <v>2023</v>
      </c>
      <c r="B532" s="10">
        <v>11</v>
      </c>
      <c r="C532" s="48">
        <v>6735.55</v>
      </c>
      <c r="D532" s="48">
        <v>0.28000000000000003</v>
      </c>
      <c r="E532" s="48">
        <f t="shared" si="8"/>
        <v>1.1202544706816815</v>
      </c>
      <c r="F532" s="11"/>
    </row>
    <row r="533" spans="1:6" x14ac:dyDescent="0.25">
      <c r="A533" s="10">
        <v>2023</v>
      </c>
      <c r="B533" s="10">
        <v>12</v>
      </c>
      <c r="C533" s="48">
        <v>6773.27</v>
      </c>
      <c r="D533" s="48">
        <v>0.56000000000000005</v>
      </c>
      <c r="E533" s="48">
        <f t="shared" si="8"/>
        <v>1.114015829872425</v>
      </c>
      <c r="F533" s="11"/>
    </row>
    <row r="534" spans="1:6" x14ac:dyDescent="0.25">
      <c r="A534" s="10">
        <v>2024</v>
      </c>
      <c r="B534" s="10">
        <v>1</v>
      </c>
      <c r="C534" s="48">
        <v>6801.72</v>
      </c>
      <c r="D534" s="48">
        <v>0.42</v>
      </c>
      <c r="E534" s="48">
        <f t="shared" si="8"/>
        <v>1.1093561628529254</v>
      </c>
      <c r="F534" s="11"/>
    </row>
    <row r="535" spans="1:6" x14ac:dyDescent="0.25">
      <c r="A535" s="10">
        <v>2024</v>
      </c>
      <c r="B535" s="10">
        <v>2</v>
      </c>
      <c r="C535" s="48">
        <v>6858.17</v>
      </c>
      <c r="D535" s="48">
        <v>0.83</v>
      </c>
      <c r="E535" s="48">
        <f t="shared" si="8"/>
        <v>1.1002249871321357</v>
      </c>
      <c r="F535" s="11"/>
    </row>
    <row r="536" spans="1:6" x14ac:dyDescent="0.25">
      <c r="A536" s="10">
        <v>2024</v>
      </c>
      <c r="B536" s="10">
        <v>3</v>
      </c>
      <c r="C536" s="48">
        <v>6869.14</v>
      </c>
      <c r="D536" s="48">
        <v>0.16</v>
      </c>
      <c r="E536" s="48">
        <f t="shared" si="8"/>
        <v>1.0984679304832918</v>
      </c>
      <c r="F536" s="11"/>
    </row>
    <row r="537" spans="1:6" x14ac:dyDescent="0.25">
      <c r="A537" s="10">
        <v>2024</v>
      </c>
      <c r="B537" s="10">
        <v>4</v>
      </c>
      <c r="C537" s="48">
        <v>6895.24</v>
      </c>
      <c r="D537" s="48">
        <v>0.38</v>
      </c>
      <c r="E537" s="48">
        <f t="shared" si="8"/>
        <v>1.0943099877596718</v>
      </c>
      <c r="F537" s="11"/>
    </row>
    <row r="538" spans="1:6" x14ac:dyDescent="0.25">
      <c r="A538" s="10">
        <v>2024</v>
      </c>
      <c r="B538" s="10">
        <v>5</v>
      </c>
      <c r="C538" s="48">
        <v>6926.96</v>
      </c>
      <c r="D538" s="48">
        <v>0.46</v>
      </c>
      <c r="E538" s="48">
        <f t="shared" si="8"/>
        <v>1.0892989132317783</v>
      </c>
      <c r="F538" s="11"/>
    </row>
    <row r="539" spans="1:6" x14ac:dyDescent="0.25">
      <c r="A539" s="10">
        <v>2023.9598414739501</v>
      </c>
      <c r="B539" s="10">
        <v>6</v>
      </c>
      <c r="C539" s="48">
        <v>6941.51</v>
      </c>
      <c r="D539" s="48">
        <v>0.21</v>
      </c>
      <c r="E539" s="48">
        <f t="shared" si="8"/>
        <v>1.0870156493327821</v>
      </c>
      <c r="F539" s="11"/>
    </row>
    <row r="540" spans="1:6" x14ac:dyDescent="0.25">
      <c r="A540" s="10">
        <v>2023.9598414739501</v>
      </c>
      <c r="B540" s="10">
        <v>7</v>
      </c>
      <c r="C540" s="48">
        <v>6967.89</v>
      </c>
      <c r="D540" s="48">
        <v>0.38</v>
      </c>
      <c r="E540" s="48">
        <f t="shared" si="8"/>
        <v>1.0829002754061845</v>
      </c>
      <c r="F540" s="11"/>
    </row>
    <row r="541" spans="1:6" x14ac:dyDescent="0.25">
      <c r="A541" s="10">
        <v>2024</v>
      </c>
      <c r="B541" s="10">
        <v>8</v>
      </c>
      <c r="C541" s="48">
        <v>6966.5</v>
      </c>
      <c r="D541" s="48">
        <v>-0.02</v>
      </c>
      <c r="E541" s="48">
        <f t="shared" si="8"/>
        <v>1.083116342496232</v>
      </c>
      <c r="F541" s="11"/>
    </row>
    <row r="542" spans="1:6" x14ac:dyDescent="0.25">
      <c r="A542" s="53">
        <v>2024.20827608846</v>
      </c>
      <c r="B542" s="53">
        <v>9</v>
      </c>
      <c r="C542" s="48">
        <v>6997.15</v>
      </c>
      <c r="D542" s="48">
        <v>0.44</v>
      </c>
      <c r="E542" s="48">
        <f t="shared" si="8"/>
        <v>1.0783719085627721</v>
      </c>
      <c r="F542" s="11"/>
    </row>
    <row r="543" spans="1:6" x14ac:dyDescent="0.25">
      <c r="A543" s="53">
        <v>2024.20827608846</v>
      </c>
      <c r="B543" s="10">
        <v>10</v>
      </c>
      <c r="C543" s="48">
        <v>7036.33</v>
      </c>
      <c r="D543" s="48">
        <v>0.56000000000000005</v>
      </c>
      <c r="E543" s="48">
        <f t="shared" si="8"/>
        <v>1.0723672710063343</v>
      </c>
    </row>
    <row r="544" spans="1:6" x14ac:dyDescent="0.25">
      <c r="A544" s="10">
        <v>2024</v>
      </c>
      <c r="B544" s="10">
        <v>11</v>
      </c>
      <c r="C544" s="48">
        <v>7063.77</v>
      </c>
      <c r="D544" s="48">
        <v>0.39</v>
      </c>
      <c r="E544" s="48">
        <f t="shared" si="8"/>
        <v>1.0682015411034049</v>
      </c>
    </row>
    <row r="545" spans="1:5" x14ac:dyDescent="0.25">
      <c r="A545" s="10">
        <v>2024</v>
      </c>
      <c r="B545" s="10">
        <v>12</v>
      </c>
      <c r="C545" s="48">
        <v>7100.5</v>
      </c>
      <c r="D545" s="48">
        <v>0.52</v>
      </c>
      <c r="E545" s="48">
        <f t="shared" si="8"/>
        <v>1.062675867896627</v>
      </c>
    </row>
    <row r="546" spans="1:5" x14ac:dyDescent="0.25">
      <c r="A546" s="10">
        <v>2025</v>
      </c>
      <c r="B546" s="10">
        <v>1</v>
      </c>
      <c r="C546" s="48">
        <v>7111.86</v>
      </c>
      <c r="D546" s="48">
        <v>0.16</v>
      </c>
      <c r="E546" s="48">
        <f t="shared" si="8"/>
        <v>1.0609784219599374</v>
      </c>
    </row>
    <row r="547" spans="1:5" x14ac:dyDescent="0.25">
      <c r="A547" s="10">
        <v>2025</v>
      </c>
      <c r="B547" s="10">
        <v>2</v>
      </c>
      <c r="C547" s="48">
        <v>7205.03</v>
      </c>
      <c r="D547" s="10">
        <v>1.31</v>
      </c>
      <c r="E547" s="48">
        <f t="shared" si="8"/>
        <v>1.0472586512478088</v>
      </c>
    </row>
    <row r="548" spans="1:5" x14ac:dyDescent="0.25">
      <c r="A548" s="10">
        <v>2025</v>
      </c>
      <c r="B548" s="10">
        <v>3</v>
      </c>
      <c r="C548" s="48">
        <v>7245.38</v>
      </c>
      <c r="D548" s="10">
        <v>0.56000000000000005</v>
      </c>
      <c r="E548" s="48">
        <f t="shared" si="8"/>
        <v>1.0414263986153935</v>
      </c>
    </row>
    <row r="549" spans="1:5" x14ac:dyDescent="0.25">
      <c r="A549" s="10">
        <v>2025</v>
      </c>
      <c r="B549" s="10">
        <v>4</v>
      </c>
      <c r="C549" s="48">
        <v>7276.54</v>
      </c>
      <c r="D549" s="10">
        <v>0.43</v>
      </c>
      <c r="E549" s="48">
        <f t="shared" si="8"/>
        <v>1.0369667451838374</v>
      </c>
    </row>
    <row r="550" spans="1:5" x14ac:dyDescent="0.25">
      <c r="A550" s="10">
        <v>2025</v>
      </c>
      <c r="B550" s="10">
        <v>5</v>
      </c>
      <c r="C550" s="48">
        <v>7295.46</v>
      </c>
      <c r="D550" s="10">
        <v>0.26</v>
      </c>
      <c r="E550" s="48">
        <f t="shared" si="8"/>
        <v>1.0342774821601379</v>
      </c>
    </row>
    <row r="551" spans="1:5" x14ac:dyDescent="0.25">
      <c r="A551" s="10">
        <v>2025</v>
      </c>
      <c r="B551" s="10">
        <v>6</v>
      </c>
      <c r="C551" s="48">
        <v>7312.97</v>
      </c>
      <c r="D551" s="10">
        <v>0.24</v>
      </c>
      <c r="E551" s="48">
        <f t="shared" si="8"/>
        <v>1.0318010329592491</v>
      </c>
    </row>
    <row r="552" spans="1:5" x14ac:dyDescent="0.25">
      <c r="A552" s="10">
        <v>2025</v>
      </c>
      <c r="B552" s="10">
        <v>7</v>
      </c>
      <c r="C552" s="48">
        <v>7331.98</v>
      </c>
      <c r="D552" s="10">
        <v>0.26</v>
      </c>
      <c r="E552" s="48">
        <f t="shared" si="8"/>
        <v>1.0291258295849144</v>
      </c>
    </row>
    <row r="553" spans="1:5" x14ac:dyDescent="0.25">
      <c r="A553" s="10">
        <v>2025</v>
      </c>
      <c r="B553" s="10">
        <v>8</v>
      </c>
      <c r="C553" s="48">
        <v>7323.91</v>
      </c>
      <c r="D553" s="10">
        <v>-0.11</v>
      </c>
      <c r="E553" s="48">
        <f t="shared" si="8"/>
        <v>1.0302597929248174</v>
      </c>
    </row>
    <row r="554" spans="1:5" x14ac:dyDescent="0.25">
      <c r="A554" s="10">
        <v>2025</v>
      </c>
      <c r="B554" s="10">
        <v>9</v>
      </c>
      <c r="C554" s="48">
        <v>7359.06</v>
      </c>
      <c r="D554" s="10">
        <v>0.48</v>
      </c>
      <c r="E554" s="48">
        <f t="shared" si="8"/>
        <v>1.0253388340358687</v>
      </c>
    </row>
    <row r="555" spans="1:5" x14ac:dyDescent="0.25">
      <c r="A555" s="10">
        <v>2025</v>
      </c>
      <c r="B555" s="10">
        <v>10</v>
      </c>
      <c r="C555" s="10">
        <v>7365.68</v>
      </c>
      <c r="D555" s="10">
        <v>0.09</v>
      </c>
      <c r="E555" s="48">
        <f t="shared" si="8"/>
        <v>1.0244172975203918</v>
      </c>
    </row>
    <row r="556" spans="1:5" x14ac:dyDescent="0.25">
      <c r="A556" s="10">
        <v>2025</v>
      </c>
      <c r="B556" s="10">
        <v>11</v>
      </c>
      <c r="C556" s="10">
        <v>7378.94</v>
      </c>
      <c r="D556" s="10">
        <v>0.18</v>
      </c>
      <c r="E556" s="48">
        <f t="shared" si="8"/>
        <v>1.0225764134143929</v>
      </c>
    </row>
    <row r="557" spans="1:5" x14ac:dyDescent="0.25">
      <c r="A557" s="10">
        <v>2025</v>
      </c>
      <c r="B557" s="10">
        <v>12</v>
      </c>
      <c r="C557" s="10">
        <v>7403.29</v>
      </c>
      <c r="D557" s="10">
        <v>0.33</v>
      </c>
      <c r="E557" s="48">
        <f t="shared" si="8"/>
        <v>1.0192130795902903</v>
      </c>
    </row>
    <row r="558" spans="1:5" x14ac:dyDescent="0.25">
      <c r="A558" s="10">
        <v>2026</v>
      </c>
      <c r="B558" s="10">
        <v>1</v>
      </c>
      <c r="C558" s="10">
        <v>7427.72</v>
      </c>
      <c r="D558" s="10">
        <v>0.33</v>
      </c>
      <c r="E558" s="48">
        <f t="shared" si="8"/>
        <v>1.0158608563596905</v>
      </c>
    </row>
    <row r="559" spans="1:5" x14ac:dyDescent="0.25">
      <c r="A559" s="10">
        <v>2026</v>
      </c>
      <c r="B559" s="10">
        <v>2</v>
      </c>
      <c r="C559" s="10">
        <v>7479.71</v>
      </c>
      <c r="D559" s="79">
        <v>0.7</v>
      </c>
      <c r="E559" s="48">
        <f t="shared" si="8"/>
        <v>1.0087998064096066</v>
      </c>
    </row>
    <row r="560" spans="1:5" x14ac:dyDescent="0.25">
      <c r="A560" s="10">
        <v>2026</v>
      </c>
      <c r="B560" s="10">
        <v>3</v>
      </c>
      <c r="C560" s="10">
        <v>7545.53</v>
      </c>
      <c r="D560" s="79">
        <v>0.88</v>
      </c>
      <c r="E560" s="48">
        <f>$C$560/C560</f>
        <v>1</v>
      </c>
    </row>
  </sheetData>
  <mergeCells count="3">
    <mergeCell ref="A3:A4"/>
    <mergeCell ref="B3:B4"/>
    <mergeCell ref="C3:E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EE520"/>
  <sheetViews>
    <sheetView workbookViewId="0">
      <pane xSplit="1" ySplit="124" topLeftCell="B303" activePane="bottomRight" state="frozen"/>
      <selection pane="topRight" activeCell="B1" sqref="B1"/>
      <selection pane="bottomLeft" activeCell="A125" sqref="A125"/>
      <selection pane="bottomRight"/>
    </sheetView>
  </sheetViews>
  <sheetFormatPr defaultColWidth="14" defaultRowHeight="15" x14ac:dyDescent="0.25"/>
  <cols>
    <col min="1" max="1" width="9.7109375" customWidth="1"/>
    <col min="2" max="2" width="16.42578125" bestFit="1" customWidth="1"/>
    <col min="3" max="5" width="15.42578125" customWidth="1"/>
    <col min="6" max="6" width="18.140625" bestFit="1" customWidth="1"/>
    <col min="7" max="8" width="15.42578125" customWidth="1"/>
    <col min="9" max="10" width="18.140625" customWidth="1"/>
    <col min="11" max="11" width="13.85546875" bestFit="1" customWidth="1"/>
    <col min="12" max="12" width="17.28515625" bestFit="1" customWidth="1"/>
  </cols>
  <sheetData>
    <row r="1" spans="1:16359" ht="18.75" x14ac:dyDescent="0.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</row>
    <row r="2" spans="1:16359" ht="21" x14ac:dyDescent="0.3">
      <c r="A2" s="45" t="s">
        <v>61</v>
      </c>
      <c r="G2" s="8"/>
      <c r="H2" s="13"/>
      <c r="M2" s="88"/>
      <c r="N2" s="88"/>
      <c r="O2" s="88"/>
      <c r="P2" s="88"/>
      <c r="Q2" s="88"/>
    </row>
    <row r="3" spans="1:16359" ht="17.25" x14ac:dyDescent="0.25">
      <c r="A3" s="97" t="s">
        <v>1</v>
      </c>
      <c r="B3" s="89" t="s">
        <v>54</v>
      </c>
      <c r="C3" s="90"/>
      <c r="D3" s="90"/>
      <c r="E3" s="90"/>
      <c r="F3" s="91"/>
      <c r="G3" s="87" t="s">
        <v>3</v>
      </c>
      <c r="H3" s="87"/>
      <c r="I3" s="92" t="s">
        <v>56</v>
      </c>
      <c r="J3" s="94" t="s">
        <v>57</v>
      </c>
      <c r="L3" s="32"/>
      <c r="M3" s="33"/>
      <c r="N3" s="33"/>
      <c r="O3" s="33"/>
      <c r="P3" s="33"/>
      <c r="Q3" s="34"/>
    </row>
    <row r="4" spans="1:16359" ht="17.25" x14ac:dyDescent="0.25">
      <c r="A4" s="97"/>
      <c r="B4" s="19" t="s">
        <v>4</v>
      </c>
      <c r="C4" s="19" t="s">
        <v>5</v>
      </c>
      <c r="D4" s="19" t="s">
        <v>55</v>
      </c>
      <c r="E4" s="19" t="s">
        <v>7</v>
      </c>
      <c r="F4" s="19" t="s">
        <v>8</v>
      </c>
      <c r="G4" s="19" t="s">
        <v>9</v>
      </c>
      <c r="H4" s="19" t="s">
        <v>10</v>
      </c>
      <c r="I4" s="93"/>
      <c r="J4" s="95"/>
      <c r="K4" s="33"/>
      <c r="L4" s="32"/>
      <c r="M4" s="33"/>
      <c r="N4" s="33"/>
      <c r="O4" s="33"/>
      <c r="P4" s="33"/>
      <c r="Q4" s="35"/>
    </row>
    <row r="5" spans="1:16359" hidden="1" x14ac:dyDescent="0.25">
      <c r="A5" s="3">
        <v>36161</v>
      </c>
      <c r="B5" s="1"/>
      <c r="C5" s="1"/>
      <c r="D5" s="1"/>
      <c r="E5" s="1"/>
      <c r="F5" s="1"/>
      <c r="G5" s="1"/>
      <c r="H5" s="1"/>
    </row>
    <row r="6" spans="1:16359" hidden="1" x14ac:dyDescent="0.25">
      <c r="A6" s="3">
        <v>36192</v>
      </c>
      <c r="B6" s="1"/>
      <c r="C6" s="1"/>
      <c r="D6" s="1"/>
      <c r="E6" s="1"/>
      <c r="F6" s="1"/>
      <c r="G6" s="1"/>
      <c r="H6" s="1"/>
      <c r="I6" s="8"/>
    </row>
    <row r="7" spans="1:16359" hidden="1" x14ac:dyDescent="0.25">
      <c r="A7" s="3">
        <v>36220</v>
      </c>
      <c r="B7" s="1"/>
      <c r="C7" s="1"/>
      <c r="D7" s="1"/>
      <c r="E7" s="1"/>
      <c r="F7" s="1"/>
      <c r="G7" s="1"/>
      <c r="H7" s="1"/>
    </row>
    <row r="8" spans="1:16359" hidden="1" x14ac:dyDescent="0.25">
      <c r="A8" s="3">
        <v>36251</v>
      </c>
      <c r="B8" s="1"/>
      <c r="C8" s="1"/>
      <c r="D8" s="1"/>
      <c r="E8" s="1"/>
      <c r="F8" s="1"/>
      <c r="G8" s="1"/>
      <c r="H8" s="1"/>
    </row>
    <row r="9" spans="1:16359" hidden="1" x14ac:dyDescent="0.25">
      <c r="A9" s="3">
        <v>36281</v>
      </c>
      <c r="B9" s="1"/>
      <c r="C9" s="1"/>
      <c r="D9" s="1"/>
      <c r="E9" s="1"/>
      <c r="F9" s="1"/>
      <c r="G9" s="1"/>
      <c r="H9" s="1"/>
    </row>
    <row r="10" spans="1:16359" hidden="1" x14ac:dyDescent="0.25">
      <c r="A10" s="3">
        <v>36312</v>
      </c>
      <c r="B10" s="1"/>
      <c r="C10" s="1"/>
      <c r="D10" s="1"/>
      <c r="E10" s="1"/>
      <c r="F10" s="1"/>
      <c r="G10" s="1"/>
      <c r="H10" s="1"/>
    </row>
    <row r="11" spans="1:16359" hidden="1" x14ac:dyDescent="0.25">
      <c r="A11" s="3">
        <v>36342</v>
      </c>
      <c r="B11" s="1"/>
      <c r="C11" s="1"/>
      <c r="D11" s="1"/>
      <c r="E11" s="1"/>
      <c r="F11" s="1"/>
      <c r="G11" s="1"/>
      <c r="H11" s="1"/>
    </row>
    <row r="12" spans="1:16359" hidden="1" x14ac:dyDescent="0.25">
      <c r="A12" s="3">
        <v>36373</v>
      </c>
      <c r="B12" s="1"/>
      <c r="C12" s="1"/>
      <c r="D12" s="1"/>
      <c r="E12" s="1"/>
      <c r="F12" s="1"/>
      <c r="G12" s="1"/>
      <c r="H12" s="1"/>
    </row>
    <row r="13" spans="1:16359" hidden="1" x14ac:dyDescent="0.25">
      <c r="A13" s="3">
        <v>36404</v>
      </c>
      <c r="B13" s="1"/>
      <c r="C13" s="1"/>
      <c r="D13" s="1"/>
      <c r="E13" s="1"/>
      <c r="F13" s="1"/>
      <c r="G13" s="1"/>
      <c r="H13" s="1"/>
    </row>
    <row r="14" spans="1:16359" hidden="1" x14ac:dyDescent="0.25">
      <c r="A14" s="3">
        <v>36434</v>
      </c>
      <c r="B14" s="1"/>
      <c r="C14" s="1"/>
      <c r="D14" s="1"/>
      <c r="E14" s="1"/>
      <c r="F14" s="1"/>
      <c r="G14" s="1"/>
      <c r="H14" s="1"/>
    </row>
    <row r="15" spans="1:16359" hidden="1" x14ac:dyDescent="0.25">
      <c r="A15" s="3">
        <v>36465</v>
      </c>
      <c r="B15" s="1"/>
      <c r="C15" s="1"/>
      <c r="D15" s="1"/>
      <c r="E15" s="1"/>
      <c r="F15" s="1"/>
      <c r="G15" s="1"/>
      <c r="H15" s="1"/>
    </row>
    <row r="16" spans="1:16359" hidden="1" x14ac:dyDescent="0.25">
      <c r="A16" s="3">
        <v>36495</v>
      </c>
      <c r="B16" s="1"/>
      <c r="C16" s="1"/>
      <c r="D16" s="1"/>
      <c r="E16" s="1"/>
      <c r="F16" s="1"/>
      <c r="G16" s="1"/>
      <c r="H16" s="1"/>
    </row>
    <row r="17" spans="1:13" hidden="1" x14ac:dyDescent="0.25">
      <c r="A17" s="3">
        <v>36526</v>
      </c>
      <c r="B17" s="1">
        <f>((Plan2!B17/Plan2!B5)*100)-100</f>
        <v>66.139820739935374</v>
      </c>
      <c r="C17" s="1">
        <f>((Plan2!C17/Plan2!C5)*100)-100</f>
        <v>4.6526831767727401</v>
      </c>
      <c r="D17" s="1">
        <f>((Plan2!D17/Plan2!D5)*100)-100</f>
        <v>3495.731360619523</v>
      </c>
      <c r="E17" s="1">
        <f>((Plan2!E17/Plan2!E5)*100)-100</f>
        <v>-18.676110598091526</v>
      </c>
      <c r="F17" s="1">
        <f>((Plan2!F17/Plan2!F5)*100)-100</f>
        <v>8.1821258493539659</v>
      </c>
      <c r="G17" s="1">
        <f>((Plan2!G17/Plan2!G5)*100)-100</f>
        <v>19.468500386837164</v>
      </c>
      <c r="H17" s="1">
        <f>((Plan2!H17/Plan2!H5)*100)-100</f>
        <v>137.15375883015008</v>
      </c>
      <c r="I17" s="1"/>
      <c r="J17" s="1"/>
      <c r="K17" s="1"/>
      <c r="L17" s="1"/>
      <c r="M17" s="1"/>
    </row>
    <row r="18" spans="1:13" hidden="1" x14ac:dyDescent="0.25">
      <c r="A18" s="3">
        <v>36557</v>
      </c>
      <c r="B18" s="1">
        <f>((Plan2!B18/Plan2!B6)*100)-100</f>
        <v>39.296371778692333</v>
      </c>
      <c r="C18" s="1">
        <f>((Plan2!C18/Plan2!C6)*100)-100</f>
        <v>20.292550808521284</v>
      </c>
      <c r="D18" s="1">
        <f>((Plan2!D18/Plan2!D6)*100)-100</f>
        <v>-29.620590307362221</v>
      </c>
      <c r="E18" s="1">
        <f>((Plan2!E18/Plan2!E6)*100)-100</f>
        <v>45.18758384066544</v>
      </c>
      <c r="F18" s="1">
        <f>((Plan2!F18/Plan2!F6)*100)-100</f>
        <v>81.795615395666545</v>
      </c>
      <c r="G18" s="1">
        <f>((Plan2!G18/Plan2!G6)*100)-100</f>
        <v>-36.419939058468472</v>
      </c>
      <c r="H18" s="1">
        <f>((Plan2!H18/Plan2!H6)*100)-100</f>
        <v>141.77697336024346</v>
      </c>
      <c r="I18" s="1"/>
    </row>
    <row r="19" spans="1:13" hidden="1" x14ac:dyDescent="0.25">
      <c r="A19" s="3">
        <v>36586</v>
      </c>
      <c r="B19" s="1">
        <f>((Plan2!B19/Plan2!B7)*100)-100</f>
        <v>-7.8082063522763434</v>
      </c>
      <c r="C19" s="1">
        <f>((Plan2!C19/Plan2!C7)*100)-100</f>
        <v>199.59502642360246</v>
      </c>
      <c r="D19" s="1">
        <f>((Plan2!D19/Plan2!D7)*100)-100</f>
        <v>32.824945559930001</v>
      </c>
      <c r="E19" s="1">
        <f>((Plan2!E19/Plan2!E7)*100)-100</f>
        <v>-8.4107046899015927</v>
      </c>
      <c r="F19" s="1">
        <f>((Plan2!F19/Plan2!F7)*100)-100</f>
        <v>63.870111863413712</v>
      </c>
      <c r="G19" s="1">
        <f>((Plan2!G19/Plan2!G7)*100)-100</f>
        <v>52.622507379110459</v>
      </c>
      <c r="H19" s="1">
        <f>((Plan2!H19/Plan2!H7)*100)-100</f>
        <v>103.65585391854734</v>
      </c>
      <c r="I19" s="1"/>
    </row>
    <row r="20" spans="1:13" hidden="1" x14ac:dyDescent="0.25">
      <c r="A20" s="3">
        <v>36617</v>
      </c>
      <c r="B20" s="1">
        <f>((Plan2!B20/Plan2!B8)*100)-100</f>
        <v>36.722784898970616</v>
      </c>
      <c r="C20" s="1">
        <f>((Plan2!C20/Plan2!C8)*100)-100</f>
        <v>109.37360578592049</v>
      </c>
      <c r="D20" s="1">
        <f>((Plan2!D20/Plan2!D8)*100)-100</f>
        <v>62.748874611548644</v>
      </c>
      <c r="E20" s="1">
        <f>((Plan2!E20/Plan2!E8)*100)-100</f>
        <v>23.903731526927814</v>
      </c>
      <c r="F20" s="1">
        <f>((Plan2!F20/Plan2!F8)*100)-100</f>
        <v>83.697484099119208</v>
      </c>
      <c r="G20" s="1">
        <f>((Plan2!G20/Plan2!G8)*100)-100</f>
        <v>-37.9636761435873</v>
      </c>
      <c r="H20" s="1">
        <f>((Plan2!H20/Plan2!H8)*100)-100</f>
        <v>103.72600195921257</v>
      </c>
      <c r="I20" s="1"/>
    </row>
    <row r="21" spans="1:13" hidden="1" x14ac:dyDescent="0.25">
      <c r="A21" s="3">
        <v>36647</v>
      </c>
      <c r="B21" s="1">
        <f>((Plan2!B21/Plan2!B9)*100)-100</f>
        <v>30.823515850357893</v>
      </c>
      <c r="C21" s="1">
        <f>((Plan2!C21/Plan2!C9)*100)-100</f>
        <v>43.853077209586928</v>
      </c>
      <c r="D21" s="1">
        <f>((Plan2!D21/Plan2!D9)*100)-100</f>
        <v>1028.4954223325667</v>
      </c>
      <c r="E21" s="1">
        <f>((Plan2!E21/Plan2!E9)*100)-100</f>
        <v>-0.21933463704093015</v>
      </c>
      <c r="F21" s="1">
        <f>((Plan2!F21/Plan2!F9)*100)-100</f>
        <v>64.751058031790564</v>
      </c>
      <c r="G21" s="1">
        <f>((Plan2!G21/Plan2!G9)*100)-100</f>
        <v>4.5872021852240152</v>
      </c>
      <c r="H21" s="1">
        <f>((Plan2!H21/Plan2!H9)*100)-100</f>
        <v>62.935283340021357</v>
      </c>
      <c r="I21" s="1"/>
    </row>
    <row r="22" spans="1:13" hidden="1" x14ac:dyDescent="0.25">
      <c r="A22" s="3">
        <v>36678</v>
      </c>
      <c r="B22" s="1">
        <f>((Plan2!B22/Plan2!B10)*100)-100</f>
        <v>78.780295466201324</v>
      </c>
      <c r="C22" s="1">
        <f>((Plan2!C22/Plan2!C10)*100)-100</f>
        <v>13.715721793511904</v>
      </c>
      <c r="D22" s="1">
        <f>((Plan2!D22/Plan2!D10)*100)-100</f>
        <v>-64.467539951749018</v>
      </c>
      <c r="E22" s="1">
        <f>((Plan2!E22/Plan2!E10)*100)-100</f>
        <v>12.878031141532716</v>
      </c>
      <c r="F22" s="1">
        <f>((Plan2!F22/Plan2!F10)*100)-100</f>
        <v>34.12651933148797</v>
      </c>
      <c r="G22" s="1">
        <f>((Plan2!G22/Plan2!G10)*100)-100</f>
        <v>26.938936595918818</v>
      </c>
      <c r="H22" s="1">
        <f>((Plan2!H22/Plan2!H10)*100)-100</f>
        <v>41.365709450493483</v>
      </c>
      <c r="I22" s="1"/>
    </row>
    <row r="23" spans="1:13" hidden="1" x14ac:dyDescent="0.25">
      <c r="A23" s="3">
        <v>36708</v>
      </c>
      <c r="B23" s="1">
        <f>((Plan2!B23/Plan2!B11)*100)-100</f>
        <v>28.848170917440228</v>
      </c>
      <c r="C23" s="1">
        <f>((Plan2!C23/Plan2!C11)*100)-100</f>
        <v>66.40921792912556</v>
      </c>
      <c r="D23" s="1">
        <f>((Plan2!D23/Plan2!D11)*100)-100</f>
        <v>214.33596207360262</v>
      </c>
      <c r="E23" s="1">
        <f>((Plan2!E23/Plan2!E11)*100)-100</f>
        <v>1.5589348161702929</v>
      </c>
      <c r="F23" s="1">
        <f>((Plan2!F23/Plan2!F11)*100)-100</f>
        <v>12.74060283029273</v>
      </c>
      <c r="G23" s="1">
        <f>((Plan2!G23/Plan2!G11)*100)-100</f>
        <v>20.799460777352792</v>
      </c>
      <c r="H23" s="1">
        <f>((Plan2!H23/Plan2!H11)*100)-100</f>
        <v>57.377516976187849</v>
      </c>
      <c r="I23" s="1"/>
    </row>
    <row r="24" spans="1:13" hidden="1" x14ac:dyDescent="0.25">
      <c r="A24" s="3">
        <v>36739</v>
      </c>
      <c r="B24" s="1">
        <f>((Plan2!B24/Plan2!B12)*100)-100</f>
        <v>2.7465469989748073</v>
      </c>
      <c r="C24" s="1">
        <f>((Plan2!C24/Plan2!C12)*100)-100</f>
        <v>-36.335246483595753</v>
      </c>
      <c r="D24" s="1">
        <f>((Plan2!D24/Plan2!D12)*100)-100</f>
        <v>66.850868807274281</v>
      </c>
      <c r="E24" s="1">
        <f>((Plan2!E24/Plan2!E12)*100)-100</f>
        <v>-10.157586519329612</v>
      </c>
      <c r="F24" s="1">
        <f>((Plan2!F24/Plan2!F12)*100)-100</f>
        <v>3.5467710479873347</v>
      </c>
      <c r="G24" s="1">
        <f>((Plan2!G24/Plan2!G12)*100)-100</f>
        <v>7.1822484225198053</v>
      </c>
      <c r="H24" s="1">
        <f>((Plan2!H24/Plan2!H12)*100)-100</f>
        <v>83.327208506174458</v>
      </c>
      <c r="I24" s="1"/>
    </row>
    <row r="25" spans="1:13" hidden="1" x14ac:dyDescent="0.25">
      <c r="A25" s="3">
        <v>36770</v>
      </c>
      <c r="B25" s="1">
        <f>((Plan2!B25/Plan2!B13)*100)-100</f>
        <v>-5.1268359886969108</v>
      </c>
      <c r="C25" s="1">
        <f>((Plan2!C25/Plan2!C13)*100)-100</f>
        <v>-69.865578992659579</v>
      </c>
      <c r="D25" s="1">
        <f>((Plan2!D25/Plan2!D13)*100)-100</f>
        <v>46.606856132061125</v>
      </c>
      <c r="E25" s="1">
        <f>((Plan2!E25/Plan2!E13)*100)-100</f>
        <v>6.8860050177606382</v>
      </c>
      <c r="F25" s="1">
        <f>((Plan2!F25/Plan2!F13)*100)-100</f>
        <v>-27.228618439834989</v>
      </c>
      <c r="G25" s="1">
        <f>((Plan2!G25/Plan2!G13)*100)-100</f>
        <v>15.913189122856039</v>
      </c>
      <c r="H25" s="1">
        <f>((Plan2!H25/Plan2!H13)*100)-100</f>
        <v>57.723186466714651</v>
      </c>
      <c r="I25" s="1"/>
    </row>
    <row r="26" spans="1:13" hidden="1" x14ac:dyDescent="0.25">
      <c r="A26" s="3">
        <v>36800</v>
      </c>
      <c r="B26" s="1">
        <f>((Plan2!B26/Plan2!B14)*100)-100</f>
        <v>1.35951136682759</v>
      </c>
      <c r="C26" s="1">
        <f>((Plan2!C26/Plan2!C14)*100)-100</f>
        <v>-75.715300087549423</v>
      </c>
      <c r="D26" s="1">
        <f>((Plan2!D26/Plan2!D14)*100)-100</f>
        <v>-9.7538296909473701</v>
      </c>
      <c r="E26" s="1">
        <f>((Plan2!E26/Plan2!E14)*100)-100</f>
        <v>-44.003898247540263</v>
      </c>
      <c r="F26" s="1">
        <f>((Plan2!F26/Plan2!F14)*100)-100</f>
        <v>-18.037163654802526</v>
      </c>
      <c r="G26" s="1">
        <f>((Plan2!G26/Plan2!G14)*100)-100</f>
        <v>1.2035784871683006</v>
      </c>
      <c r="H26" s="1">
        <f>((Plan2!H26/Plan2!H14)*100)-100</f>
        <v>50.655236158136944</v>
      </c>
      <c r="I26" s="1"/>
    </row>
    <row r="27" spans="1:13" hidden="1" x14ac:dyDescent="0.25">
      <c r="A27" s="3">
        <v>36831</v>
      </c>
      <c r="B27" s="1">
        <f>((Plan2!B27/Plan2!B15)*100)-100</f>
        <v>2.8559341599775081</v>
      </c>
      <c r="C27" s="1">
        <f>((Plan2!C27/Plan2!C15)*100)-100</f>
        <v>-50.038005965985136</v>
      </c>
      <c r="D27" s="1">
        <f>((Plan2!D27/Plan2!D15)*100)-100</f>
        <v>100.45445626225541</v>
      </c>
      <c r="E27" s="1">
        <f>((Plan2!E27/Plan2!E15)*100)-100</f>
        <v>44.755633084541444</v>
      </c>
      <c r="F27" s="1">
        <f>((Plan2!F27/Plan2!F15)*100)-100</f>
        <v>19.240821685012818</v>
      </c>
      <c r="G27" s="1">
        <f>((Plan2!G27/Plan2!G15)*100)-100</f>
        <v>23.008185937098929</v>
      </c>
      <c r="H27" s="1">
        <f>((Plan2!H27/Plan2!H15)*100)-100</f>
        <v>59.618653760710373</v>
      </c>
      <c r="I27" s="1"/>
    </row>
    <row r="28" spans="1:13" hidden="1" x14ac:dyDescent="0.25">
      <c r="A28" s="3">
        <v>36861</v>
      </c>
      <c r="B28" s="1">
        <f>((Plan2!B28/Plan2!B16)*100)-100</f>
        <v>23.835953149988697</v>
      </c>
      <c r="C28" s="1">
        <f>((Plan2!C28/Plan2!C16)*100)-100</f>
        <v>5.0347419408458336</v>
      </c>
      <c r="D28" s="1">
        <f>((Plan2!D28/Plan2!D16)*100)-100</f>
        <v>-47.51121393862924</v>
      </c>
      <c r="E28" s="1">
        <f>((Plan2!E28/Plan2!E16)*100)-100</f>
        <v>16.910353553333124</v>
      </c>
      <c r="F28" s="1">
        <f>((Plan2!F28/Plan2!F16)*100)-100</f>
        <v>40.00044594475699</v>
      </c>
      <c r="G28" s="1">
        <f>((Plan2!G28/Plan2!G16)*100)-100</f>
        <v>22.711821934668336</v>
      </c>
      <c r="H28" s="1">
        <f>((Plan2!H28/Plan2!H16)*100)-100</f>
        <v>74.889107771554563</v>
      </c>
      <c r="I28" s="1"/>
    </row>
    <row r="29" spans="1:13" hidden="1" x14ac:dyDescent="0.25">
      <c r="A29" s="3">
        <v>36892</v>
      </c>
      <c r="B29" s="1">
        <f>((Plan2!B29/Plan2!B17)*100)-100</f>
        <v>34.848787775289338</v>
      </c>
      <c r="C29" s="1">
        <f>((Plan2!C29/Plan2!C17)*100)-100</f>
        <v>2.9365032574330456</v>
      </c>
      <c r="D29" s="1">
        <f>((Plan2!D29/Plan2!D17)*100)-100</f>
        <v>36.194015406009157</v>
      </c>
      <c r="E29" s="1">
        <f>((Plan2!E29/Plan2!E17)*100)-100</f>
        <v>30.838330116806077</v>
      </c>
      <c r="F29" s="1">
        <f>((Plan2!F29/Plan2!F17)*100)-100</f>
        <v>51.886630514021192</v>
      </c>
      <c r="G29" s="1">
        <f>((Plan2!G29/Plan2!G17)*100)-100</f>
        <v>7.3436632016829435</v>
      </c>
      <c r="H29" s="1">
        <f>((Plan2!H29/Plan2!H17)*100)-100</f>
        <v>89.004317323195153</v>
      </c>
      <c r="I29" s="1"/>
    </row>
    <row r="30" spans="1:13" hidden="1" x14ac:dyDescent="0.25">
      <c r="A30" s="3">
        <v>36923</v>
      </c>
      <c r="B30" s="1">
        <f>((Plan2!B30/Plan2!B18)*100)-100</f>
        <v>-25.310375473127408</v>
      </c>
      <c r="C30" s="1">
        <f>((Plan2!C30/Plan2!C18)*100)-100</f>
        <v>4.7865249698929375</v>
      </c>
      <c r="D30" s="1">
        <f>((Plan2!D30/Plan2!D18)*100)-100</f>
        <v>-62.807606593398951</v>
      </c>
      <c r="E30" s="1">
        <f>((Plan2!E30/Plan2!E18)*100)-100</f>
        <v>32.609531242759942</v>
      </c>
      <c r="F30" s="1">
        <f>((Plan2!F30/Plan2!F18)*100)-100</f>
        <v>-12.265734481295283</v>
      </c>
      <c r="G30" s="1">
        <f>((Plan2!G30/Plan2!G18)*100)-100</f>
        <v>89.471921032813384</v>
      </c>
      <c r="H30" s="1">
        <f>((Plan2!H30/Plan2!H18)*100)-100</f>
        <v>67.316957164109596</v>
      </c>
      <c r="I30" s="1"/>
    </row>
    <row r="31" spans="1:13" hidden="1" x14ac:dyDescent="0.25">
      <c r="A31" s="3">
        <v>36951</v>
      </c>
      <c r="B31" s="1">
        <f>((Plan2!B31/Plan2!B19)*100)-100</f>
        <v>64.48753430083147</v>
      </c>
      <c r="C31" s="1">
        <f>((Plan2!C31/Plan2!C19)*100)-100</f>
        <v>-29.480310381553238</v>
      </c>
      <c r="D31" s="1">
        <f>((Plan2!D31/Plan2!D19)*100)-100</f>
        <v>64.333119748109453</v>
      </c>
      <c r="E31" s="1">
        <f>((Plan2!E31/Plan2!E19)*100)-100</f>
        <v>87.870683764539564</v>
      </c>
      <c r="F31" s="1">
        <f>((Plan2!F31/Plan2!F19)*100)-100</f>
        <v>11.608510442153005</v>
      </c>
      <c r="G31" s="1">
        <f>((Plan2!G31/Plan2!G19)*100)-100</f>
        <v>-49.846843999918946</v>
      </c>
      <c r="H31" s="1">
        <f>((Plan2!H31/Plan2!H19)*100)-100</f>
        <v>68.292590842849108</v>
      </c>
      <c r="I31" s="1"/>
    </row>
    <row r="32" spans="1:13" hidden="1" x14ac:dyDescent="0.25">
      <c r="A32" s="3">
        <v>36982</v>
      </c>
      <c r="B32" s="1">
        <f>((Plan2!B32/Plan2!B20)*100)-100</f>
        <v>-9.5433321906375284</v>
      </c>
      <c r="C32" s="1">
        <f>((Plan2!C32/Plan2!C20)*100)-100</f>
        <v>-67.117935925043611</v>
      </c>
      <c r="D32" s="1">
        <f>((Plan2!D32/Plan2!D20)*100)-100</f>
        <v>-44.263401416124459</v>
      </c>
      <c r="E32" s="1">
        <f>((Plan2!E32/Plan2!E20)*100)-100</f>
        <v>25.610411751277766</v>
      </c>
      <c r="F32" s="1">
        <f>((Plan2!F32/Plan2!F20)*100)-100</f>
        <v>-10.290716259308553</v>
      </c>
      <c r="G32" s="1">
        <f>((Plan2!G32/Plan2!G20)*100)-100</f>
        <v>93.270973629191047</v>
      </c>
      <c r="H32" s="1">
        <f>((Plan2!H32/Plan2!H20)*100)-100</f>
        <v>71.964988766845892</v>
      </c>
      <c r="I32" s="1"/>
    </row>
    <row r="33" spans="1:9" hidden="1" x14ac:dyDescent="0.25">
      <c r="A33" s="3">
        <v>37012</v>
      </c>
      <c r="B33" s="1">
        <f>((Plan2!B33/Plan2!B21)*100)-100</f>
        <v>4.0550944111917602</v>
      </c>
      <c r="C33" s="1">
        <f>((Plan2!C33/Plan2!C21)*100)-100</f>
        <v>-73.52747131914613</v>
      </c>
      <c r="D33" s="1">
        <f>((Plan2!D33/Plan2!D21)*100)-100</f>
        <v>10.38064230279852</v>
      </c>
      <c r="E33" s="1">
        <f>((Plan2!E33/Plan2!E21)*100)-100</f>
        <v>11.664491259753788</v>
      </c>
      <c r="F33" s="1">
        <f>((Plan2!F33/Plan2!F21)*100)-100</f>
        <v>-22.491224823074759</v>
      </c>
      <c r="G33" s="1">
        <f>((Plan2!G33/Plan2!G21)*100)-100</f>
        <v>15.185172535899312</v>
      </c>
      <c r="H33" s="1">
        <f>((Plan2!H33/Plan2!H21)*100)-100</f>
        <v>90.924927971961779</v>
      </c>
      <c r="I33" s="1"/>
    </row>
    <row r="34" spans="1:9" hidden="1" x14ac:dyDescent="0.25">
      <c r="A34" s="3">
        <v>37043</v>
      </c>
      <c r="B34" s="1">
        <f>((Plan2!B34/Plan2!B22)*100)-100</f>
        <v>62.77623866961838</v>
      </c>
      <c r="C34" s="1">
        <f>((Plan2!C34/Plan2!C22)*100)-100</f>
        <v>-57.606726076821772</v>
      </c>
      <c r="D34" s="1">
        <f>((Plan2!D34/Plan2!D22)*100)-100</f>
        <v>65.381031559858769</v>
      </c>
      <c r="E34" s="1">
        <f>((Plan2!E34/Plan2!E22)*100)-100</f>
        <v>-15.019966478400619</v>
      </c>
      <c r="F34" s="1">
        <f>((Plan2!F34/Plan2!F22)*100)-100</f>
        <v>-30.780461219390702</v>
      </c>
      <c r="G34" s="1">
        <f>((Plan2!G34/Plan2!G22)*100)-100</f>
        <v>22.855640816299967</v>
      </c>
      <c r="H34" s="1">
        <f>((Plan2!H34/Plan2!H22)*100)-100</f>
        <v>115.49926866673462</v>
      </c>
      <c r="I34" s="1"/>
    </row>
    <row r="35" spans="1:9" hidden="1" x14ac:dyDescent="0.25">
      <c r="A35" s="3">
        <v>37073</v>
      </c>
      <c r="B35" s="1">
        <f>((Plan2!B35/Plan2!B23)*100)-100</f>
        <v>7.5558008941370787</v>
      </c>
      <c r="C35" s="1">
        <f>((Plan2!C35/Plan2!C23)*100)-100</f>
        <v>-28.646811722336807</v>
      </c>
      <c r="D35" s="1">
        <f>((Plan2!D35/Plan2!D23)*100)-100</f>
        <v>-70.12108360369281</v>
      </c>
      <c r="E35" s="1">
        <f>((Plan2!E35/Plan2!E23)*100)-100</f>
        <v>17.317705449867475</v>
      </c>
      <c r="F35" s="1">
        <f>((Plan2!F35/Plan2!F23)*100)-100</f>
        <v>-21.722535920138043</v>
      </c>
      <c r="G35" s="1">
        <f>((Plan2!G35/Plan2!G23)*100)-100</f>
        <v>17.794444347344722</v>
      </c>
      <c r="H35" s="1">
        <f>((Plan2!H35/Plan2!H23)*100)-100</f>
        <v>87.228785720089945</v>
      </c>
      <c r="I35" s="1"/>
    </row>
    <row r="36" spans="1:9" hidden="1" x14ac:dyDescent="0.25">
      <c r="A36" s="3">
        <v>37104</v>
      </c>
      <c r="B36" s="1">
        <f>((Plan2!B36/Plan2!B24)*100)-100</f>
        <v>22.369591474848022</v>
      </c>
      <c r="C36" s="1">
        <f>((Plan2!C36/Plan2!C24)*100)-100</f>
        <v>66.592729010233938</v>
      </c>
      <c r="D36" s="1">
        <f>((Plan2!D36/Plan2!D24)*100)-100</f>
        <v>0.49674274707494703</v>
      </c>
      <c r="E36" s="1">
        <f>((Plan2!E36/Plan2!E24)*100)-100</f>
        <v>22.856605347737968</v>
      </c>
      <c r="F36" s="1">
        <f>((Plan2!F36/Plan2!F24)*100)-100</f>
        <v>2.4236717555063763</v>
      </c>
      <c r="G36" s="1">
        <f>((Plan2!G36/Plan2!G24)*100)-100</f>
        <v>11.905079419855952</v>
      </c>
      <c r="H36" s="1">
        <f>((Plan2!H36/Plan2!H24)*100)-100</f>
        <v>71.135772949387473</v>
      </c>
      <c r="I36" s="1"/>
    </row>
    <row r="37" spans="1:9" hidden="1" x14ac:dyDescent="0.25">
      <c r="A37" s="3">
        <v>37135</v>
      </c>
      <c r="B37" s="1">
        <f>((Plan2!B37/Plan2!B25)*100)-100</f>
        <v>20.684803227096623</v>
      </c>
      <c r="C37" s="1">
        <f>((Plan2!C37/Plan2!C25)*100)-100</f>
        <v>10.145780084435856</v>
      </c>
      <c r="D37" s="1">
        <f>((Plan2!D37/Plan2!D25)*100)-100</f>
        <v>4.2803206048211706</v>
      </c>
      <c r="E37" s="1">
        <f>((Plan2!E37/Plan2!E25)*100)-100</f>
        <v>38.009425967173883</v>
      </c>
      <c r="F37" s="1">
        <f>((Plan2!F37/Plan2!F25)*100)-100</f>
        <v>31.084486254562279</v>
      </c>
      <c r="G37" s="1">
        <f>((Plan2!G37/Plan2!G25)*100)-100</f>
        <v>19.978695387413154</v>
      </c>
      <c r="H37" s="1">
        <f>((Plan2!H37/Plan2!H25)*100)-100</f>
        <v>58.033453097072396</v>
      </c>
      <c r="I37" s="1"/>
    </row>
    <row r="38" spans="1:9" hidden="1" x14ac:dyDescent="0.25">
      <c r="A38" s="3">
        <v>37165</v>
      </c>
      <c r="B38" s="1">
        <f>((Plan2!B38/Plan2!B26)*100)-100</f>
        <v>7.7112095190903176</v>
      </c>
      <c r="C38" s="1">
        <f>((Plan2!C38/Plan2!C26)*100)-100</f>
        <v>-20.098425736796884</v>
      </c>
      <c r="D38" s="1">
        <f>((Plan2!D38/Plan2!D26)*100)-100</f>
        <v>323.31927398034452</v>
      </c>
      <c r="E38" s="1">
        <f>((Plan2!E38/Plan2!E26)*100)-100</f>
        <v>37.266016501852192</v>
      </c>
      <c r="F38" s="1">
        <f>((Plan2!F38/Plan2!F26)*100)-100</f>
        <v>70.320944215363909</v>
      </c>
      <c r="G38" s="1">
        <f>((Plan2!G38/Plan2!G26)*100)-100</f>
        <v>7.7040697267950691</v>
      </c>
      <c r="H38" s="1">
        <f>((Plan2!H38/Plan2!H26)*100)-100</f>
        <v>58.495443807983605</v>
      </c>
      <c r="I38" s="1"/>
    </row>
    <row r="39" spans="1:9" hidden="1" x14ac:dyDescent="0.25">
      <c r="A39" s="3">
        <v>37196</v>
      </c>
      <c r="B39" s="1">
        <f>((Plan2!B39/Plan2!B27)*100)-100</f>
        <v>14.830164214018822</v>
      </c>
      <c r="C39" s="1">
        <f>((Plan2!C39/Plan2!C27)*100)-100</f>
        <v>-32.672335799077828</v>
      </c>
      <c r="D39" s="1">
        <f>((Plan2!D39/Plan2!D27)*100)-100</f>
        <v>102.58272627458118</v>
      </c>
      <c r="E39" s="1">
        <f>((Plan2!E39/Plan2!E27)*100)-100</f>
        <v>-16.53511347681652</v>
      </c>
      <c r="F39" s="1">
        <f>((Plan2!F39/Plan2!F27)*100)-100</f>
        <v>104.1028537734758</v>
      </c>
      <c r="G39" s="1">
        <f>((Plan2!G39/Plan2!G27)*100)-100</f>
        <v>2.7363788728071796</v>
      </c>
      <c r="H39" s="1">
        <f>((Plan2!H39/Plan2!H27)*100)-100</f>
        <v>48.502820841864832</v>
      </c>
      <c r="I39" s="1"/>
    </row>
    <row r="40" spans="1:9" hidden="1" x14ac:dyDescent="0.25">
      <c r="A40" s="3">
        <v>37226</v>
      </c>
      <c r="B40" s="1">
        <f>((Plan2!B40/Plan2!B28)*100)-100</f>
        <v>-21.209380353231495</v>
      </c>
      <c r="C40" s="1">
        <f>((Plan2!C40/Plan2!C28)*100)-100</f>
        <v>-52.145586980004559</v>
      </c>
      <c r="D40" s="1">
        <f>((Plan2!D40/Plan2!D28)*100)-100</f>
        <v>-52.414059848217896</v>
      </c>
      <c r="E40" s="1">
        <f>((Plan2!E40/Plan2!E28)*100)-100</f>
        <v>-10.611585227516585</v>
      </c>
      <c r="F40" s="1">
        <f>((Plan2!F40/Plan2!F28)*100)-100</f>
        <v>22.973806897788364</v>
      </c>
      <c r="G40" s="1">
        <f>((Plan2!G40/Plan2!G28)*100)-100</f>
        <v>10.339536518198898</v>
      </c>
      <c r="H40" s="1">
        <f>((Plan2!H40/Plan2!H28)*100)-100</f>
        <v>10.316082339859562</v>
      </c>
      <c r="I40" s="1"/>
    </row>
    <row r="41" spans="1:9" hidden="1" x14ac:dyDescent="0.25">
      <c r="A41" s="3">
        <v>37257</v>
      </c>
      <c r="B41" s="1">
        <f>((Plan2!B41/Plan2!B29)*100)-100</f>
        <v>-36.491528945594233</v>
      </c>
      <c r="C41" s="1">
        <f>((Plan2!C41/Plan2!C29)*100)-100</f>
        <v>-2.0882032488005393</v>
      </c>
      <c r="D41" s="1">
        <f>((Plan2!D41/Plan2!D29)*100)-100</f>
        <v>302.2222992768933</v>
      </c>
      <c r="E41" s="1">
        <f>((Plan2!E41/Plan2!E29)*100)-100</f>
        <v>-18.509990489674081</v>
      </c>
      <c r="F41" s="1">
        <f>((Plan2!F41/Plan2!F29)*100)-100</f>
        <v>25.224868375891148</v>
      </c>
      <c r="G41" s="1">
        <f>((Plan2!G41/Plan2!G29)*100)-100</f>
        <v>21.058421649143185</v>
      </c>
      <c r="H41" s="1">
        <f>((Plan2!H41/Plan2!H29)*100)-100</f>
        <v>-29.649533249770258</v>
      </c>
      <c r="I41" s="1"/>
    </row>
    <row r="42" spans="1:9" hidden="1" x14ac:dyDescent="0.25">
      <c r="A42" s="3">
        <v>37288</v>
      </c>
      <c r="B42" s="1">
        <f>((Plan2!B42/Plan2!B30)*100)-100</f>
        <v>25.740391552747653</v>
      </c>
      <c r="C42" s="1">
        <f>((Plan2!C42/Plan2!C30)*100)-100</f>
        <v>43.440356634278771</v>
      </c>
      <c r="D42" s="1">
        <f>((Plan2!D42/Plan2!D30)*100)-100</f>
        <v>203.23835020932171</v>
      </c>
      <c r="E42" s="1">
        <f>((Plan2!E42/Plan2!E30)*100)-100</f>
        <v>238.23090649970902</v>
      </c>
      <c r="F42" s="1">
        <f>((Plan2!F42/Plan2!F30)*100)-100</f>
        <v>29.681976644736324</v>
      </c>
      <c r="G42" s="1">
        <f>((Plan2!G42/Plan2!G30)*100)-100</f>
        <v>25.388939272086589</v>
      </c>
      <c r="H42" s="1">
        <f>((Plan2!H42/Plan2!H30)*100)-100</f>
        <v>-15.878896054881537</v>
      </c>
      <c r="I42" s="1"/>
    </row>
    <row r="43" spans="1:9" hidden="1" x14ac:dyDescent="0.25">
      <c r="A43" s="3">
        <v>37316</v>
      </c>
      <c r="B43" s="1">
        <f>((Plan2!B43/Plan2!B31)*100)-100</f>
        <v>-22.571405292729594</v>
      </c>
      <c r="C43" s="1">
        <f>((Plan2!C43/Plan2!C31)*100)-100</f>
        <v>80.440093451615013</v>
      </c>
      <c r="D43" s="1">
        <f>((Plan2!D43/Plan2!D31)*100)-100</f>
        <v>-47.62082349173793</v>
      </c>
      <c r="E43" s="1">
        <f>((Plan2!E43/Plan2!E31)*100)-100</f>
        <v>-28.579577038998636</v>
      </c>
      <c r="F43" s="1">
        <f>((Plan2!F43/Plan2!F31)*100)-100</f>
        <v>16.136348728243391</v>
      </c>
      <c r="G43" s="1">
        <f>((Plan2!G43/Plan2!G31)*100)-100</f>
        <v>28.616319061895382</v>
      </c>
      <c r="H43" s="1">
        <f>((Plan2!H43/Plan2!H31)*100)-100</f>
        <v>10.406771355498705</v>
      </c>
      <c r="I43" s="1"/>
    </row>
    <row r="44" spans="1:9" hidden="1" x14ac:dyDescent="0.25">
      <c r="A44" s="3">
        <v>37347</v>
      </c>
      <c r="B44" s="1">
        <f>((Plan2!B44/Plan2!B32)*100)-100</f>
        <v>1.9916066978874056</v>
      </c>
      <c r="C44" s="1">
        <f>((Plan2!C44/Plan2!C32)*100)-100</f>
        <v>405.32858556423827</v>
      </c>
      <c r="D44" s="1">
        <f>((Plan2!D44/Plan2!D32)*100)-100</f>
        <v>465.24568881207506</v>
      </c>
      <c r="E44" s="1">
        <f>((Plan2!E44/Plan2!E32)*100)-100</f>
        <v>9.675175163761125</v>
      </c>
      <c r="F44" s="1">
        <f>((Plan2!F44/Plan2!F32)*100)-100</f>
        <v>47.374324706450494</v>
      </c>
      <c r="G44" s="1">
        <f>((Plan2!G44/Plan2!G32)*100)-100</f>
        <v>13.961080869815206</v>
      </c>
      <c r="H44" s="1">
        <f>((Plan2!H44/Plan2!H32)*100)-100</f>
        <v>3.8420249879505661</v>
      </c>
      <c r="I44" s="1"/>
    </row>
    <row r="45" spans="1:9" hidden="1" x14ac:dyDescent="0.25">
      <c r="A45" s="3">
        <v>37377</v>
      </c>
      <c r="B45" s="1">
        <f>((Plan2!B45/Plan2!B33)*100)-100</f>
        <v>2.1216828811367208</v>
      </c>
      <c r="C45" s="1">
        <f>((Plan2!C45/Plan2!C33)*100)-100</f>
        <v>339.66615511675496</v>
      </c>
      <c r="D45" s="1">
        <f>((Plan2!D45/Plan2!D33)*100)-100</f>
        <v>56.835605132061545</v>
      </c>
      <c r="E45" s="1">
        <f>((Plan2!E45/Plan2!E33)*100)-100</f>
        <v>-16.950929572178609</v>
      </c>
      <c r="F45" s="1">
        <f>((Plan2!F45/Plan2!F33)*100)-100</f>
        <v>39.647202381329322</v>
      </c>
      <c r="G45" s="1">
        <f>((Plan2!G45/Plan2!G33)*100)-100</f>
        <v>16.398856139551341</v>
      </c>
      <c r="H45" s="1">
        <f>((Plan2!H45/Plan2!H33)*100)-100</f>
        <v>34.728784133680819</v>
      </c>
      <c r="I45" s="1"/>
    </row>
    <row r="46" spans="1:9" hidden="1" x14ac:dyDescent="0.25">
      <c r="A46" s="3">
        <v>37408</v>
      </c>
      <c r="B46" s="1">
        <f>((Plan2!B46/Plan2!B34)*100)-100</f>
        <v>-33.525116868152097</v>
      </c>
      <c r="C46" s="1">
        <f>((Plan2!C46/Plan2!C34)*100)-100</f>
        <v>-32.613003022635397</v>
      </c>
      <c r="D46" s="1">
        <f>((Plan2!D46/Plan2!D34)*100)-100</f>
        <v>54.756022948614913</v>
      </c>
      <c r="E46" s="1">
        <f>((Plan2!E46/Plan2!E34)*100)-100</f>
        <v>26.856165612101691</v>
      </c>
      <c r="F46" s="1">
        <f>((Plan2!F46/Plan2!F34)*100)-100</f>
        <v>96.638779555400532</v>
      </c>
      <c r="G46" s="1">
        <f>((Plan2!G46/Plan2!G34)*100)-100</f>
        <v>-5.4577941164567534</v>
      </c>
      <c r="H46" s="1">
        <f>((Plan2!H46/Plan2!H34)*100)-100</f>
        <v>25.429836489018712</v>
      </c>
      <c r="I46" s="1"/>
    </row>
    <row r="47" spans="1:9" hidden="1" x14ac:dyDescent="0.25">
      <c r="A47" s="3">
        <v>37438</v>
      </c>
      <c r="B47" s="1">
        <f>((Plan2!B47/Plan2!B35)*100)-100</f>
        <v>-10.019430978050906</v>
      </c>
      <c r="C47" s="1">
        <f>((Plan2!C47/Plan2!C35)*100)-100</f>
        <v>-76.255221379478087</v>
      </c>
      <c r="D47" s="1">
        <f>((Plan2!D47/Plan2!D35)*100)-100</f>
        <v>116.69428865636485</v>
      </c>
      <c r="E47" s="1">
        <f>((Plan2!E47/Plan2!E35)*100)-100</f>
        <v>-11.876007255463037</v>
      </c>
      <c r="F47" s="1">
        <f>((Plan2!F47/Plan2!F35)*100)-100</f>
        <v>124.99833511056337</v>
      </c>
      <c r="G47" s="1">
        <f>((Plan2!G47/Plan2!G35)*100)-100</f>
        <v>13.796412527602058</v>
      </c>
      <c r="H47" s="1">
        <f>((Plan2!H47/Plan2!H35)*100)-100</f>
        <v>7.8551019099334667</v>
      </c>
      <c r="I47" s="1"/>
    </row>
    <row r="48" spans="1:9" hidden="1" x14ac:dyDescent="0.25">
      <c r="A48" s="3">
        <v>37469</v>
      </c>
      <c r="B48" s="1">
        <f>((Plan2!B48/Plan2!B36)*100)-100</f>
        <v>0.97800527818448302</v>
      </c>
      <c r="C48" s="1">
        <f>((Plan2!C48/Plan2!C36)*100)-100</f>
        <v>-82.208059929705712</v>
      </c>
      <c r="D48" s="1">
        <f>((Plan2!D48/Plan2!D36)*100)-100</f>
        <v>45.384976840012939</v>
      </c>
      <c r="E48" s="1">
        <f>((Plan2!E48/Plan2!E36)*100)-100</f>
        <v>0.38763141096109166</v>
      </c>
      <c r="F48" s="1">
        <f>((Plan2!F48/Plan2!F36)*100)-100</f>
        <v>41.329835398142365</v>
      </c>
      <c r="G48" s="1">
        <f>((Plan2!G48/Plan2!G36)*100)-100</f>
        <v>2.3945091834133478</v>
      </c>
      <c r="H48" s="1">
        <f>((Plan2!H48/Plan2!H36)*100)-100</f>
        <v>44.345095051021417</v>
      </c>
      <c r="I48" s="1"/>
    </row>
    <row r="49" spans="1:9" hidden="1" x14ac:dyDescent="0.25">
      <c r="A49" s="3">
        <v>37500</v>
      </c>
      <c r="B49" s="1">
        <f>((Plan2!B49/Plan2!B37)*100)-100</f>
        <v>-1.3750200062094677</v>
      </c>
      <c r="C49" s="1">
        <f>((Plan2!C49/Plan2!C37)*100)-100</f>
        <v>-48.082413449708497</v>
      </c>
      <c r="D49" s="1">
        <f>((Plan2!D49/Plan2!D37)*100)-100</f>
        <v>555.43917252732649</v>
      </c>
      <c r="E49" s="1">
        <f>((Plan2!E49/Plan2!E37)*100)-100</f>
        <v>4.2225250095290505</v>
      </c>
      <c r="F49" s="1">
        <f>((Plan2!F49/Plan2!F37)*100)-100</f>
        <v>23.854023960761197</v>
      </c>
      <c r="G49" s="1">
        <f>((Plan2!G49/Plan2!G37)*100)-100</f>
        <v>4.0561190445145741</v>
      </c>
      <c r="H49" s="1">
        <f>((Plan2!H49/Plan2!H37)*100)-100</f>
        <v>21.941076580034746</v>
      </c>
      <c r="I49" s="1"/>
    </row>
    <row r="50" spans="1:9" hidden="1" x14ac:dyDescent="0.25">
      <c r="A50" s="3">
        <v>37530</v>
      </c>
      <c r="B50" s="1">
        <f>((Plan2!B50/Plan2!B38)*100)-100</f>
        <v>-8.7746230718976221</v>
      </c>
      <c r="C50" s="1">
        <f>((Plan2!C50/Plan2!C38)*100)-100</f>
        <v>-23.277628210021405</v>
      </c>
      <c r="D50" s="1">
        <f>((Plan2!D50/Plan2!D38)*100)-100</f>
        <v>191.97304175351235</v>
      </c>
      <c r="E50" s="1">
        <f>((Plan2!E50/Plan2!E38)*100)-100</f>
        <v>-6.2567578728417033</v>
      </c>
      <c r="F50" s="1">
        <f>((Plan2!F50/Plan2!F38)*100)-100</f>
        <v>-8.5845277956271104</v>
      </c>
      <c r="G50" s="1">
        <f>((Plan2!G50/Plan2!G38)*100)-100</f>
        <v>42.797027686962338</v>
      </c>
      <c r="H50" s="1">
        <f>((Plan2!H50/Plan2!H38)*100)-100</f>
        <v>29.270304003425991</v>
      </c>
      <c r="I50" s="1"/>
    </row>
    <row r="51" spans="1:9" hidden="1" x14ac:dyDescent="0.25">
      <c r="A51" s="3">
        <v>37561</v>
      </c>
      <c r="B51" s="1">
        <f>((Plan2!B51/Plan2!B39)*100)-100</f>
        <v>2.9358690470574516</v>
      </c>
      <c r="C51" s="1">
        <f>((Plan2!C51/Plan2!C39)*100)-100</f>
        <v>-24.425216379744811</v>
      </c>
      <c r="D51" s="1">
        <f>((Plan2!D51/Plan2!D39)*100)-100</f>
        <v>122.50855819075417</v>
      </c>
      <c r="E51" s="1">
        <f>((Plan2!E51/Plan2!E39)*100)-100</f>
        <v>66.070682984964549</v>
      </c>
      <c r="F51" s="1">
        <f>((Plan2!F51/Plan2!F39)*100)-100</f>
        <v>-26.042261165849183</v>
      </c>
      <c r="G51" s="1">
        <f>((Plan2!G51/Plan2!G39)*100)-100</f>
        <v>17.806301349628242</v>
      </c>
      <c r="H51" s="1">
        <f>((Plan2!H51/Plan2!H39)*100)-100</f>
        <v>68.555206080334187</v>
      </c>
      <c r="I51" s="1"/>
    </row>
    <row r="52" spans="1:9" hidden="1" x14ac:dyDescent="0.25">
      <c r="A52" s="3">
        <v>37591</v>
      </c>
      <c r="B52" s="1">
        <f>((Plan2!B52/Plan2!B40)*100)-100</f>
        <v>-2.3747838550371227</v>
      </c>
      <c r="C52" s="1">
        <f>((Plan2!C52/Plan2!C40)*100)-100</f>
        <v>-10.462366077412582</v>
      </c>
      <c r="D52" s="1">
        <f>((Plan2!D52/Plan2!D40)*100)-100</f>
        <v>666.07372230697104</v>
      </c>
      <c r="E52" s="1">
        <f>((Plan2!E52/Plan2!E40)*100)-100</f>
        <v>-3.5320305533905696</v>
      </c>
      <c r="F52" s="1">
        <f>((Plan2!F52/Plan2!F40)*100)-100</f>
        <v>102.7528341046895</v>
      </c>
      <c r="G52" s="1">
        <f>((Plan2!G52/Plan2!G40)*100)-100</f>
        <v>-1.4581672672026684</v>
      </c>
      <c r="H52" s="1">
        <f>((Plan2!H52/Plan2!H40)*100)-100</f>
        <v>71.321391219320986</v>
      </c>
      <c r="I52" s="1"/>
    </row>
    <row r="53" spans="1:9" hidden="1" x14ac:dyDescent="0.25">
      <c r="A53" s="3">
        <v>37622</v>
      </c>
      <c r="B53" s="1">
        <f>((Plan2!B53/Plan2!B41)*100)-100</f>
        <v>10.222840959377294</v>
      </c>
      <c r="C53" s="1">
        <f>((Plan2!C53/Plan2!C41)*100)-100</f>
        <v>19.594215598847057</v>
      </c>
      <c r="D53" s="1">
        <f>((Plan2!D53/Plan2!D41)*100)-100</f>
        <v>-79.209872589122398</v>
      </c>
      <c r="E53" s="1">
        <f>((Plan2!E53/Plan2!E41)*100)-100</f>
        <v>46.604637131582109</v>
      </c>
      <c r="F53" s="1">
        <f>((Plan2!F53/Plan2!F41)*100)-100</f>
        <v>7.9704836843083484</v>
      </c>
      <c r="G53" s="1">
        <f>((Plan2!G53/Plan2!G41)*100)-100</f>
        <v>-21.126282411797931</v>
      </c>
      <c r="H53" s="1">
        <f>((Plan2!H53/Plan2!H41)*100)-100</f>
        <v>143.71109779166113</v>
      </c>
      <c r="I53" s="1"/>
    </row>
    <row r="54" spans="1:9" hidden="1" x14ac:dyDescent="0.25">
      <c r="A54" s="3">
        <v>37653</v>
      </c>
      <c r="B54" s="1">
        <f>((Plan2!B54/Plan2!B42)*100)-100</f>
        <v>21.267788945941263</v>
      </c>
      <c r="C54" s="1">
        <f>((Plan2!C54/Plan2!C42)*100)-100</f>
        <v>218.08007731246687</v>
      </c>
      <c r="D54" s="1">
        <f>((Plan2!D54/Plan2!D42)*100)-100</f>
        <v>58.948477446308175</v>
      </c>
      <c r="E54" s="1">
        <f>((Plan2!E54/Plan2!E42)*100)-100</f>
        <v>-78.140890720445128</v>
      </c>
      <c r="F54" s="1">
        <f>((Plan2!F54/Plan2!F42)*100)-100</f>
        <v>24.207171388559971</v>
      </c>
      <c r="G54" s="1">
        <f>((Plan2!G54/Plan2!G42)*100)-100</f>
        <v>-2.6676531000675965</v>
      </c>
      <c r="H54" s="1">
        <f>((Plan2!H54/Plan2!H42)*100)-100</f>
        <v>277.08514483525113</v>
      </c>
      <c r="I54" s="1"/>
    </row>
    <row r="55" spans="1:9" hidden="1" x14ac:dyDescent="0.25">
      <c r="A55" s="3">
        <v>37681</v>
      </c>
      <c r="B55" s="1">
        <f>((Plan2!B55/Plan2!B43)*100)-100</f>
        <v>-13.416988674768348</v>
      </c>
      <c r="C55" s="1">
        <f>((Plan2!C55/Plan2!C43)*100)-100</f>
        <v>52.510508048244475</v>
      </c>
      <c r="D55" s="1">
        <f>((Plan2!D55/Plan2!D43)*100)-100</f>
        <v>286.98742329234688</v>
      </c>
      <c r="E55" s="1">
        <f>((Plan2!E55/Plan2!E43)*100)-100</f>
        <v>-9.224508145784398</v>
      </c>
      <c r="F55" s="1">
        <f>((Plan2!F55/Plan2!F43)*100)-100</f>
        <v>-4.8791545248423489</v>
      </c>
      <c r="G55" s="1">
        <f>((Plan2!G55/Plan2!G43)*100)-100</f>
        <v>-6.9299317398198212</v>
      </c>
      <c r="H55" s="1">
        <f>((Plan2!H55/Plan2!H43)*100)-100</f>
        <v>157.48070352145885</v>
      </c>
      <c r="I55" s="1"/>
    </row>
    <row r="56" spans="1:9" hidden="1" x14ac:dyDescent="0.25">
      <c r="A56" s="3">
        <v>37712</v>
      </c>
      <c r="B56" s="1">
        <f>((Plan2!B56/Plan2!B44)*100)-100</f>
        <v>7.0810877633672504</v>
      </c>
      <c r="C56" s="1">
        <f>((Plan2!C56/Plan2!C44)*100)-100</f>
        <v>-16.597898976252736</v>
      </c>
      <c r="D56" s="1">
        <f>((Plan2!D56/Plan2!D44)*100)-100</f>
        <v>-47.198708537355373</v>
      </c>
      <c r="E56" s="1">
        <f>((Plan2!E56/Plan2!E44)*100)-100</f>
        <v>1.1950970037405142</v>
      </c>
      <c r="F56" s="1">
        <f>((Plan2!F56/Plan2!F44)*100)-100</f>
        <v>-9.511936298886738</v>
      </c>
      <c r="G56" s="1">
        <f>((Plan2!G56/Plan2!G44)*100)-100</f>
        <v>-15.297381494841318</v>
      </c>
      <c r="H56" s="1">
        <f>((Plan2!H56/Plan2!H44)*100)-100</f>
        <v>156.41006709323869</v>
      </c>
      <c r="I56" s="1"/>
    </row>
    <row r="57" spans="1:9" hidden="1" x14ac:dyDescent="0.25">
      <c r="A57" s="3">
        <v>37742</v>
      </c>
      <c r="B57" s="1">
        <f>((Plan2!B57/Plan2!B45)*100)-100</f>
        <v>11.564121915247298</v>
      </c>
      <c r="C57" s="1">
        <f>((Plan2!C57/Plan2!C45)*100)-100</f>
        <v>-54.904595231580856</v>
      </c>
      <c r="D57" s="1">
        <f>((Plan2!D57/Plan2!D45)*100)-100</f>
        <v>28.496449307277516</v>
      </c>
      <c r="E57" s="1">
        <f>((Plan2!E57/Plan2!E45)*100)-100</f>
        <v>7.5288587370921931</v>
      </c>
      <c r="F57" s="1">
        <f>((Plan2!F57/Plan2!F45)*100)-100</f>
        <v>-10.493257865462468</v>
      </c>
      <c r="G57" s="1">
        <f>((Plan2!G57/Plan2!G45)*100)-100</f>
        <v>3.2471119838326246</v>
      </c>
      <c r="H57" s="1">
        <f>((Plan2!H57/Plan2!H45)*100)-100</f>
        <v>135.82172380756305</v>
      </c>
      <c r="I57" s="1"/>
    </row>
    <row r="58" spans="1:9" hidden="1" x14ac:dyDescent="0.25">
      <c r="A58" s="3">
        <v>37773</v>
      </c>
      <c r="B58" s="1">
        <f>((Plan2!B58/Plan2!B46)*100)-100</f>
        <v>17.806489906728771</v>
      </c>
      <c r="C58" s="1">
        <f>((Plan2!C58/Plan2!C46)*100)-100</f>
        <v>-24.900843140306492</v>
      </c>
      <c r="D58" s="1">
        <f>((Plan2!D58/Plan2!D46)*100)-100</f>
        <v>63.41960152763977</v>
      </c>
      <c r="E58" s="1">
        <f>((Plan2!E58/Plan2!E46)*100)-100</f>
        <v>-12.730665631293334</v>
      </c>
      <c r="F58" s="1">
        <f>((Plan2!F58/Plan2!F46)*100)-100</f>
        <v>-11.841709385808102</v>
      </c>
      <c r="G58" s="1">
        <f>((Plan2!G58/Plan2!G46)*100)-100</f>
        <v>3.5760502238804577</v>
      </c>
      <c r="H58" s="1">
        <f>((Plan2!H58/Plan2!H46)*100)-100</f>
        <v>45.654802983633573</v>
      </c>
      <c r="I58" s="1"/>
    </row>
    <row r="59" spans="1:9" hidden="1" x14ac:dyDescent="0.25">
      <c r="A59" s="3">
        <v>37803</v>
      </c>
      <c r="B59" s="1">
        <f>((Plan2!B59/Plan2!B47)*100)-100</f>
        <v>0.90165944093840267</v>
      </c>
      <c r="C59" s="1">
        <f>((Plan2!C59/Plan2!C47)*100)-100</f>
        <v>-5.3871036550801108</v>
      </c>
      <c r="D59" s="1">
        <f>((Plan2!D59/Plan2!D47)*100)-100</f>
        <v>-17.805496639258891</v>
      </c>
      <c r="E59" s="1">
        <f>((Plan2!E59/Plan2!E47)*100)-100</f>
        <v>-0.14410379629377701</v>
      </c>
      <c r="F59" s="1">
        <f>((Plan2!F59/Plan2!F47)*100)-100</f>
        <v>-27.686232859249571</v>
      </c>
      <c r="G59" s="1">
        <f>((Plan2!G59/Plan2!G47)*100)-100</f>
        <v>-19.791784893822552</v>
      </c>
      <c r="H59" s="1">
        <f>((Plan2!H59/Plan2!H47)*100)-100</f>
        <v>57.252954394639033</v>
      </c>
      <c r="I59" s="1"/>
    </row>
    <row r="60" spans="1:9" hidden="1" x14ac:dyDescent="0.25">
      <c r="A60" s="3">
        <v>37834</v>
      </c>
      <c r="B60" s="1">
        <f>((Plan2!B60/Plan2!B48)*100)-100</f>
        <v>-7.1821274792441017</v>
      </c>
      <c r="C60" s="1">
        <f>((Plan2!C60/Plan2!C48)*100)-100</f>
        <v>17.260310778876843</v>
      </c>
      <c r="D60" s="1">
        <f>((Plan2!D60/Plan2!D48)*100)-100</f>
        <v>24.171489504367898</v>
      </c>
      <c r="E60" s="1">
        <f>((Plan2!E60/Plan2!E48)*100)-100</f>
        <v>-26.479775620694639</v>
      </c>
      <c r="F60" s="1">
        <f>((Plan2!F60/Plan2!F48)*100)-100</f>
        <v>6.5783602213935239</v>
      </c>
      <c r="G60" s="1">
        <f>((Plan2!G60/Plan2!G48)*100)-100</f>
        <v>11.473656613095031</v>
      </c>
      <c r="H60" s="1">
        <f>((Plan2!H60/Plan2!H48)*100)-100</f>
        <v>60.158166526846429</v>
      </c>
      <c r="I60" s="1"/>
    </row>
    <row r="61" spans="1:9" hidden="1" x14ac:dyDescent="0.25">
      <c r="A61" s="3">
        <v>37865</v>
      </c>
      <c r="B61" s="1">
        <f>((Plan2!B61/Plan2!B49)*100)-100</f>
        <v>-3.2107918599377285</v>
      </c>
      <c r="C61" s="1">
        <f>((Plan2!C61/Plan2!C49)*100)-100</f>
        <v>-15.316281793267621</v>
      </c>
      <c r="D61" s="1">
        <f>((Plan2!D61/Plan2!D49)*100)-100</f>
        <v>-64.91326014426761</v>
      </c>
      <c r="E61" s="1">
        <f>((Plan2!E61/Plan2!E49)*100)-100</f>
        <v>-9.5696376210508021</v>
      </c>
      <c r="F61" s="1">
        <f>((Plan2!F61/Plan2!F49)*100)-100</f>
        <v>52.635985877928647</v>
      </c>
      <c r="G61" s="1">
        <f>((Plan2!G61/Plan2!G49)*100)-100</f>
        <v>-12.439946899522781</v>
      </c>
      <c r="H61" s="1">
        <f>((Plan2!H61/Plan2!H49)*100)-100</f>
        <v>46.991386151442327</v>
      </c>
      <c r="I61" s="1"/>
    </row>
    <row r="62" spans="1:9" hidden="1" x14ac:dyDescent="0.25">
      <c r="A62" s="3">
        <v>37895</v>
      </c>
      <c r="B62" s="1">
        <f>((Plan2!B62/Plan2!B50)*100)-100</f>
        <v>34.00329378792938</v>
      </c>
      <c r="C62" s="1">
        <f>((Plan2!C62/Plan2!C50)*100)-100</f>
        <v>-21.25662878251245</v>
      </c>
      <c r="D62" s="1">
        <f>((Plan2!D62/Plan2!D50)*100)-100</f>
        <v>-25.754722862485664</v>
      </c>
      <c r="E62" s="1">
        <f>((Plan2!E62/Plan2!E50)*100)-100</f>
        <v>36.881092477861102</v>
      </c>
      <c r="F62" s="1">
        <f>((Plan2!F62/Plan2!F50)*100)-100</f>
        <v>56.49304884345355</v>
      </c>
      <c r="G62" s="1">
        <f>((Plan2!G62/Plan2!G50)*100)-100</f>
        <v>-30.650684926010342</v>
      </c>
      <c r="H62" s="1">
        <f>((Plan2!H62/Plan2!H50)*100)-100</f>
        <v>38.521413304897891</v>
      </c>
      <c r="I62" s="1"/>
    </row>
    <row r="63" spans="1:9" hidden="1" x14ac:dyDescent="0.25">
      <c r="A63" s="3">
        <v>37926</v>
      </c>
      <c r="B63" s="1">
        <f>((Plan2!B63/Plan2!B51)*100)-100</f>
        <v>4.0903453845017879</v>
      </c>
      <c r="C63" s="1">
        <f>((Plan2!C63/Plan2!C51)*100)-100</f>
        <v>-10.196640344617421</v>
      </c>
      <c r="D63" s="1">
        <f>((Plan2!D63/Plan2!D51)*100)-100</f>
        <v>-70.26361111527234</v>
      </c>
      <c r="E63" s="1">
        <f>((Plan2!E63/Plan2!E51)*100)-100</f>
        <v>-34.490853953142178</v>
      </c>
      <c r="F63" s="1">
        <f>((Plan2!F63/Plan2!F51)*100)-100</f>
        <v>-4.9388068955323661</v>
      </c>
      <c r="G63" s="1">
        <f>((Plan2!G63/Plan2!G51)*100)-100</f>
        <v>-9.5723194956929092</v>
      </c>
      <c r="H63" s="1">
        <f>((Plan2!H63/Plan2!H51)*100)-100</f>
        <v>35.560779702173875</v>
      </c>
      <c r="I63" s="1"/>
    </row>
    <row r="64" spans="1:9" hidden="1" x14ac:dyDescent="0.25">
      <c r="A64" s="3">
        <v>37956</v>
      </c>
      <c r="B64" s="1">
        <f>((Plan2!B64/Plan2!B52)*100)-100</f>
        <v>9.9467714206290765</v>
      </c>
      <c r="C64" s="1">
        <f>((Plan2!C64/Plan2!C52)*100)-100</f>
        <v>-2.0263005546167676</v>
      </c>
      <c r="D64" s="1">
        <f>((Plan2!D64/Plan2!D52)*100)-100</f>
        <v>-9.3143030992361702</v>
      </c>
      <c r="E64" s="1">
        <f>((Plan2!E64/Plan2!E52)*100)-100</f>
        <v>0.76836565784145705</v>
      </c>
      <c r="F64" s="1">
        <f>((Plan2!F64/Plan2!F52)*100)-100</f>
        <v>-29.558916763216686</v>
      </c>
      <c r="G64" s="1">
        <f>((Plan2!G64/Plan2!G52)*100)-100</f>
        <v>-6.9432107445494466</v>
      </c>
      <c r="H64" s="1">
        <f>((Plan2!H64/Plan2!H52)*100)-100</f>
        <v>8.5562106501554638</v>
      </c>
      <c r="I64" s="1"/>
    </row>
    <row r="65" spans="1:9" hidden="1" x14ac:dyDescent="0.25">
      <c r="A65" s="3">
        <v>37987</v>
      </c>
      <c r="B65" s="1">
        <f>((Plan2!B65/Plan2!B53)*100)-100</f>
        <v>25.419783837949524</v>
      </c>
      <c r="C65" s="1">
        <f>((Plan2!C65/Plan2!C53)*100)-100</f>
        <v>40.77882813635506</v>
      </c>
      <c r="D65" s="1">
        <f>((Plan2!D65/Plan2!D53)*100)-100</f>
        <v>340.01069884945883</v>
      </c>
      <c r="E65" s="1">
        <f>((Plan2!E65/Plan2!E53)*100)-100</f>
        <v>-10.545811167126047</v>
      </c>
      <c r="F65" s="1">
        <f>((Plan2!F65/Plan2!F53)*100)-100</f>
        <v>19.285026428037781</v>
      </c>
      <c r="G65" s="1">
        <f>((Plan2!G65/Plan2!G53)*100)-100</f>
        <v>-3.4421413118636224E-2</v>
      </c>
      <c r="H65" s="1">
        <f>((Plan2!H65/Plan2!H53)*100)-100</f>
        <v>-0.41159747356354615</v>
      </c>
      <c r="I65" s="1"/>
    </row>
    <row r="66" spans="1:9" hidden="1" x14ac:dyDescent="0.25">
      <c r="A66" s="3">
        <v>38018</v>
      </c>
      <c r="B66" s="1">
        <f>((Plan2!B66/Plan2!B54)*100)-100</f>
        <v>3.3268896402677655</v>
      </c>
      <c r="C66" s="1">
        <f>((Plan2!C66/Plan2!C54)*100)-100</f>
        <v>56.462867651131347</v>
      </c>
      <c r="D66" s="1">
        <f>((Plan2!D66/Plan2!D54)*100)-100</f>
        <v>82.594139883824766</v>
      </c>
      <c r="E66" s="1">
        <f>((Plan2!E66/Plan2!E54)*100)-100</f>
        <v>-7.9531953766887113</v>
      </c>
      <c r="F66" s="1">
        <f>((Plan2!F66/Plan2!F54)*100)-100</f>
        <v>7.4974309447394205</v>
      </c>
      <c r="G66" s="1">
        <f>((Plan2!G66/Plan2!G54)*100)-100</f>
        <v>-10.817823386150025</v>
      </c>
      <c r="H66" s="1">
        <f>((Plan2!H66/Plan2!H54)*100)-100</f>
        <v>-2.1776759150655636</v>
      </c>
      <c r="I66" s="1"/>
    </row>
    <row r="67" spans="1:9" hidden="1" x14ac:dyDescent="0.25">
      <c r="A67" s="3">
        <v>38047</v>
      </c>
      <c r="B67" s="1">
        <f>((Plan2!B67/Plan2!B55)*100)-100</f>
        <v>3.5313700603395404</v>
      </c>
      <c r="C67" s="1">
        <f>((Plan2!C67/Plan2!C55)*100)-100</f>
        <v>106.72872930684196</v>
      </c>
      <c r="D67" s="1">
        <f>((Plan2!D67/Plan2!D55)*100)-100</f>
        <v>26.676517874760222</v>
      </c>
      <c r="E67" s="1">
        <f>((Plan2!E67/Plan2!E55)*100)-100</f>
        <v>2.6494150713098179</v>
      </c>
      <c r="F67" s="1">
        <f>((Plan2!F67/Plan2!F55)*100)-100</f>
        <v>30.922144758058863</v>
      </c>
      <c r="G67" s="1">
        <f>((Plan2!G67/Plan2!G55)*100)-100</f>
        <v>16.39674579945634</v>
      </c>
      <c r="H67" s="1">
        <f>((Plan2!H67/Plan2!H55)*100)-100</f>
        <v>-48.084370196745397</v>
      </c>
      <c r="I67" s="1"/>
    </row>
    <row r="68" spans="1:9" hidden="1" x14ac:dyDescent="0.25">
      <c r="A68" s="3">
        <v>38078</v>
      </c>
      <c r="B68" s="1">
        <f>((Plan2!B68/Plan2!B56)*100)-100</f>
        <v>28.580681325394067</v>
      </c>
      <c r="C68" s="1">
        <f>((Plan2!C68/Plan2!C56)*100)-100</f>
        <v>-17.60204782265366</v>
      </c>
      <c r="D68" s="1">
        <f>((Plan2!D68/Plan2!D56)*100)-100</f>
        <v>135.96857943863517</v>
      </c>
      <c r="E68" s="1">
        <f>((Plan2!E68/Plan2!E56)*100)-100</f>
        <v>-3.0452367647453116</v>
      </c>
      <c r="F68" s="1">
        <f>((Plan2!F68/Plan2!F56)*100)-100</f>
        <v>22.489896705505103</v>
      </c>
      <c r="G68" s="1">
        <f>((Plan2!G68/Plan2!G56)*100)-100</f>
        <v>14.524648315799908</v>
      </c>
      <c r="H68" s="1">
        <f>((Plan2!H68/Plan2!H56)*100)-100</f>
        <v>-49.831502829906917</v>
      </c>
      <c r="I68" s="1"/>
    </row>
    <row r="69" spans="1:9" hidden="1" x14ac:dyDescent="0.25">
      <c r="A69" s="3">
        <v>38108</v>
      </c>
      <c r="B69" s="1">
        <f>((Plan2!B69/Plan2!B57)*100)-100</f>
        <v>9.562159903715937</v>
      </c>
      <c r="C69" s="1">
        <f>((Plan2!C69/Plan2!C57)*100)-100</f>
        <v>-43.109237615752768</v>
      </c>
      <c r="D69" s="1">
        <f>((Plan2!D69/Plan2!D57)*100)-100</f>
        <v>37.847164208798119</v>
      </c>
      <c r="E69" s="1">
        <f>((Plan2!E69/Plan2!E57)*100)-100</f>
        <v>11.888559261794086</v>
      </c>
      <c r="F69" s="1">
        <f>((Plan2!F69/Plan2!F57)*100)-100</f>
        <v>-5.7684400662264892</v>
      </c>
      <c r="G69" s="1">
        <f>((Plan2!G69/Plan2!G57)*100)-100</f>
        <v>-4.8106698369529681</v>
      </c>
      <c r="H69" s="1">
        <f>((Plan2!H69/Plan2!H57)*100)-100</f>
        <v>-29.314242889630989</v>
      </c>
      <c r="I69" s="1"/>
    </row>
    <row r="70" spans="1:9" hidden="1" x14ac:dyDescent="0.25">
      <c r="A70" s="3">
        <v>38139</v>
      </c>
      <c r="B70" s="1">
        <f>((Plan2!B70/Plan2!B58)*100)-100</f>
        <v>9.0120138800648277</v>
      </c>
      <c r="C70" s="1">
        <f>((Plan2!C70/Plan2!C58)*100)-100</f>
        <v>0.35656507722363529</v>
      </c>
      <c r="D70" s="1">
        <f>((Plan2!D70/Plan2!D58)*100)-100</f>
        <v>4.5353184960255248</v>
      </c>
      <c r="E70" s="1">
        <f>((Plan2!E70/Plan2!E58)*100)-100</f>
        <v>48.471601519972069</v>
      </c>
      <c r="F70" s="1">
        <f>((Plan2!F70/Plan2!F58)*100)-100</f>
        <v>11.550277794378673</v>
      </c>
      <c r="G70" s="1">
        <f>((Plan2!G70/Plan2!G58)*100)-100</f>
        <v>-12.761040258041916</v>
      </c>
      <c r="H70" s="1">
        <f>((Plan2!H70/Plan2!H58)*100)-100</f>
        <v>-20.966754746967666</v>
      </c>
      <c r="I70" s="1"/>
    </row>
    <row r="71" spans="1:9" hidden="1" x14ac:dyDescent="0.25">
      <c r="A71" s="3">
        <v>38169</v>
      </c>
      <c r="B71" s="1">
        <f>((Plan2!B71/Plan2!B59)*100)-100</f>
        <v>33.650730560846426</v>
      </c>
      <c r="C71" s="1">
        <f>((Plan2!C71/Plan2!C59)*100)-100</f>
        <v>0.79556463056007942</v>
      </c>
      <c r="D71" s="1">
        <f>((Plan2!D71/Plan2!D59)*100)-100</f>
        <v>189.56457144514565</v>
      </c>
      <c r="E71" s="1">
        <f>((Plan2!E71/Plan2!E59)*100)-100</f>
        <v>7.3022131372072465</v>
      </c>
      <c r="F71" s="1">
        <f>((Plan2!F71/Plan2!F59)*100)-100</f>
        <v>10.129250865689158</v>
      </c>
      <c r="G71" s="1">
        <f>((Plan2!G71/Plan2!G59)*100)-100</f>
        <v>7.4422512288843734</v>
      </c>
      <c r="H71" s="1">
        <f>((Plan2!H71/Plan2!H59)*100)-100</f>
        <v>4.7753881867856194</v>
      </c>
      <c r="I71" s="1"/>
    </row>
    <row r="72" spans="1:9" hidden="1" x14ac:dyDescent="0.25">
      <c r="A72" s="3">
        <v>38200</v>
      </c>
      <c r="B72" s="1">
        <f>((Plan2!B72/Plan2!B60)*100)-100</f>
        <v>35.851776138751916</v>
      </c>
      <c r="C72" s="1">
        <f>((Plan2!C72/Plan2!C60)*100)-100</f>
        <v>-21.519985216474723</v>
      </c>
      <c r="D72" s="1">
        <f>((Plan2!D72/Plan2!D60)*100)-100</f>
        <v>39.345556279932026</v>
      </c>
      <c r="E72" s="1">
        <f>((Plan2!E72/Plan2!E60)*100)-100</f>
        <v>56.001831813138722</v>
      </c>
      <c r="F72" s="1">
        <f>((Plan2!F72/Plan2!F60)*100)-100</f>
        <v>12.913513823137009</v>
      </c>
      <c r="G72" s="1">
        <f>((Plan2!G72/Plan2!G60)*100)-100</f>
        <v>6.176334278725065</v>
      </c>
      <c r="H72" s="1">
        <f>((Plan2!H72/Plan2!H60)*100)-100</f>
        <v>7.7361220501628338</v>
      </c>
      <c r="I72" s="1"/>
    </row>
    <row r="73" spans="1:9" hidden="1" x14ac:dyDescent="0.25">
      <c r="A73" s="3">
        <v>38231</v>
      </c>
      <c r="B73" s="1">
        <f>((Plan2!B73/Plan2!B61)*100)-100</f>
        <v>22.237089775472256</v>
      </c>
      <c r="C73" s="1">
        <f>((Plan2!C73/Plan2!C61)*100)-100</f>
        <v>1.9755108797105976</v>
      </c>
      <c r="D73" s="1">
        <f>((Plan2!D73/Plan2!D61)*100)-100</f>
        <v>8.6371951451202307</v>
      </c>
      <c r="E73" s="1">
        <f>((Plan2!E73/Plan2!E61)*100)-100</f>
        <v>-28.862504361621774</v>
      </c>
      <c r="F73" s="1">
        <f>((Plan2!F73/Plan2!F61)*100)-100</f>
        <v>1.1349646397604118</v>
      </c>
      <c r="G73" s="1">
        <f>((Plan2!G73/Plan2!G61)*100)-100</f>
        <v>6.440001249467258</v>
      </c>
      <c r="H73" s="1">
        <f>((Plan2!H73/Plan2!H61)*100)-100</f>
        <v>-17.231873783006975</v>
      </c>
      <c r="I73" s="1"/>
    </row>
    <row r="74" spans="1:9" hidden="1" x14ac:dyDescent="0.25">
      <c r="A74" s="3">
        <v>38261</v>
      </c>
      <c r="B74" s="1">
        <f>((Plan2!B74/Plan2!B62)*100)-100</f>
        <v>13.154425044046263</v>
      </c>
      <c r="C74" s="1">
        <f>((Plan2!C74/Plan2!C62)*100)-100</f>
        <v>32.765972032773192</v>
      </c>
      <c r="D74" s="1">
        <f>((Plan2!D74/Plan2!D62)*100)-100</f>
        <v>-43.527126529602988</v>
      </c>
      <c r="E74" s="1">
        <f>((Plan2!E74/Plan2!E62)*100)-100</f>
        <v>-41.667328809706802</v>
      </c>
      <c r="F74" s="1">
        <f>((Plan2!F74/Plan2!F62)*100)-100</f>
        <v>2.6868884611341457</v>
      </c>
      <c r="G74" s="1">
        <f>((Plan2!G74/Plan2!G62)*100)-100</f>
        <v>10.086954504936045</v>
      </c>
      <c r="H74" s="1">
        <f>((Plan2!H74/Plan2!H62)*100)-100</f>
        <v>-13.077291083127022</v>
      </c>
      <c r="I74" s="1"/>
    </row>
    <row r="75" spans="1:9" hidden="1" x14ac:dyDescent="0.25">
      <c r="A75" s="3">
        <v>38292</v>
      </c>
      <c r="B75" s="1">
        <f>((Plan2!B75/Plan2!B63)*100)-100</f>
        <v>13.539946768282491</v>
      </c>
      <c r="C75" s="1">
        <f>((Plan2!C75/Plan2!C63)*100)-100</f>
        <v>104.38776177579018</v>
      </c>
      <c r="D75" s="1">
        <f>((Plan2!D75/Plan2!D63)*100)-100</f>
        <v>76.014813285012451</v>
      </c>
      <c r="E75" s="1">
        <f>((Plan2!E75/Plan2!E63)*100)-100</f>
        <v>53.894468831036022</v>
      </c>
      <c r="F75" s="1">
        <f>((Plan2!F75/Plan2!F63)*100)-100</f>
        <v>150.62014090230215</v>
      </c>
      <c r="G75" s="1">
        <f>((Plan2!G75/Plan2!G63)*100)-100</f>
        <v>-1.8256305141695464</v>
      </c>
      <c r="H75" s="1">
        <f>((Plan2!H75/Plan2!H63)*100)-100</f>
        <v>19.927681807445637</v>
      </c>
      <c r="I75" s="1"/>
    </row>
    <row r="76" spans="1:9" hidden="1" x14ac:dyDescent="0.25">
      <c r="A76" s="3">
        <v>38322</v>
      </c>
      <c r="B76" s="1">
        <f>((Plan2!B76/Plan2!B64)*100)-100</f>
        <v>30.370448229744852</v>
      </c>
      <c r="C76" s="1">
        <f>((Plan2!C76/Plan2!C64)*100)-100</f>
        <v>62.754935515241044</v>
      </c>
      <c r="D76" s="1">
        <f>((Plan2!D76/Plan2!D64)*100)-100</f>
        <v>-19.476379408557293</v>
      </c>
      <c r="E76" s="1">
        <f>((Plan2!E76/Plan2!E64)*100)-100</f>
        <v>-3.9769524806297198</v>
      </c>
      <c r="F76" s="1">
        <f>((Plan2!F76/Plan2!F64)*100)-100</f>
        <v>16.005217380627727</v>
      </c>
      <c r="G76" s="1">
        <f>((Plan2!G76/Plan2!G64)*100)-100</f>
        <v>15.825958077321857</v>
      </c>
      <c r="H76" s="1">
        <f>((Plan2!H76/Plan2!H64)*100)-100</f>
        <v>-2.0492589328575548</v>
      </c>
      <c r="I76" s="1"/>
    </row>
    <row r="77" spans="1:9" hidden="1" x14ac:dyDescent="0.25">
      <c r="A77" s="3">
        <v>38353</v>
      </c>
      <c r="B77" s="1">
        <f>((Plan2!B77/Plan2!B65)*100)-100</f>
        <v>13.738867658734975</v>
      </c>
      <c r="C77" s="1">
        <f>((Plan2!C77/Plan2!C65)*100)-100</f>
        <v>31.549005664498651</v>
      </c>
      <c r="D77" s="1">
        <f>((Plan2!D77/Plan2!D65)*100)-100</f>
        <v>-84.175182058510387</v>
      </c>
      <c r="E77" s="1">
        <f>((Plan2!E77/Plan2!E65)*100)-100</f>
        <v>-7.05080584671461</v>
      </c>
      <c r="F77" s="1">
        <f>((Plan2!F77/Plan2!F65)*100)-100</f>
        <v>9.2223796901519819</v>
      </c>
      <c r="G77" s="1">
        <f>((Plan2!G77/Plan2!G65)*100)-100</f>
        <v>18.868242008875043</v>
      </c>
      <c r="H77" s="1">
        <f>((Plan2!H77/Plan2!H65)*100)-100</f>
        <v>-9.7931275281290908</v>
      </c>
      <c r="I77" s="1"/>
    </row>
    <row r="78" spans="1:9" hidden="1" x14ac:dyDescent="0.25">
      <c r="A78" s="3">
        <v>38384</v>
      </c>
      <c r="B78" s="1">
        <f>((Plan2!B78/Plan2!B66)*100)-100</f>
        <v>20.558789436783357</v>
      </c>
      <c r="C78" s="1">
        <f>((Plan2!C78/Plan2!C66)*100)-100</f>
        <v>25.571837039221037</v>
      </c>
      <c r="D78" s="1">
        <f>((Plan2!D78/Plan2!D66)*100)-100</f>
        <v>5.6544973167674328</v>
      </c>
      <c r="E78" s="1">
        <f>((Plan2!E78/Plan2!E66)*100)-100</f>
        <v>23.918611744750336</v>
      </c>
      <c r="F78" s="1">
        <f>((Plan2!F78/Plan2!F66)*100)-100</f>
        <v>20.308748431121032</v>
      </c>
      <c r="G78" s="1">
        <f>((Plan2!G78/Plan2!G66)*100)-100</f>
        <v>11.851798798357223</v>
      </c>
      <c r="H78" s="1">
        <f>((Plan2!H78/Plan2!H66)*100)-100</f>
        <v>17.41549406126812</v>
      </c>
      <c r="I78" s="1"/>
    </row>
    <row r="79" spans="1:9" hidden="1" x14ac:dyDescent="0.25">
      <c r="A79" s="3">
        <v>38412</v>
      </c>
      <c r="B79" s="1">
        <f>((Plan2!B79/Plan2!B67)*100)-100</f>
        <v>33.869606809605187</v>
      </c>
      <c r="C79" s="1">
        <f>((Plan2!C79/Plan2!C67)*100)-100</f>
        <v>10.455001278345904</v>
      </c>
      <c r="D79" s="1">
        <f>((Plan2!D79/Plan2!D67)*100)-100</f>
        <v>24.674098713518575</v>
      </c>
      <c r="E79" s="1">
        <f>((Plan2!E79/Plan2!E67)*100)-100</f>
        <v>4.8696441532581645</v>
      </c>
      <c r="F79" s="1">
        <f>((Plan2!F79/Plan2!F67)*100)-100</f>
        <v>14.265552336539102</v>
      </c>
      <c r="G79" s="1">
        <f>((Plan2!G79/Plan2!G67)*100)-100</f>
        <v>-4.6561680856166845</v>
      </c>
      <c r="H79" s="1">
        <f>((Plan2!H79/Plan2!H67)*100)-100</f>
        <v>33.512502873765584</v>
      </c>
      <c r="I79" s="1"/>
    </row>
    <row r="80" spans="1:9" hidden="1" x14ac:dyDescent="0.25">
      <c r="A80" s="3">
        <v>38443</v>
      </c>
      <c r="B80" s="1">
        <f>((Plan2!B80/Plan2!B68)*100)-100</f>
        <v>18.197355390877973</v>
      </c>
      <c r="C80" s="1">
        <f>((Plan2!C80/Plan2!C68)*100)-100</f>
        <v>7.1772298329789663</v>
      </c>
      <c r="D80" s="1">
        <f>((Plan2!D80/Plan2!D68)*100)-100</f>
        <v>-22.188966957022117</v>
      </c>
      <c r="E80" s="1">
        <f>((Plan2!E80/Plan2!E68)*100)-100</f>
        <v>-1.8589341614794108</v>
      </c>
      <c r="F80" s="1">
        <f>((Plan2!F80/Plan2!F68)*100)-100</f>
        <v>-15.519403277199146</v>
      </c>
      <c r="G80" s="1">
        <f>((Plan2!G80/Plan2!G68)*100)-100</f>
        <v>10.608320698839876</v>
      </c>
      <c r="H80" s="1">
        <f>((Plan2!H80/Plan2!H68)*100)-100</f>
        <v>22.314262105184014</v>
      </c>
      <c r="I80" s="1"/>
    </row>
    <row r="81" spans="1:9" hidden="1" x14ac:dyDescent="0.25">
      <c r="A81" s="3">
        <v>38473</v>
      </c>
      <c r="B81" s="1">
        <f>((Plan2!B81/Plan2!B69)*100)-100</f>
        <v>25.325918074359578</v>
      </c>
      <c r="C81" s="1">
        <f>((Plan2!C81/Plan2!C69)*100)-100</f>
        <v>25.177783545223605</v>
      </c>
      <c r="D81" s="1">
        <f>((Plan2!D81/Plan2!D69)*100)-100</f>
        <v>-6.3005070188583545</v>
      </c>
      <c r="E81" s="1">
        <f>((Plan2!E81/Plan2!E69)*100)-100</f>
        <v>31.219004447469246</v>
      </c>
      <c r="F81" s="1">
        <f>((Plan2!F81/Plan2!F69)*100)-100</f>
        <v>9.3364710722576802</v>
      </c>
      <c r="G81" s="1">
        <f>((Plan2!G81/Plan2!G69)*100)-100</f>
        <v>7.2172473428440611</v>
      </c>
      <c r="H81" s="1">
        <f>((Plan2!H81/Plan2!H69)*100)-100</f>
        <v>42.059765278456609</v>
      </c>
      <c r="I81" s="1"/>
    </row>
    <row r="82" spans="1:9" hidden="1" x14ac:dyDescent="0.25">
      <c r="A82" s="3">
        <v>38504</v>
      </c>
      <c r="B82" s="1">
        <f>((Plan2!B82/Plan2!B70)*100)-100</f>
        <v>25.331995852832549</v>
      </c>
      <c r="C82" s="1">
        <f>((Plan2!C82/Plan2!C70)*100)-100</f>
        <v>15.151568552204054</v>
      </c>
      <c r="D82" s="1">
        <f>((Plan2!D82/Plan2!D70)*100)-100</f>
        <v>-16.105037259842774</v>
      </c>
      <c r="E82" s="1">
        <f>((Plan2!E82/Plan2!E70)*100)-100</f>
        <v>-37.784750771018459</v>
      </c>
      <c r="F82" s="1">
        <f>((Plan2!F82/Plan2!F70)*100)-100</f>
        <v>9.8443076987167331</v>
      </c>
      <c r="G82" s="1">
        <f>((Plan2!G82/Plan2!G70)*100)-100</f>
        <v>61.188018653167774</v>
      </c>
      <c r="H82" s="1">
        <f>((Plan2!H82/Plan2!H70)*100)-100</f>
        <v>46.659309748796716</v>
      </c>
      <c r="I82" s="1"/>
    </row>
    <row r="83" spans="1:9" hidden="1" x14ac:dyDescent="0.25">
      <c r="A83" s="3">
        <v>38534</v>
      </c>
      <c r="B83" s="1">
        <f>((Plan2!B83/Plan2!B71)*100)-100</f>
        <v>13.333965636958766</v>
      </c>
      <c r="C83" s="1">
        <f>((Plan2!C83/Plan2!C71)*100)-100</f>
        <v>0.69623455751788299</v>
      </c>
      <c r="D83" s="1">
        <f>((Plan2!D83/Plan2!D71)*100)-100</f>
        <v>-28.133054355604088</v>
      </c>
      <c r="E83" s="1">
        <f>((Plan2!E83/Plan2!E71)*100)-100</f>
        <v>3.8023666149773447</v>
      </c>
      <c r="F83" s="1">
        <f>((Plan2!F83/Plan2!F71)*100)-100</f>
        <v>2.023312506570818</v>
      </c>
      <c r="G83" s="1">
        <f>((Plan2!G83/Plan2!G71)*100)-100</f>
        <v>28.11578167485888</v>
      </c>
      <c r="H83" s="1">
        <f>((Plan2!H83/Plan2!H71)*100)-100</f>
        <v>-32.101597074780088</v>
      </c>
      <c r="I83" s="1"/>
    </row>
    <row r="84" spans="1:9" hidden="1" x14ac:dyDescent="0.25">
      <c r="A84" s="3">
        <v>38565</v>
      </c>
      <c r="B84" s="1">
        <f>((Plan2!B84/Plan2!B72)*100)-100</f>
        <v>1.9516509478609123</v>
      </c>
      <c r="C84" s="1">
        <f>((Plan2!C84/Plan2!C72)*100)-100</f>
        <v>20.004903689262392</v>
      </c>
      <c r="D84" s="1">
        <f>((Plan2!D84/Plan2!D72)*100)-100</f>
        <v>59.283320063620351</v>
      </c>
      <c r="E84" s="1">
        <f>((Plan2!E84/Plan2!E72)*100)-100</f>
        <v>-9.7377462739744374</v>
      </c>
      <c r="F84" s="1">
        <f>((Plan2!F84/Plan2!F72)*100)-100</f>
        <v>12.684192333102189</v>
      </c>
      <c r="G84" s="1">
        <f>((Plan2!G84/Plan2!G72)*100)-100</f>
        <v>1.8424493730786935</v>
      </c>
      <c r="H84" s="1">
        <f>((Plan2!H84/Plan2!H72)*100)-100</f>
        <v>8.7334706836017517</v>
      </c>
      <c r="I84" s="1"/>
    </row>
    <row r="85" spans="1:9" hidden="1" x14ac:dyDescent="0.25">
      <c r="A85" s="3">
        <v>38596</v>
      </c>
      <c r="B85" s="1">
        <f>((Plan2!B85/Plan2!B73)*100)-100</f>
        <v>23.79928434113863</v>
      </c>
      <c r="C85" s="1">
        <f>((Plan2!C85/Plan2!C73)*100)-100</f>
        <v>32.501563986840097</v>
      </c>
      <c r="D85" s="1">
        <f>((Plan2!D85/Plan2!D73)*100)-100</f>
        <v>11.49185885223045</v>
      </c>
      <c r="E85" s="1">
        <f>((Plan2!E85/Plan2!E73)*100)-100</f>
        <v>138.11488305456581</v>
      </c>
      <c r="F85" s="1">
        <f>((Plan2!F85/Plan2!F73)*100)-100</f>
        <v>7.9375290734820254</v>
      </c>
      <c r="G85" s="1">
        <f>((Plan2!G85/Plan2!G73)*100)-100</f>
        <v>-1.7808036093280748</v>
      </c>
      <c r="H85" s="1">
        <f>((Plan2!H85/Plan2!H73)*100)-100</f>
        <v>0.87890823805780371</v>
      </c>
      <c r="I85" s="1"/>
    </row>
    <row r="86" spans="1:9" hidden="1" x14ac:dyDescent="0.25">
      <c r="A86" s="3">
        <v>38626</v>
      </c>
      <c r="B86" s="1">
        <f>((Plan2!B86/Plan2!B74)*100)-100</f>
        <v>9.495552726364437</v>
      </c>
      <c r="C86" s="1">
        <f>((Plan2!C86/Plan2!C74)*100)-100</f>
        <v>8.575178613966898</v>
      </c>
      <c r="D86" s="1">
        <f>((Plan2!D86/Plan2!D74)*100)-100</f>
        <v>5.2239682575101938</v>
      </c>
      <c r="E86" s="1">
        <f>((Plan2!E86/Plan2!E74)*100)-100</f>
        <v>34.653176754099746</v>
      </c>
      <c r="F86" s="1">
        <f>((Plan2!F86/Plan2!F74)*100)-100</f>
        <v>-0.40653288496436346</v>
      </c>
      <c r="G86" s="1">
        <f>((Plan2!G86/Plan2!G74)*100)-100</f>
        <v>5.9540278591403677</v>
      </c>
      <c r="H86" s="1">
        <f>((Plan2!H86/Plan2!H74)*100)-100</f>
        <v>6.9545102931264751</v>
      </c>
      <c r="I86" s="1"/>
    </row>
    <row r="87" spans="1:9" hidden="1" x14ac:dyDescent="0.25">
      <c r="A87" s="3">
        <v>38657</v>
      </c>
      <c r="B87" s="1">
        <f>((Plan2!B87/Plan2!B75)*100)-100</f>
        <v>5.1482510840718447</v>
      </c>
      <c r="C87" s="1">
        <f>((Plan2!C87/Plan2!C75)*100)-100</f>
        <v>-17.670225493854318</v>
      </c>
      <c r="D87" s="1">
        <f>((Plan2!D87/Plan2!D75)*100)-100</f>
        <v>5.9206998079229578</v>
      </c>
      <c r="E87" s="1">
        <f>((Plan2!E87/Plan2!E75)*100)-100</f>
        <v>-9.070627901241096</v>
      </c>
      <c r="F87" s="1">
        <f>((Plan2!F87/Plan2!F75)*100)-100</f>
        <v>17.121784508902621</v>
      </c>
      <c r="G87" s="1">
        <f>((Plan2!G87/Plan2!G75)*100)-100</f>
        <v>28.658731374725562</v>
      </c>
      <c r="H87" s="1">
        <f>((Plan2!H87/Plan2!H75)*100)-100</f>
        <v>-19.909675111823162</v>
      </c>
      <c r="I87" s="1"/>
    </row>
    <row r="88" spans="1:9" hidden="1" x14ac:dyDescent="0.25">
      <c r="A88" s="3">
        <v>38687</v>
      </c>
      <c r="B88" s="1">
        <f>((Plan2!B88/Plan2!B76)*100)-100</f>
        <v>7.5429557156412983</v>
      </c>
      <c r="C88" s="1">
        <f>((Plan2!C88/Plan2!C76)*100)-100</f>
        <v>5.8792444333723353</v>
      </c>
      <c r="D88" s="1">
        <f>((Plan2!D88/Plan2!D76)*100)-100</f>
        <v>-10.033315439746943</v>
      </c>
      <c r="E88" s="1">
        <f>((Plan2!E88/Plan2!E76)*100)-100</f>
        <v>12.640708538549106</v>
      </c>
      <c r="F88" s="1">
        <f>((Plan2!F88/Plan2!F76)*100)-100</f>
        <v>84.080521026482188</v>
      </c>
      <c r="G88" s="1">
        <f>((Plan2!G88/Plan2!G76)*100)-100</f>
        <v>46.874013357150488</v>
      </c>
      <c r="H88" s="1">
        <f>((Plan2!H88/Plan2!H76)*100)-100</f>
        <v>-10.908331262851405</v>
      </c>
      <c r="I88" s="1"/>
    </row>
    <row r="89" spans="1:9" hidden="1" x14ac:dyDescent="0.25">
      <c r="A89" s="3">
        <v>38718</v>
      </c>
      <c r="B89" s="1">
        <f>((Plan2!B89/Plan2!B77)*100)-100</f>
        <v>8.5195718309976485</v>
      </c>
      <c r="C89" s="1">
        <f>((Plan2!C89/Plan2!C77)*100)-100</f>
        <v>-19.085101901226778</v>
      </c>
      <c r="D89" s="1">
        <f>((Plan2!D89/Plan2!D77)*100)-100</f>
        <v>250.28623063735625</v>
      </c>
      <c r="E89" s="1">
        <f>((Plan2!E89/Plan2!E77)*100)-100</f>
        <v>55.712287342778183</v>
      </c>
      <c r="F89" s="1">
        <f>((Plan2!F89/Plan2!F77)*100)-100</f>
        <v>31.280340352035353</v>
      </c>
      <c r="G89" s="1">
        <f>((Plan2!G89/Plan2!G77)*100)-100</f>
        <v>7.2126732430075009</v>
      </c>
      <c r="H89" s="1">
        <f>((Plan2!H89/Plan2!H77)*100)-100</f>
        <v>3.1339354814509619</v>
      </c>
      <c r="I89" s="1"/>
    </row>
    <row r="90" spans="1:9" hidden="1" x14ac:dyDescent="0.25">
      <c r="A90" s="3">
        <v>38749</v>
      </c>
      <c r="B90" s="1">
        <f>((Plan2!B90/Plan2!B78)*100)-100</f>
        <v>8.8034780052413311</v>
      </c>
      <c r="C90" s="1">
        <f>((Plan2!C90/Plan2!C78)*100)-100</f>
        <v>-86.56460681847787</v>
      </c>
      <c r="D90" s="1">
        <f>((Plan2!D90/Plan2!D78)*100)-100</f>
        <v>59.211734829645081</v>
      </c>
      <c r="E90" s="1">
        <f>((Plan2!E90/Plan2!E78)*100)-100</f>
        <v>133.19118232859921</v>
      </c>
      <c r="F90" s="1">
        <f>((Plan2!F90/Plan2!F78)*100)-100</f>
        <v>-0.97306168880520261</v>
      </c>
      <c r="G90" s="1">
        <f>((Plan2!G90/Plan2!G78)*100)-100</f>
        <v>5.525579597947214</v>
      </c>
      <c r="H90" s="1">
        <f>((Plan2!H90/Plan2!H78)*100)-100</f>
        <v>-12.727579323756672</v>
      </c>
      <c r="I90" s="1"/>
    </row>
    <row r="91" spans="1:9" hidden="1" x14ac:dyDescent="0.25">
      <c r="A91" s="3">
        <v>38777</v>
      </c>
      <c r="B91" s="1">
        <f>((Plan2!B91/Plan2!B79)*100)-100</f>
        <v>-0.71931152763498574</v>
      </c>
      <c r="C91" s="1">
        <f>((Plan2!C91/Plan2!C79)*100)-100</f>
        <v>-72.354172534894616</v>
      </c>
      <c r="D91" s="1">
        <f>((Plan2!D91/Plan2!D79)*100)-100</f>
        <v>-35.441064142090781</v>
      </c>
      <c r="E91" s="1">
        <f>((Plan2!E91/Plan2!E79)*100)-100</f>
        <v>66.357758706171325</v>
      </c>
      <c r="F91" s="1">
        <f>((Plan2!F91/Plan2!F79)*100)-100</f>
        <v>4.7536017679694851</v>
      </c>
      <c r="G91" s="1">
        <f>((Plan2!G91/Plan2!G79)*100)-100</f>
        <v>4.1376356524968685</v>
      </c>
      <c r="H91" s="1">
        <f>((Plan2!H91/Plan2!H79)*100)-100</f>
        <v>-5.3863512905909232</v>
      </c>
      <c r="I91" s="1"/>
    </row>
    <row r="92" spans="1:9" hidden="1" x14ac:dyDescent="0.25">
      <c r="A92" s="3">
        <v>38808</v>
      </c>
      <c r="B92" s="1">
        <f>((Plan2!B92/Plan2!B80)*100)-100</f>
        <v>4.973509323109937</v>
      </c>
      <c r="C92" s="1">
        <f>((Plan2!C92/Plan2!C80)*100)-100</f>
        <v>121.46684520454846</v>
      </c>
      <c r="D92" s="1">
        <f>((Plan2!D92/Plan2!D80)*100)-100</f>
        <v>-6.3995391085917106</v>
      </c>
      <c r="E92" s="1">
        <f>((Plan2!E92/Plan2!E80)*100)-100</f>
        <v>27.592461759772547</v>
      </c>
      <c r="F92" s="1">
        <f>((Plan2!F92/Plan2!F80)*100)-100</f>
        <v>44.354060675394834</v>
      </c>
      <c r="G92" s="1">
        <f>((Plan2!G92/Plan2!G80)*100)-100</f>
        <v>8.695856854468957</v>
      </c>
      <c r="H92" s="1">
        <f>((Plan2!H92/Plan2!H80)*100)-100</f>
        <v>16.425668923502627</v>
      </c>
      <c r="I92" s="1"/>
    </row>
    <row r="93" spans="1:9" hidden="1" x14ac:dyDescent="0.25">
      <c r="A93" s="3">
        <v>38838</v>
      </c>
      <c r="B93" s="1">
        <f>((Plan2!B93/Plan2!B81)*100)-100</f>
        <v>-4.0101656759762534</v>
      </c>
      <c r="C93" s="1">
        <f>((Plan2!C93/Plan2!C81)*100)-100</f>
        <v>562.29574271220133</v>
      </c>
      <c r="D93" s="1">
        <f>((Plan2!D93/Plan2!D81)*100)-100</f>
        <v>14.220235108730577</v>
      </c>
      <c r="E93" s="1">
        <f>((Plan2!E93/Plan2!E81)*100)-100</f>
        <v>23.51456401406584</v>
      </c>
      <c r="F93" s="1">
        <f>((Plan2!F93/Plan2!F81)*100)-100</f>
        <v>30.019950689262629</v>
      </c>
      <c r="G93" s="1">
        <f>((Plan2!G93/Plan2!G81)*100)-100</f>
        <v>6.0988458439224615</v>
      </c>
      <c r="H93" s="1">
        <f>((Plan2!H93/Plan2!H81)*100)-100</f>
        <v>-2.7560130727235048</v>
      </c>
      <c r="I93" s="1"/>
    </row>
    <row r="94" spans="1:9" hidden="1" x14ac:dyDescent="0.25">
      <c r="A94" s="3">
        <v>38869</v>
      </c>
      <c r="B94" s="1">
        <f>((Plan2!B94/Plan2!B82)*100)-100</f>
        <v>2.5108437360214424</v>
      </c>
      <c r="C94" s="1">
        <f>((Plan2!C94/Plan2!C82)*100)-100</f>
        <v>221.65692654067135</v>
      </c>
      <c r="D94" s="1">
        <f>((Plan2!D94/Plan2!D82)*100)-100</f>
        <v>-1.6457300601480966</v>
      </c>
      <c r="E94" s="1">
        <f>((Plan2!E94/Plan2!E82)*100)-100</f>
        <v>88.952407991966254</v>
      </c>
      <c r="F94" s="1">
        <f>((Plan2!F94/Plan2!F82)*100)-100</f>
        <v>14.145816996495398</v>
      </c>
      <c r="G94" s="1">
        <f>((Plan2!G94/Plan2!G82)*100)-100</f>
        <v>6.7768347854305233</v>
      </c>
      <c r="H94" s="1">
        <f>((Plan2!H94/Plan2!H82)*100)-100</f>
        <v>5.5698854372597992</v>
      </c>
      <c r="I94" s="1"/>
    </row>
    <row r="95" spans="1:9" hidden="1" x14ac:dyDescent="0.25">
      <c r="A95" s="3">
        <v>38899</v>
      </c>
      <c r="B95" s="1">
        <f>((Plan2!B95/Plan2!B83)*100)-100</f>
        <v>4.3667370729822039</v>
      </c>
      <c r="C95" s="1">
        <f>((Plan2!C95/Plan2!C83)*100)-100</f>
        <v>90.961024444874027</v>
      </c>
      <c r="D95" s="1">
        <f>((Plan2!D95/Plan2!D83)*100)-100</f>
        <v>104.12010259164836</v>
      </c>
      <c r="E95" s="1">
        <f>((Plan2!E95/Plan2!E83)*100)-100</f>
        <v>145.71023867945289</v>
      </c>
      <c r="F95" s="1">
        <f>((Plan2!F95/Plan2!F83)*100)-100</f>
        <v>12.184556028281705</v>
      </c>
      <c r="G95" s="1">
        <f>((Plan2!G95/Plan2!G83)*100)-100</f>
        <v>16.584223007497428</v>
      </c>
      <c r="H95" s="1">
        <f>((Plan2!H95/Plan2!H83)*100)-100</f>
        <v>135.32405048221409</v>
      </c>
      <c r="I95" s="1"/>
    </row>
    <row r="96" spans="1:9" hidden="1" x14ac:dyDescent="0.25">
      <c r="A96" s="3">
        <v>38930</v>
      </c>
      <c r="B96" s="1">
        <f>((Plan2!B96/Plan2!B84)*100)-100</f>
        <v>10.913796603627503</v>
      </c>
      <c r="C96" s="1">
        <f>((Plan2!C96/Plan2!C84)*100)-100</f>
        <v>53.037393766412066</v>
      </c>
      <c r="D96" s="1">
        <f>((Plan2!D96/Plan2!D84)*100)-100</f>
        <v>-20.643027995974123</v>
      </c>
      <c r="E96" s="1">
        <f>((Plan2!E96/Plan2!E84)*100)-100</f>
        <v>191.09628425885796</v>
      </c>
      <c r="F96" s="1">
        <f>((Plan2!F96/Plan2!F84)*100)-100</f>
        <v>28.874441230359594</v>
      </c>
      <c r="G96" s="1">
        <f>((Plan2!G96/Plan2!G84)*100)-100</f>
        <v>14.785784431106592</v>
      </c>
      <c r="H96" s="1">
        <f>((Plan2!H96/Plan2!H84)*100)-100</f>
        <v>60.266450868058541</v>
      </c>
      <c r="I96" s="1"/>
    </row>
    <row r="97" spans="1:9" hidden="1" x14ac:dyDescent="0.25">
      <c r="A97" s="3">
        <v>38961</v>
      </c>
      <c r="B97" s="1">
        <f>((Plan2!B97/Plan2!B85)*100)-100</f>
        <v>4.051237066693119</v>
      </c>
      <c r="C97" s="1">
        <f>((Plan2!C97/Plan2!C85)*100)-100</f>
        <v>51.992863337569446</v>
      </c>
      <c r="D97" s="1">
        <f>((Plan2!D97/Plan2!D85)*100)-100</f>
        <v>36.598199016228875</v>
      </c>
      <c r="E97" s="1">
        <f>((Plan2!E97/Plan2!E85)*100)-100</f>
        <v>13.934022559528287</v>
      </c>
      <c r="F97" s="1">
        <f>((Plan2!F97/Plan2!F85)*100)-100</f>
        <v>15.405034737762932</v>
      </c>
      <c r="G97" s="1">
        <f>((Plan2!G97/Plan2!G85)*100)-100</f>
        <v>27.853909314736214</v>
      </c>
      <c r="H97" s="1">
        <f>((Plan2!H97/Plan2!H85)*100)-100</f>
        <v>156.6611225848539</v>
      </c>
      <c r="I97" s="1"/>
    </row>
    <row r="98" spans="1:9" hidden="1" x14ac:dyDescent="0.25">
      <c r="A98" s="3">
        <v>38991</v>
      </c>
      <c r="B98" s="1">
        <f>((Plan2!B98/Plan2!B86)*100)-100</f>
        <v>8.3465890936660827</v>
      </c>
      <c r="C98" s="1">
        <f>((Plan2!C98/Plan2!C86)*100)-100</f>
        <v>65.487684438075036</v>
      </c>
      <c r="D98" s="1">
        <f>((Plan2!D98/Plan2!D86)*100)-100</f>
        <v>18.486682436852476</v>
      </c>
      <c r="E98" s="1">
        <f>((Plan2!E98/Plan2!E86)*100)-100</f>
        <v>38.574957717693991</v>
      </c>
      <c r="F98" s="1">
        <f>((Plan2!F98/Plan2!F86)*100)-100</f>
        <v>36.419062564829403</v>
      </c>
      <c r="G98" s="1">
        <f>((Plan2!G98/Plan2!G86)*100)-100</f>
        <v>0.47202723080120279</v>
      </c>
      <c r="H98" s="1">
        <f>((Plan2!H98/Plan2!H86)*100)-100</f>
        <v>92.42338393921483</v>
      </c>
      <c r="I98" s="1"/>
    </row>
    <row r="99" spans="1:9" hidden="1" x14ac:dyDescent="0.25">
      <c r="A99" s="3">
        <v>39022</v>
      </c>
      <c r="B99" s="1">
        <f>((Plan2!B99/Plan2!B87)*100)-100</f>
        <v>18.232481960616795</v>
      </c>
      <c r="C99" s="1">
        <f>((Plan2!C99/Plan2!C87)*100)-100</f>
        <v>54.092050347185705</v>
      </c>
      <c r="D99" s="1">
        <f>((Plan2!D99/Plan2!D87)*100)-100</f>
        <v>-7.5313590649782753</v>
      </c>
      <c r="E99" s="1">
        <f>((Plan2!E99/Plan2!E87)*100)-100</f>
        <v>10.160752054630137</v>
      </c>
      <c r="F99" s="1">
        <f>((Plan2!F99/Plan2!F87)*100)-100</f>
        <v>-18.072011418219091</v>
      </c>
      <c r="G99" s="1">
        <f>((Plan2!G99/Plan2!G87)*100)-100</f>
        <v>2.612926487659962</v>
      </c>
      <c r="H99" s="1">
        <f>((Plan2!H99/Plan2!H87)*100)-100</f>
        <v>116.96610216989907</v>
      </c>
      <c r="I99" s="1"/>
    </row>
    <row r="100" spans="1:9" hidden="1" x14ac:dyDescent="0.25">
      <c r="A100" s="3">
        <v>39052</v>
      </c>
      <c r="B100" s="1">
        <f>((Plan2!B100/Plan2!B88)*100)-100</f>
        <v>10.936892677863199</v>
      </c>
      <c r="C100" s="1">
        <f>((Plan2!C100/Plan2!C88)*100)-100</f>
        <v>43.377441840887826</v>
      </c>
      <c r="D100" s="1">
        <f>((Plan2!D100/Plan2!D88)*100)-100</f>
        <v>-7.889931792656256</v>
      </c>
      <c r="E100" s="1">
        <f>((Plan2!E100/Plan2!E88)*100)-100</f>
        <v>106.30347110956896</v>
      </c>
      <c r="F100" s="1">
        <f>((Plan2!F100/Plan2!F88)*100)-100</f>
        <v>-21.017899010609568</v>
      </c>
      <c r="G100" s="1">
        <f>((Plan2!G100/Plan2!G88)*100)-100</f>
        <v>-11.1010936813651</v>
      </c>
      <c r="H100" s="1">
        <f>((Plan2!H100/Plan2!H88)*100)-100</f>
        <v>125.92687918648818</v>
      </c>
      <c r="I100" s="1"/>
    </row>
    <row r="101" spans="1:9" hidden="1" x14ac:dyDescent="0.25">
      <c r="A101" s="3">
        <v>39083</v>
      </c>
      <c r="B101" s="1">
        <f>((Plan2!B101/Plan2!B89)*100)-100</f>
        <v>13.374102234145795</v>
      </c>
      <c r="C101" s="1">
        <f>((Plan2!C101/Plan2!C89)*100)-100</f>
        <v>70.244703474707592</v>
      </c>
      <c r="D101" s="1">
        <f>((Plan2!D101/Plan2!D89)*100)-100</f>
        <v>3.2410647713621614</v>
      </c>
      <c r="E101" s="1">
        <f>((Plan2!E101/Plan2!E89)*100)-100</f>
        <v>188.24725071386848</v>
      </c>
      <c r="F101" s="1">
        <f>((Plan2!F101/Plan2!F89)*100)-100</f>
        <v>13.326251563319147</v>
      </c>
      <c r="G101" s="1">
        <f>((Plan2!G101/Plan2!G89)*100)-100</f>
        <v>-3.5016899753189961</v>
      </c>
      <c r="H101" s="1">
        <f>((Plan2!H101/Plan2!H89)*100)-100</f>
        <v>93.369613290822258</v>
      </c>
      <c r="I101" s="1"/>
    </row>
    <row r="102" spans="1:9" hidden="1" x14ac:dyDescent="0.25">
      <c r="A102" s="3">
        <v>39114</v>
      </c>
      <c r="B102" s="1">
        <f>((Plan2!B102/Plan2!B90)*100)-100</f>
        <v>14.516498218468413</v>
      </c>
      <c r="C102" s="1">
        <f>((Plan2!C102/Plan2!C90)*100)-100</f>
        <v>30.573280226669965</v>
      </c>
      <c r="D102" s="1">
        <f>((Plan2!D102/Plan2!D90)*100)-100</f>
        <v>-20.285653986534854</v>
      </c>
      <c r="E102" s="1">
        <f>((Plan2!E102/Plan2!E90)*100)-100</f>
        <v>-31.254798521807146</v>
      </c>
      <c r="F102" s="1">
        <f>((Plan2!F102/Plan2!F90)*100)-100</f>
        <v>5.9781504181685534</v>
      </c>
      <c r="G102" s="1">
        <f>((Plan2!G102/Plan2!G90)*100)-100</f>
        <v>20.544157412209614</v>
      </c>
      <c r="H102" s="1">
        <f>((Plan2!H102/Plan2!H90)*100)-100</f>
        <v>70.914072926382715</v>
      </c>
      <c r="I102" s="1"/>
    </row>
    <row r="103" spans="1:9" hidden="1" x14ac:dyDescent="0.25">
      <c r="A103" s="3">
        <v>39142</v>
      </c>
      <c r="B103" s="1">
        <f>((Plan2!B103/Plan2!B91)*100)-100</f>
        <v>9.8951636063132611</v>
      </c>
      <c r="C103" s="1">
        <f>((Plan2!C103/Plan2!C91)*100)-100</f>
        <v>6.8660336258410126</v>
      </c>
      <c r="D103" s="1">
        <f>((Plan2!D103/Plan2!D91)*100)-100</f>
        <v>8.4349147209295836</v>
      </c>
      <c r="E103" s="1">
        <f>((Plan2!E103/Plan2!E91)*100)-100</f>
        <v>28.435841186964325</v>
      </c>
      <c r="F103" s="1">
        <f>((Plan2!F103/Plan2!F91)*100)-100</f>
        <v>11.937626216859144</v>
      </c>
      <c r="G103" s="1">
        <f>((Plan2!G103/Plan2!G91)*100)-100</f>
        <v>3.8370353455592152</v>
      </c>
      <c r="H103" s="1">
        <f>((Plan2!H103/Plan2!H91)*100)-100</f>
        <v>84.562998446261275</v>
      </c>
      <c r="I103" s="1"/>
    </row>
    <row r="104" spans="1:9" hidden="1" x14ac:dyDescent="0.25">
      <c r="A104" s="3">
        <v>39173</v>
      </c>
      <c r="B104" s="1">
        <f>((Plan2!B104/Plan2!B92)*100)-100</f>
        <v>5.9002647015006175</v>
      </c>
      <c r="C104" s="1">
        <f>((Plan2!C104/Plan2!C92)*100)-100</f>
        <v>31.101503926852104</v>
      </c>
      <c r="D104" s="1">
        <f>((Plan2!D104/Plan2!D92)*100)-100</f>
        <v>15.244091180128194</v>
      </c>
      <c r="E104" s="1">
        <f>((Plan2!E104/Plan2!E92)*100)-100</f>
        <v>28.145970036026029</v>
      </c>
      <c r="F104" s="1">
        <f>((Plan2!F104/Plan2!F92)*100)-100</f>
        <v>2.3349564312098181</v>
      </c>
      <c r="G104" s="1">
        <f>((Plan2!G104/Plan2!G92)*100)-100</f>
        <v>10.230198892736226</v>
      </c>
      <c r="H104" s="1">
        <f>((Plan2!H104/Plan2!H92)*100)-100</f>
        <v>65.445591192677711</v>
      </c>
      <c r="I104" s="1"/>
    </row>
    <row r="105" spans="1:9" hidden="1" x14ac:dyDescent="0.25">
      <c r="A105" s="3">
        <v>39203</v>
      </c>
      <c r="B105" s="1">
        <f>((Plan2!B105/Plan2!B93)*100)-100</f>
        <v>12.693468252149003</v>
      </c>
      <c r="C105" s="1">
        <f>((Plan2!C105/Plan2!C93)*100)-100</f>
        <v>25.875824528085971</v>
      </c>
      <c r="D105" s="1">
        <f>((Plan2!D105/Plan2!D93)*100)-100</f>
        <v>28.245024399721132</v>
      </c>
      <c r="E105" s="1">
        <f>((Plan2!E105/Plan2!E93)*100)-100</f>
        <v>-2.909149581213839</v>
      </c>
      <c r="F105" s="1">
        <f>((Plan2!F105/Plan2!F93)*100)-100</f>
        <v>26.863536540724525</v>
      </c>
      <c r="G105" s="1">
        <f>((Plan2!G105/Plan2!G93)*100)-100</f>
        <v>7.4908540452903054</v>
      </c>
      <c r="H105" s="1">
        <f>((Plan2!H105/Plan2!H93)*100)-100</f>
        <v>56.042823784256086</v>
      </c>
      <c r="I105" s="1"/>
    </row>
    <row r="106" spans="1:9" hidden="1" x14ac:dyDescent="0.25">
      <c r="A106" s="3">
        <v>39234</v>
      </c>
      <c r="B106" s="1">
        <f>((Plan2!B106/Plan2!B94)*100)-100</f>
        <v>8.6459603643354086</v>
      </c>
      <c r="C106" s="1">
        <f>((Plan2!C106/Plan2!C94)*100)-100</f>
        <v>25.739524528426358</v>
      </c>
      <c r="D106" s="1">
        <f>((Plan2!D106/Plan2!D94)*100)-100</f>
        <v>12.328844584042926</v>
      </c>
      <c r="E106" s="1">
        <f>((Plan2!E106/Plan2!E94)*100)-100</f>
        <v>77.517561321654682</v>
      </c>
      <c r="F106" s="1">
        <f>((Plan2!F106/Plan2!F94)*100)-100</f>
        <v>-5.8643379753800673</v>
      </c>
      <c r="G106" s="1">
        <f>((Plan2!G106/Plan2!G94)*100)-100</f>
        <v>12.284659935976094</v>
      </c>
      <c r="H106" s="1">
        <f>((Plan2!H106/Plan2!H94)*100)-100</f>
        <v>68.213238800704119</v>
      </c>
      <c r="I106" s="1"/>
    </row>
    <row r="107" spans="1:9" hidden="1" x14ac:dyDescent="0.25">
      <c r="A107" s="3">
        <v>39264</v>
      </c>
      <c r="B107" s="1">
        <f>((Plan2!B107/Plan2!B95)*100)-100</f>
        <v>13.667575901032691</v>
      </c>
      <c r="C107" s="1">
        <f>((Plan2!C107/Plan2!C95)*100)-100</f>
        <v>27.891643317977554</v>
      </c>
      <c r="D107" s="1">
        <f>((Plan2!D107/Plan2!D95)*100)-100</f>
        <v>-31.721589891513531</v>
      </c>
      <c r="E107" s="1">
        <f>((Plan2!E107/Plan2!E95)*100)-100</f>
        <v>94.131035427438604</v>
      </c>
      <c r="F107" s="1">
        <f>((Plan2!F107/Plan2!F95)*100)-100</f>
        <v>37.21998902628539</v>
      </c>
      <c r="G107" s="1">
        <f>((Plan2!G107/Plan2!G95)*100)-100</f>
        <v>-2.5964287096020513</v>
      </c>
      <c r="H107" s="1">
        <f>((Plan2!H107/Plan2!H95)*100)-100</f>
        <v>15.164078090588902</v>
      </c>
      <c r="I107" s="1"/>
    </row>
    <row r="108" spans="1:9" hidden="1" x14ac:dyDescent="0.25">
      <c r="A108" s="3">
        <v>39295</v>
      </c>
      <c r="B108" s="1">
        <f>((Plan2!B108/Plan2!B96)*100)-100</f>
        <v>14.129114837017156</v>
      </c>
      <c r="C108" s="1">
        <f>((Plan2!C108/Plan2!C96)*100)-100</f>
        <v>23.333865983083868</v>
      </c>
      <c r="D108" s="1">
        <f>((Plan2!D108/Plan2!D96)*100)-100</f>
        <v>21.78654204287642</v>
      </c>
      <c r="E108" s="1">
        <f>((Plan2!E108/Plan2!E96)*100)-100</f>
        <v>-28.501520978154502</v>
      </c>
      <c r="F108" s="1">
        <f>((Plan2!F108/Plan2!F96)*100)-100</f>
        <v>7.9874374122134384</v>
      </c>
      <c r="G108" s="1">
        <f>((Plan2!G108/Plan2!G96)*100)-100</f>
        <v>1.1577618432822305</v>
      </c>
      <c r="H108" s="1">
        <f>((Plan2!H108/Plan2!H96)*100)-100</f>
        <v>28.980468821052426</v>
      </c>
      <c r="I108" s="1"/>
    </row>
    <row r="109" spans="1:9" hidden="1" x14ac:dyDescent="0.25">
      <c r="A109" s="3">
        <v>39326</v>
      </c>
      <c r="B109" s="1">
        <f>((Plan2!B109/Plan2!B97)*100)-100</f>
        <v>9.8251976553732021</v>
      </c>
      <c r="C109" s="1">
        <f>((Plan2!C109/Plan2!C97)*100)-100</f>
        <v>26.374520197238624</v>
      </c>
      <c r="D109" s="1">
        <f>((Plan2!D109/Plan2!D97)*100)-100</f>
        <v>31.802642969270323</v>
      </c>
      <c r="E109" s="1">
        <f>((Plan2!E109/Plan2!E97)*100)-100</f>
        <v>0.46868297640989454</v>
      </c>
      <c r="F109" s="1">
        <f>((Plan2!F109/Plan2!F97)*100)-100</f>
        <v>17.339531572405846</v>
      </c>
      <c r="G109" s="1">
        <f>((Plan2!G109/Plan2!G97)*100)-100</f>
        <v>12.156878986398084</v>
      </c>
      <c r="H109" s="1">
        <f>((Plan2!H109/Plan2!H97)*100)-100</f>
        <v>19.299475783511014</v>
      </c>
      <c r="I109" s="1"/>
    </row>
    <row r="110" spans="1:9" hidden="1" x14ac:dyDescent="0.25">
      <c r="A110" s="3">
        <v>39356</v>
      </c>
      <c r="B110" s="1">
        <f>((Plan2!B110/Plan2!B98)*100)-100</f>
        <v>11.792577524629749</v>
      </c>
      <c r="C110" s="1">
        <f>((Plan2!C110/Plan2!C98)*100)-100</f>
        <v>40.062110407203761</v>
      </c>
      <c r="D110" s="1">
        <f>((Plan2!D110/Plan2!D98)*100)-100</f>
        <v>-0.16477062489077809</v>
      </c>
      <c r="E110" s="1">
        <f>((Plan2!E110/Plan2!E98)*100)-100</f>
        <v>79.620963666544867</v>
      </c>
      <c r="F110" s="1">
        <f>((Plan2!F110/Plan2!F98)*100)-100</f>
        <v>27.427193464707813</v>
      </c>
      <c r="G110" s="1">
        <f>((Plan2!G110/Plan2!G98)*100)-100</f>
        <v>17.146264561186726</v>
      </c>
      <c r="H110" s="1">
        <f>((Plan2!H110/Plan2!H98)*100)-100</f>
        <v>27.748928411732351</v>
      </c>
      <c r="I110" s="1"/>
    </row>
    <row r="111" spans="1:9" hidden="1" x14ac:dyDescent="0.25">
      <c r="A111" s="3">
        <v>39387</v>
      </c>
      <c r="B111" s="1">
        <f>((Plan2!B111/Plan2!B99)*100)-100</f>
        <v>15.342664798841298</v>
      </c>
      <c r="C111" s="1">
        <f>((Plan2!C111/Plan2!C99)*100)-100</f>
        <v>22.011476336198783</v>
      </c>
      <c r="D111" s="1">
        <f>((Plan2!D111/Plan2!D99)*100)-100</f>
        <v>18.678656386081812</v>
      </c>
      <c r="E111" s="1">
        <f>((Plan2!E111/Plan2!E99)*100)-100</f>
        <v>41.570379710374226</v>
      </c>
      <c r="F111" s="1">
        <f>((Plan2!F111/Plan2!F99)*100)-100</f>
        <v>12.923396663251125</v>
      </c>
      <c r="G111" s="1">
        <f>((Plan2!G111/Plan2!G99)*100)-100</f>
        <v>11.442356210634813</v>
      </c>
      <c r="H111" s="1">
        <f>((Plan2!H111/Plan2!H99)*100)-100</f>
        <v>30.086113047846823</v>
      </c>
      <c r="I111" s="1"/>
    </row>
    <row r="112" spans="1:9" hidden="1" x14ac:dyDescent="0.25">
      <c r="A112" s="3">
        <v>39417</v>
      </c>
      <c r="B112" s="1">
        <f>((Plan2!B112/Plan2!B100)*100)-100</f>
        <v>7.0264499875589195</v>
      </c>
      <c r="C112" s="1">
        <f>((Plan2!C112/Plan2!C100)*100)-100</f>
        <v>-1.2704684189580036</v>
      </c>
      <c r="D112" s="1">
        <f>((Plan2!D112/Plan2!D100)*100)-100</f>
        <v>59.899771921489048</v>
      </c>
      <c r="E112" s="1">
        <f>((Plan2!E112/Plan2!E100)*100)-100</f>
        <v>-24.807691479235885</v>
      </c>
      <c r="F112" s="1">
        <f>((Plan2!F112/Plan2!F100)*100)-100</f>
        <v>-7.4274772086170628</v>
      </c>
      <c r="G112" s="1">
        <f>((Plan2!G112/Plan2!G100)*100)-100</f>
        <v>23.736218314250479</v>
      </c>
      <c r="H112" s="1">
        <f>((Plan2!H112/Plan2!H100)*100)-100</f>
        <v>34.291513580708397</v>
      </c>
      <c r="I112" s="1"/>
    </row>
    <row r="113" spans="1:10" hidden="1" x14ac:dyDescent="0.25">
      <c r="A113" s="3">
        <v>39448</v>
      </c>
      <c r="B113" s="1">
        <f>((Plan2!B113/Plan2!B101)*100)-100</f>
        <v>11.585906339643714</v>
      </c>
      <c r="C113" s="1">
        <f>((Plan2!C113/Plan2!C101)*100)-100</f>
        <v>13.293320967589423</v>
      </c>
      <c r="D113" s="1">
        <f>((Plan2!D113/Plan2!D101)*100)-100</f>
        <v>3.0880059532651245</v>
      </c>
      <c r="E113" s="1">
        <f>((Plan2!E113/Plan2!E101)*100)-100</f>
        <v>-45.032729693749815</v>
      </c>
      <c r="F113" s="1">
        <f>((Plan2!F113/Plan2!F101)*100)-100</f>
        <v>9.8439743949265619</v>
      </c>
      <c r="G113" s="1">
        <f>((Plan2!G113/Plan2!G101)*100)-100</f>
        <v>22.460903660571958</v>
      </c>
      <c r="H113" s="1">
        <f>((Plan2!H113/Plan2!H101)*100)-100</f>
        <v>95.346180593613184</v>
      </c>
      <c r="I113" s="1"/>
    </row>
    <row r="114" spans="1:10" hidden="1" x14ac:dyDescent="0.25">
      <c r="A114" s="3">
        <v>39479</v>
      </c>
      <c r="B114" s="1">
        <f>((Plan2!B114/Plan2!B102)*100)-100</f>
        <v>7.2988060803063917</v>
      </c>
      <c r="C114" s="1">
        <f>((Plan2!C114/Plan2!C102)*100)-100</f>
        <v>23.286588372141551</v>
      </c>
      <c r="D114" s="1">
        <f>((Plan2!D114/Plan2!D102)*100)-100</f>
        <v>-0.47785261030821857</v>
      </c>
      <c r="E114" s="1">
        <f>((Plan2!E114/Plan2!E102)*100)-100</f>
        <v>22.469994977962827</v>
      </c>
      <c r="F114" s="1">
        <f>((Plan2!F114/Plan2!F102)*100)-100</f>
        <v>16.809530610768135</v>
      </c>
      <c r="G114" s="1">
        <f>((Plan2!G114/Plan2!G102)*100)-100</f>
        <v>25.174665256110501</v>
      </c>
      <c r="H114" s="1">
        <f>((Plan2!H114/Plan2!H102)*100)-100</f>
        <v>116.20931138751379</v>
      </c>
      <c r="I114" s="1"/>
    </row>
    <row r="115" spans="1:10" hidden="1" x14ac:dyDescent="0.25">
      <c r="A115" s="3">
        <v>39508</v>
      </c>
      <c r="B115" s="1">
        <f>((Plan2!B115/Plan2!B103)*100)-100</f>
        <v>17.786227223655686</v>
      </c>
      <c r="C115" s="1">
        <f>((Plan2!C115/Plan2!C103)*100)-100</f>
        <v>15.738652952059809</v>
      </c>
      <c r="D115" s="1">
        <f>((Plan2!D115/Plan2!D103)*100)-100</f>
        <v>16.522965423484067</v>
      </c>
      <c r="E115" s="1">
        <f>((Plan2!E115/Plan2!E103)*100)-100</f>
        <v>7.7945287532979393</v>
      </c>
      <c r="F115" s="1">
        <f>((Plan2!F115/Plan2!F103)*100)-100</f>
        <v>0.69504924478790997</v>
      </c>
      <c r="G115" s="1">
        <f>((Plan2!G115/Plan2!G103)*100)-100</f>
        <v>21.090871585054117</v>
      </c>
      <c r="H115" s="1">
        <f>((Plan2!H115/Plan2!H103)*100)-100</f>
        <v>102.50142834970148</v>
      </c>
      <c r="I115" s="1"/>
    </row>
    <row r="116" spans="1:10" hidden="1" x14ac:dyDescent="0.25">
      <c r="A116" s="3">
        <v>39539</v>
      </c>
      <c r="B116" s="1">
        <f>((Plan2!B116/Plan2!B104)*100)-100</f>
        <v>8.7016211880508934</v>
      </c>
      <c r="C116" s="1">
        <f>((Plan2!C116/Plan2!C104)*100)-100</f>
        <v>16.200539018871908</v>
      </c>
      <c r="D116" s="1">
        <f>((Plan2!D116/Plan2!D104)*100)-100</f>
        <v>11.236904513968369</v>
      </c>
      <c r="E116" s="1">
        <f>((Plan2!E116/Plan2!E104)*100)-100</f>
        <v>60.883314244560609</v>
      </c>
      <c r="F116" s="1">
        <f>((Plan2!F116/Plan2!F104)*100)-100</f>
        <v>26.480763153849935</v>
      </c>
      <c r="G116" s="1">
        <f>((Plan2!G116/Plan2!G104)*100)-100</f>
        <v>17.044849133015916</v>
      </c>
      <c r="H116" s="1">
        <f>((Plan2!H116/Plan2!H104)*100)-100</f>
        <v>109.36617962553763</v>
      </c>
      <c r="I116" s="1"/>
    </row>
    <row r="117" spans="1:10" hidden="1" x14ac:dyDescent="0.25">
      <c r="A117" s="3">
        <v>39569</v>
      </c>
      <c r="B117" s="1">
        <f>((Plan2!B117/Plan2!B105)*100)-100</f>
        <v>15.677237538228738</v>
      </c>
      <c r="C117" s="1">
        <f>((Plan2!C117/Plan2!C105)*100)-100</f>
        <v>8.0076495952062317</v>
      </c>
      <c r="D117" s="1">
        <f>((Plan2!D117/Plan2!D105)*100)-100</f>
        <v>8.5903532904681157</v>
      </c>
      <c r="E117" s="1">
        <f>((Plan2!E117/Plan2!E105)*100)-100</f>
        <v>91.971584025801548</v>
      </c>
      <c r="F117" s="1">
        <f>((Plan2!F117/Plan2!F105)*100)-100</f>
        <v>1.2711459374689156</v>
      </c>
      <c r="G117" s="1">
        <f>((Plan2!G117/Plan2!G105)*100)-100</f>
        <v>14.283670918502693</v>
      </c>
      <c r="H117" s="1">
        <f>((Plan2!H117/Plan2!H105)*100)-100</f>
        <v>206.03398921894592</v>
      </c>
      <c r="I117" s="1"/>
    </row>
    <row r="118" spans="1:10" hidden="1" x14ac:dyDescent="0.25">
      <c r="A118" s="3">
        <v>39600</v>
      </c>
      <c r="B118" s="1">
        <f>((Plan2!B118/Plan2!B106)*100)-100</f>
        <v>14.841439327798327</v>
      </c>
      <c r="C118" s="1">
        <f>((Plan2!C118/Plan2!C106)*100)-100</f>
        <v>15.727855243498041</v>
      </c>
      <c r="D118" s="1">
        <f>((Plan2!D118/Plan2!D106)*100)-100</f>
        <v>20.734643889374851</v>
      </c>
      <c r="E118" s="1">
        <f>((Plan2!E118/Plan2!E106)*100)-100</f>
        <v>-2.3925259182203291</v>
      </c>
      <c r="F118" s="1">
        <f>((Plan2!F118/Plan2!F106)*100)-100</f>
        <v>18.980545999297703</v>
      </c>
      <c r="G118" s="1">
        <f>((Plan2!G118/Plan2!G106)*100)-100</f>
        <v>-3.9912221493733995</v>
      </c>
      <c r="H118" s="1">
        <f>((Plan2!H118/Plan2!H106)*100)-100</f>
        <v>92.460751624619064</v>
      </c>
      <c r="I118" s="1"/>
    </row>
    <row r="119" spans="1:10" hidden="1" x14ac:dyDescent="0.25">
      <c r="A119" s="3">
        <v>39630</v>
      </c>
      <c r="B119" s="1">
        <f>((Plan2!B119/Plan2!B107)*100)-100</f>
        <v>6.2030384577967226</v>
      </c>
      <c r="C119" s="1">
        <f>((Plan2!C119/Plan2!C107)*100)-100</f>
        <v>29.740628549890914</v>
      </c>
      <c r="D119" s="1">
        <f>((Plan2!D119/Plan2!D107)*100)-100</f>
        <v>36.690822078547939</v>
      </c>
      <c r="E119" s="1">
        <f>((Plan2!E119/Plan2!E107)*100)-100</f>
        <v>-11.355329938281358</v>
      </c>
      <c r="F119" s="1">
        <f>((Plan2!F119/Plan2!F107)*100)-100</f>
        <v>15.582751360523247</v>
      </c>
      <c r="G119" s="1">
        <f>((Plan2!G119/Plan2!G107)*100)-100</f>
        <v>11.512482488552919</v>
      </c>
      <c r="H119" s="1">
        <f>((Plan2!H119/Plan2!H107)*100)-100</f>
        <v>93.35051739226904</v>
      </c>
      <c r="I119" s="1"/>
    </row>
    <row r="120" spans="1:10" hidden="1" x14ac:dyDescent="0.25">
      <c r="A120" s="3">
        <v>39661</v>
      </c>
      <c r="B120" s="1">
        <f>((Plan2!B120/Plan2!B108)*100)-100</f>
        <v>12.775891688797486</v>
      </c>
      <c r="C120" s="1">
        <f>((Plan2!C120/Plan2!C108)*100)-100</f>
        <v>14.412824395393997</v>
      </c>
      <c r="D120" s="1">
        <f>((Plan2!D120/Plan2!D108)*100)-100</f>
        <v>-10.005722694208401</v>
      </c>
      <c r="E120" s="1">
        <f>((Plan2!E120/Plan2!E108)*100)-100</f>
        <v>6.0775029911989975</v>
      </c>
      <c r="F120" s="1">
        <f>((Plan2!F120/Plan2!F108)*100)-100</f>
        <v>7.6556527155202616</v>
      </c>
      <c r="G120" s="1">
        <f>((Plan2!G120/Plan2!G108)*100)-100</f>
        <v>29.333692288162041</v>
      </c>
      <c r="H120" s="1">
        <f>((Plan2!H120/Plan2!H108)*100)-100</f>
        <v>278.7237877458349</v>
      </c>
      <c r="I120" s="1"/>
    </row>
    <row r="121" spans="1:10" hidden="1" x14ac:dyDescent="0.25">
      <c r="A121" s="3">
        <v>39692</v>
      </c>
      <c r="B121" s="1">
        <f>((Plan2!B121/Plan2!B109)*100)-100</f>
        <v>15.785488147856071</v>
      </c>
      <c r="C121" s="1">
        <f>((Plan2!C121/Plan2!C109)*100)-100</f>
        <v>35.567394764600664</v>
      </c>
      <c r="D121" s="1">
        <f>((Plan2!D121/Plan2!D109)*100)-100</f>
        <v>-6.4529604132577987</v>
      </c>
      <c r="E121" s="1">
        <f>((Plan2!E121/Plan2!E109)*100)-100</f>
        <v>45.843893667110365</v>
      </c>
      <c r="F121" s="1">
        <f>((Plan2!F121/Plan2!F109)*100)-100</f>
        <v>22.020929320513631</v>
      </c>
      <c r="G121" s="1">
        <f>((Plan2!G121/Plan2!G109)*100)-100</f>
        <v>10.510501614975595</v>
      </c>
      <c r="H121" s="1">
        <f>((Plan2!H121/Plan2!H109)*100)-100</f>
        <v>51.272689846024832</v>
      </c>
      <c r="I121" s="1"/>
    </row>
    <row r="122" spans="1:10" hidden="1" x14ac:dyDescent="0.25">
      <c r="A122" s="3">
        <v>39722</v>
      </c>
      <c r="B122" s="1">
        <f>((Plan2!B122/Plan2!B110)*100)-100</f>
        <v>9.3800275920883394</v>
      </c>
      <c r="C122" s="1">
        <f>((Plan2!C122/Plan2!C110)*100)-100</f>
        <v>-2.98175502897125</v>
      </c>
      <c r="D122" s="1">
        <f>((Plan2!D122/Plan2!D110)*100)-100</f>
        <v>10.9655204023762</v>
      </c>
      <c r="E122" s="1">
        <f>((Plan2!E122/Plan2!E110)*100)-100</f>
        <v>-17.492234617078495</v>
      </c>
      <c r="F122" s="1">
        <f>((Plan2!F122/Plan2!F110)*100)-100</f>
        <v>4.5886425326437745</v>
      </c>
      <c r="G122" s="1">
        <f>((Plan2!G122/Plan2!G110)*100)-100</f>
        <v>10.986432969259369</v>
      </c>
      <c r="H122" s="1">
        <f>((Plan2!H122/Plan2!H110)*100)-100</f>
        <v>41.411267443719339</v>
      </c>
      <c r="I122" s="1"/>
    </row>
    <row r="123" spans="1:10" hidden="1" x14ac:dyDescent="0.25">
      <c r="A123" s="3">
        <v>39753</v>
      </c>
      <c r="B123" s="1">
        <f>((Plan2!B123/Plan2!B111)*100)-100</f>
        <v>6.7776519714655166</v>
      </c>
      <c r="C123" s="1">
        <f>((Plan2!C123/Plan2!C111)*100)-100</f>
        <v>0.19873912176331032</v>
      </c>
      <c r="D123" s="1">
        <f>((Plan2!D123/Plan2!D111)*100)-100</f>
        <v>11.028644073799782</v>
      </c>
      <c r="E123" s="1">
        <f>((Plan2!E123/Plan2!E111)*100)-100</f>
        <v>32.070740923810945</v>
      </c>
      <c r="F123" s="1">
        <f>((Plan2!F123/Plan2!F111)*100)-100</f>
        <v>2.6563582865852311</v>
      </c>
      <c r="G123" s="1">
        <f>((Plan2!G123/Plan2!G111)*100)-100</f>
        <v>19.977281316675288</v>
      </c>
      <c r="H123" s="1">
        <f>((Plan2!H123/Plan2!H111)*100)-100</f>
        <v>274.14889530966002</v>
      </c>
      <c r="I123" s="1"/>
    </row>
    <row r="124" spans="1:10" hidden="1" x14ac:dyDescent="0.25">
      <c r="A124" s="3">
        <v>39783</v>
      </c>
      <c r="B124" s="1">
        <f>((Plan2!B124/Plan2!B112)*100)-100</f>
        <v>26.163079798253236</v>
      </c>
      <c r="C124" s="1">
        <f>((Plan2!C124/Plan2!C112)*100)-100</f>
        <v>-4.6198751731761405</v>
      </c>
      <c r="D124" s="1">
        <f>((Plan2!D124/Plan2!D112)*100)-100</f>
        <v>-28.612320033061806</v>
      </c>
      <c r="E124" s="1">
        <f>((Plan2!E124/Plan2!E112)*100)-100</f>
        <v>46.090146238046515</v>
      </c>
      <c r="F124" s="1">
        <f>((Plan2!F124/Plan2!F112)*100)-100</f>
        <v>20.415543465401981</v>
      </c>
      <c r="G124" s="1">
        <f>((Plan2!G124/Plan2!G112)*100)-100</f>
        <v>-6.2915684728849044</v>
      </c>
      <c r="H124" s="1">
        <f>((Plan2!H124/Plan2!H112)*100)-100</f>
        <v>15.365352026415579</v>
      </c>
      <c r="I124" s="1"/>
    </row>
    <row r="125" spans="1:10" x14ac:dyDescent="0.25">
      <c r="A125" s="3">
        <v>39814</v>
      </c>
      <c r="B125" s="1">
        <f>((Plan2!B125/Plan2!B113)*100)-100</f>
        <v>2.2583331967894935</v>
      </c>
      <c r="C125" s="1">
        <f>((Plan2!C125/Plan2!C113)*100)-100</f>
        <v>-27.069136822222035</v>
      </c>
      <c r="D125" s="1">
        <f>((Plan2!D125/Plan2!D113)*100)-100</f>
        <v>42.718620598101097</v>
      </c>
      <c r="E125" s="1">
        <f>((Plan2!E125/Plan2!E113)*100)-100</f>
        <v>5.5365638195061564</v>
      </c>
      <c r="F125" s="1">
        <f>((Plan2!F125/Plan2!F113)*100)-100</f>
        <v>-11.700233637359887</v>
      </c>
      <c r="G125" s="1">
        <f>((Plan2!G125/Plan2!G113)*100)-100</f>
        <v>-2.9380562924073814</v>
      </c>
      <c r="H125" s="1">
        <f>((Plan2!H125/Plan2!H113)*100)-100</f>
        <v>-21.377234303519813</v>
      </c>
      <c r="I125" s="1"/>
      <c r="J125" s="1"/>
    </row>
    <row r="126" spans="1:10" x14ac:dyDescent="0.25">
      <c r="A126" s="3">
        <v>39845</v>
      </c>
      <c r="B126" s="1">
        <f>((Plan2!B126/Plan2!B114)*100)-100</f>
        <v>4.0407069738485575</v>
      </c>
      <c r="C126" s="1">
        <f>((Plan2!C126/Plan2!C114)*100)-100</f>
        <v>-7.0562007436008827</v>
      </c>
      <c r="D126" s="1">
        <f>((Plan2!D126/Plan2!D114)*100)-100</f>
        <v>-8.2925895918021837</v>
      </c>
      <c r="E126" s="1">
        <f>((Plan2!E126/Plan2!E114)*100)-100</f>
        <v>52.573287633272884</v>
      </c>
      <c r="F126" s="1">
        <f>((Plan2!F126/Plan2!F114)*100)-100</f>
        <v>-3.6571043286666338</v>
      </c>
      <c r="G126" s="1">
        <f>((Plan2!G126/Plan2!G114)*100)-100</f>
        <v>-17.7193157379577</v>
      </c>
      <c r="H126" s="1">
        <f>((Plan2!H126/Plan2!H114)*100)-100</f>
        <v>37.305447090558744</v>
      </c>
      <c r="I126" s="1"/>
      <c r="J126" s="1"/>
    </row>
    <row r="127" spans="1:10" x14ac:dyDescent="0.25">
      <c r="A127" s="3">
        <v>39873</v>
      </c>
      <c r="B127" s="1">
        <f>((Plan2!B127/Plan2!B115)*100)-100</f>
        <v>-10.41511273498908</v>
      </c>
      <c r="C127" s="1">
        <f>((Plan2!C127/Plan2!C115)*100)-100</f>
        <v>11.964744912644761</v>
      </c>
      <c r="D127" s="1">
        <f>((Plan2!D127/Plan2!D115)*100)-100</f>
        <v>-14.841348187844275</v>
      </c>
      <c r="E127" s="1">
        <f>((Plan2!E127/Plan2!E115)*100)-100</f>
        <v>68.029151896063524</v>
      </c>
      <c r="F127" s="1">
        <f>((Plan2!F127/Plan2!F115)*100)-100</f>
        <v>9.761476074727085</v>
      </c>
      <c r="G127" s="1">
        <f>((Plan2!G127/Plan2!G115)*100)-100</f>
        <v>-16.256861338195662</v>
      </c>
      <c r="H127" s="1">
        <f>((Plan2!H127/Plan2!H115)*100)-100</f>
        <v>-54.361699388893733</v>
      </c>
      <c r="I127" s="1"/>
      <c r="J127" s="1"/>
    </row>
    <row r="128" spans="1:10" x14ac:dyDescent="0.25">
      <c r="A128" s="3">
        <v>39904</v>
      </c>
      <c r="B128" s="1">
        <f>((Plan2!B128/Plan2!B116)*100)-100</f>
        <v>1.3008636018969781</v>
      </c>
      <c r="C128" s="1">
        <f>((Plan2!C128/Plan2!C116)*100)-100</f>
        <v>13.658843522952907</v>
      </c>
      <c r="D128" s="1">
        <f>((Plan2!D128/Plan2!D116)*100)-100</f>
        <v>22.352306167513447</v>
      </c>
      <c r="E128" s="1">
        <f>((Plan2!E128/Plan2!E116)*100)-100</f>
        <v>26.134721410124783</v>
      </c>
      <c r="F128" s="1">
        <f>((Plan2!F128/Plan2!F116)*100)-100</f>
        <v>-8.7289628673188844</v>
      </c>
      <c r="G128" s="1">
        <f>((Plan2!G128/Plan2!G116)*100)-100</f>
        <v>-13.950585924606813</v>
      </c>
      <c r="H128" s="1">
        <f>((Plan2!H128/Plan2!H116)*100)-100</f>
        <v>-59.575617613953838</v>
      </c>
      <c r="I128" s="1"/>
      <c r="J128" s="1"/>
    </row>
    <row r="129" spans="1:10" x14ac:dyDescent="0.25">
      <c r="A129" s="3">
        <v>39934</v>
      </c>
      <c r="B129" s="1">
        <f>((Plan2!B129/Plan2!B117)*100)-100</f>
        <v>-6.0332036797287003</v>
      </c>
      <c r="C129" s="1">
        <f>((Plan2!C129/Plan2!C117)*100)-100</f>
        <v>16.129471199598484</v>
      </c>
      <c r="D129" s="1">
        <f>((Plan2!D129/Plan2!D117)*100)-100</f>
        <v>-6.6990128896078431</v>
      </c>
      <c r="E129" s="1">
        <f>((Plan2!E129/Plan2!E117)*100)-100</f>
        <v>-23.870547406716568</v>
      </c>
      <c r="F129" s="1">
        <f>((Plan2!F129/Plan2!F117)*100)-100</f>
        <v>4.8489797052843073</v>
      </c>
      <c r="G129" s="1">
        <f>((Plan2!G129/Plan2!G117)*100)-100</f>
        <v>-2.2870680484443682</v>
      </c>
      <c r="H129" s="1">
        <f>((Plan2!H129/Plan2!H117)*100)-100</f>
        <v>-10.296944248675274</v>
      </c>
      <c r="I129" s="1"/>
      <c r="J129" s="1"/>
    </row>
    <row r="130" spans="1:10" x14ac:dyDescent="0.25">
      <c r="A130" s="3">
        <v>39965</v>
      </c>
      <c r="B130" s="1">
        <f>((Plan2!B130/Plan2!B118)*100)-100</f>
        <v>-11.408834952759392</v>
      </c>
      <c r="C130" s="1">
        <f>((Plan2!C130/Plan2!C118)*100)-100</f>
        <v>18.241909846727978</v>
      </c>
      <c r="D130" s="1">
        <f>((Plan2!D130/Plan2!D118)*100)-100</f>
        <v>-1.6632417317447619</v>
      </c>
      <c r="E130" s="1">
        <f>((Plan2!E130/Plan2!E118)*100)-100</f>
        <v>25.921161753717342</v>
      </c>
      <c r="F130" s="1">
        <f>((Plan2!F130/Plan2!F118)*100)-100</f>
        <v>0.15053482780859895</v>
      </c>
      <c r="G130" s="1">
        <f>((Plan2!G130/Plan2!G118)*100)-100</f>
        <v>-1.8069326965468235</v>
      </c>
      <c r="H130" s="1">
        <f>((Plan2!H130/Plan2!H118)*100)-100</f>
        <v>-52.468401036192873</v>
      </c>
      <c r="I130" s="1"/>
      <c r="J130" s="1"/>
    </row>
    <row r="131" spans="1:10" x14ac:dyDescent="0.25">
      <c r="A131" s="3">
        <v>39995</v>
      </c>
      <c r="B131" s="1">
        <f>((Plan2!B131/Plan2!B119)*100)-100</f>
        <v>-9.7389161309124006</v>
      </c>
      <c r="C131" s="1">
        <f>((Plan2!C131/Plan2!C119)*100)-100</f>
        <v>4.3767598087847972</v>
      </c>
      <c r="D131" s="1">
        <f>((Plan2!D131/Plan2!D119)*100)-100</f>
        <v>-5.5650447885429202</v>
      </c>
      <c r="E131" s="1">
        <f>((Plan2!E131/Plan2!E119)*100)-100</f>
        <v>-13.898034487102464</v>
      </c>
      <c r="F131" s="1">
        <f>((Plan2!F131/Plan2!F119)*100)-100</f>
        <v>2.7070938824954141</v>
      </c>
      <c r="G131" s="1">
        <f>((Plan2!G131/Plan2!G119)*100)-100</f>
        <v>-16.588126814675988</v>
      </c>
      <c r="H131" s="1">
        <f>((Plan2!H131/Plan2!H119)*100)-100</f>
        <v>-43.833784049898064</v>
      </c>
      <c r="I131" s="1"/>
      <c r="J131" s="1"/>
    </row>
    <row r="132" spans="1:10" x14ac:dyDescent="0.25">
      <c r="A132" s="3">
        <v>40026</v>
      </c>
      <c r="B132" s="1">
        <f>((Plan2!B132/Plan2!B120)*100)-100</f>
        <v>-18.092252285714295</v>
      </c>
      <c r="C132" s="1">
        <f>((Plan2!C132/Plan2!C120)*100)-100</f>
        <v>13.115427053611199</v>
      </c>
      <c r="D132" s="1">
        <f>((Plan2!D132/Plan2!D120)*100)-100</f>
        <v>20.602337591131374</v>
      </c>
      <c r="E132" s="1">
        <f>((Plan2!E132/Plan2!E120)*100)-100</f>
        <v>14.334793918276873</v>
      </c>
      <c r="F132" s="1">
        <f>((Plan2!F132/Plan2!F120)*100)-100</f>
        <v>2.3435460083417468</v>
      </c>
      <c r="G132" s="1">
        <f>((Plan2!G132/Plan2!G120)*100)-100</f>
        <v>-20.455704218608545</v>
      </c>
      <c r="H132" s="1">
        <f>((Plan2!H132/Plan2!H120)*100)-100</f>
        <v>-22.656304232293081</v>
      </c>
      <c r="I132" s="1"/>
      <c r="J132" s="1"/>
    </row>
    <row r="133" spans="1:10" x14ac:dyDescent="0.25">
      <c r="A133" s="3">
        <v>40057</v>
      </c>
      <c r="B133" s="1">
        <f>((Plan2!B133/Plan2!B121)*100)-100</f>
        <v>-21.428978747997263</v>
      </c>
      <c r="C133" s="1">
        <f>((Plan2!C133/Plan2!C121)*100)-100</f>
        <v>10.526152391680284</v>
      </c>
      <c r="D133" s="1">
        <f>((Plan2!D133/Plan2!D121)*100)-100</f>
        <v>-11.642223033080896</v>
      </c>
      <c r="E133" s="1">
        <f>((Plan2!E133/Plan2!E121)*100)-100</f>
        <v>19.199418012759509</v>
      </c>
      <c r="F133" s="1">
        <f>((Plan2!F133/Plan2!F121)*100)-100</f>
        <v>0.20564110048913165</v>
      </c>
      <c r="G133" s="1">
        <f>((Plan2!G133/Plan2!G121)*100)-100</f>
        <v>-20.027254567917524</v>
      </c>
      <c r="H133" s="1">
        <f>((Plan2!H133/Plan2!H121)*100)-100</f>
        <v>-57.2091750299642</v>
      </c>
      <c r="I133" s="1"/>
      <c r="J133" s="1"/>
    </row>
    <row r="134" spans="1:10" x14ac:dyDescent="0.25">
      <c r="A134" s="3">
        <v>40087</v>
      </c>
      <c r="B134" s="1">
        <f>((Plan2!B134/Plan2!B122)*100)-100</f>
        <v>-15.787661655143609</v>
      </c>
      <c r="C134" s="1">
        <f>((Plan2!C134/Plan2!C122)*100)-100</f>
        <v>26.019878724207928</v>
      </c>
      <c r="D134" s="1">
        <f>((Plan2!D134/Plan2!D122)*100)-100</f>
        <v>9.2521915501358336</v>
      </c>
      <c r="E134" s="1">
        <f>((Plan2!E134/Plan2!E122)*100)-100</f>
        <v>11.157164729812536</v>
      </c>
      <c r="F134" s="1">
        <f>((Plan2!F134/Plan2!F122)*100)-100</f>
        <v>-0.81096922858014864</v>
      </c>
      <c r="G134" s="1">
        <f>((Plan2!G134/Plan2!G122)*100)-100</f>
        <v>-3.1749693996353727</v>
      </c>
      <c r="H134" s="1">
        <f>((Plan2!H134/Plan2!H122)*100)-100</f>
        <v>-43.158451434612402</v>
      </c>
      <c r="I134" s="1"/>
      <c r="J134" s="1"/>
    </row>
    <row r="135" spans="1:10" x14ac:dyDescent="0.25">
      <c r="A135" s="3">
        <v>40118</v>
      </c>
      <c r="B135" s="1">
        <f>((Plan2!B135/Plan2!B123)*100)-100</f>
        <v>-14.963291713903189</v>
      </c>
      <c r="C135" s="1">
        <f>((Plan2!C135/Plan2!C123)*100)-100</f>
        <v>30.111107131066944</v>
      </c>
      <c r="D135" s="1">
        <f>((Plan2!D135/Plan2!D123)*100)-100</f>
        <v>-16.691666314595622</v>
      </c>
      <c r="E135" s="1">
        <f>((Plan2!E135/Plan2!E123)*100)-100</f>
        <v>-14.709262820038134</v>
      </c>
      <c r="F135" s="1">
        <f>((Plan2!F135/Plan2!F123)*100)-100</f>
        <v>7.7631327850719742</v>
      </c>
      <c r="G135" s="1">
        <f>((Plan2!G135/Plan2!G123)*100)-100</f>
        <v>-4.6703073473810264</v>
      </c>
      <c r="H135" s="1">
        <f>((Plan2!H135/Plan2!H123)*100)-100</f>
        <v>-32.811517531388461</v>
      </c>
      <c r="I135" s="1"/>
      <c r="J135" s="1"/>
    </row>
    <row r="136" spans="1:10" x14ac:dyDescent="0.25">
      <c r="A136" s="3">
        <v>40148</v>
      </c>
      <c r="B136" s="1">
        <f>((Plan2!B136/Plan2!B124)*100)-100</f>
        <v>-32.036531863090573</v>
      </c>
      <c r="C136" s="1">
        <f>((Plan2!C136/Plan2!C124)*100)-100</f>
        <v>54.89948949196301</v>
      </c>
      <c r="D136" s="1">
        <f>((Plan2!D136/Plan2!D124)*100)-100</f>
        <v>-8.2882165120016396</v>
      </c>
      <c r="E136" s="1">
        <f>((Plan2!E136/Plan2!E124)*100)-100</f>
        <v>6.2730318104208749</v>
      </c>
      <c r="F136" s="1">
        <f>((Plan2!F136/Plan2!F124)*100)-100</f>
        <v>2.092095936166487</v>
      </c>
      <c r="G136" s="1">
        <f>((Plan2!G136/Plan2!G124)*100)-100</f>
        <v>-2.420693288592858</v>
      </c>
      <c r="H136" s="1">
        <f>((Plan2!H136/Plan2!H124)*100)-100</f>
        <v>-24.116326990469432</v>
      </c>
      <c r="I136" s="1"/>
      <c r="J136" s="1"/>
    </row>
    <row r="137" spans="1:10" x14ac:dyDescent="0.25">
      <c r="A137" s="3">
        <v>40179</v>
      </c>
      <c r="B137" s="1">
        <f>((Plan2!B137/Plan2!B125)*100)-100</f>
        <v>-9.4064594234415893</v>
      </c>
      <c r="C137" s="1">
        <f>((Plan2!C137/Plan2!C125)*100)-100</f>
        <v>10.027994279728205</v>
      </c>
      <c r="D137" s="1">
        <f>((Plan2!D137/Plan2!D125)*100)-100</f>
        <v>-13.444913005169795</v>
      </c>
      <c r="E137" s="1">
        <f>((Plan2!E137/Plan2!E125)*100)-100</f>
        <v>23.714517573103365</v>
      </c>
      <c r="F137" s="1">
        <f>((Plan2!F137/Plan2!F125)*100)-100</f>
        <v>8.0219042448369322</v>
      </c>
      <c r="G137" s="1">
        <f>((Plan2!G137/Plan2!G125)*100)-100</f>
        <v>-17.862896934512833</v>
      </c>
      <c r="H137" s="1">
        <f>((Plan2!H137/Plan2!H125)*100)-100</f>
        <v>-4.7889683163568719</v>
      </c>
      <c r="I137" s="1">
        <f>((Plan2!I137/Plan2!I125)*100)-100</f>
        <v>-9.3530546402492121</v>
      </c>
      <c r="J137" s="1">
        <f>((Plan2!J137/Plan2!J125)*100)-100</f>
        <v>-8.3654534860409342</v>
      </c>
    </row>
    <row r="138" spans="1:10" x14ac:dyDescent="0.25">
      <c r="A138" s="3">
        <v>40210</v>
      </c>
      <c r="B138" s="1">
        <f>((Plan2!B138/Plan2!B126)*100)-100</f>
        <v>-8.8190105883885366</v>
      </c>
      <c r="C138" s="1">
        <f>((Plan2!C138/Plan2!C126)*100)-100</f>
        <v>2.5916591904450428</v>
      </c>
      <c r="D138" s="1">
        <f>((Plan2!D138/Plan2!D126)*100)-100</f>
        <v>23.061838064258566</v>
      </c>
      <c r="E138" s="1">
        <f>((Plan2!E138/Plan2!E126)*100)-100</f>
        <v>4.3049143100442961</v>
      </c>
      <c r="F138" s="1">
        <f>((Plan2!F138/Plan2!F126)*100)-100</f>
        <v>10.381817803527852</v>
      </c>
      <c r="G138" s="1">
        <f>((Plan2!G138/Plan2!G126)*100)-100</f>
        <v>7.3252498956841663</v>
      </c>
      <c r="H138" s="1">
        <f>((Plan2!H138/Plan2!H126)*100)-100</f>
        <v>51.394676444302149</v>
      </c>
      <c r="I138" s="1">
        <f>((Plan2!I138/Plan2!I126)*100)-100</f>
        <v>-4.900963756858701</v>
      </c>
      <c r="J138" s="1">
        <f>((Plan2!J138/Plan2!J126)*100)-100</f>
        <v>-4.5277485830595481</v>
      </c>
    </row>
    <row r="139" spans="1:10" x14ac:dyDescent="0.25">
      <c r="A139" s="3">
        <v>40238</v>
      </c>
      <c r="B139" s="1">
        <f>((Plan2!B139/Plan2!B127)*100)-100</f>
        <v>9.515626955833639</v>
      </c>
      <c r="C139" s="1">
        <f>((Plan2!C139/Plan2!C127)*100)-100</f>
        <v>2.7808282006628815</v>
      </c>
      <c r="D139" s="1">
        <f>((Plan2!D139/Plan2!D127)*100)-100</f>
        <v>37.893522659187454</v>
      </c>
      <c r="E139" s="1">
        <f>((Plan2!E139/Plan2!E127)*100)-100</f>
        <v>-25.072629349431423</v>
      </c>
      <c r="F139" s="1">
        <f>((Plan2!F139/Plan2!F127)*100)-100</f>
        <v>14.964272525271397</v>
      </c>
      <c r="G139" s="1">
        <f>((Plan2!G139/Plan2!G127)*100)-100</f>
        <v>-0.58592989577222454</v>
      </c>
      <c r="H139" s="1">
        <f>((Plan2!H139/Plan2!H127)*100)-100</f>
        <v>119.54124947518011</v>
      </c>
      <c r="I139" s="1">
        <f>((Plan2!I139/Plan2!I127)*100)-100</f>
        <v>9.4841660764156899</v>
      </c>
      <c r="J139" s="1">
        <f>((Plan2!J139/Plan2!J127)*100)-100</f>
        <v>9.6859068691823751</v>
      </c>
    </row>
    <row r="140" spans="1:10" x14ac:dyDescent="0.25">
      <c r="A140" s="3">
        <v>40269</v>
      </c>
      <c r="B140" s="1">
        <f>((Plan2!B140/Plan2!B128)*100)-100</f>
        <v>-2.2322975653052168</v>
      </c>
      <c r="C140" s="1">
        <f>((Plan2!C140/Plan2!C128)*100)-100</f>
        <v>5.298264933753245</v>
      </c>
      <c r="D140" s="1">
        <f>((Plan2!D140/Plan2!D128)*100)-100</f>
        <v>11.626631471742471</v>
      </c>
      <c r="E140" s="1">
        <f>((Plan2!E140/Plan2!E128)*100)-100</f>
        <v>0.85280989111420524</v>
      </c>
      <c r="F140" s="1">
        <f>((Plan2!F140/Plan2!F128)*100)-100</f>
        <v>11.519982455766197</v>
      </c>
      <c r="G140" s="1">
        <f>((Plan2!G140/Plan2!G128)*100)-100</f>
        <v>-1.3563734360573676E-2</v>
      </c>
      <c r="H140" s="1">
        <f>((Plan2!H140/Plan2!H128)*100)-100</f>
        <v>149.55517271288826</v>
      </c>
      <c r="I140" s="1">
        <f>((Plan2!I140/Plan2!I128)*100)-100</f>
        <v>0.98509891088254165</v>
      </c>
      <c r="J140" s="1">
        <f>((Plan2!J140/Plan2!J128)*100)-100</f>
        <v>1.5113339380692992</v>
      </c>
    </row>
    <row r="141" spans="1:10" x14ac:dyDescent="0.25">
      <c r="A141" s="3">
        <v>40299</v>
      </c>
      <c r="B141" s="1">
        <f>((Plan2!B141/Plan2!B129)*100)-100</f>
        <v>1.9771758837891582</v>
      </c>
      <c r="C141" s="1">
        <f>((Plan2!C141/Plan2!C129)*100)-100</f>
        <v>-1.7326720413922914</v>
      </c>
      <c r="D141" s="1">
        <f>((Plan2!D141/Plan2!D129)*100)-100</f>
        <v>18.755566678593908</v>
      </c>
      <c r="E141" s="1">
        <f>((Plan2!E141/Plan2!E129)*100)-100</f>
        <v>26.061972318990101</v>
      </c>
      <c r="F141" s="1">
        <f>((Plan2!F141/Plan2!F129)*100)-100</f>
        <v>14.82729232364612</v>
      </c>
      <c r="G141" s="1">
        <f>((Plan2!G141/Plan2!G129)*100)-100</f>
        <v>3.4040321490578407</v>
      </c>
      <c r="H141" s="1">
        <f>((Plan2!H141/Plan2!H129)*100)-100</f>
        <v>82.949179024675999</v>
      </c>
      <c r="I141" s="1">
        <f>((Plan2!I141/Plan2!I129)*100)-100</f>
        <v>2.7338091631393411</v>
      </c>
      <c r="J141" s="1">
        <f>((Plan2!J141/Plan2!J129)*100)-100</f>
        <v>3.5567151911432404</v>
      </c>
    </row>
    <row r="142" spans="1:10" x14ac:dyDescent="0.25">
      <c r="A142" s="3">
        <v>40330</v>
      </c>
      <c r="B142" s="1">
        <f>((Plan2!B142/Plan2!B130)*100)-100</f>
        <v>3.130616419355519</v>
      </c>
      <c r="C142" s="1">
        <f>((Plan2!C142/Plan2!C130)*100)-100</f>
        <v>-8.5377299289525439</v>
      </c>
      <c r="D142" s="1">
        <f>((Plan2!D142/Plan2!D130)*100)-100</f>
        <v>7.9997840631779127</v>
      </c>
      <c r="E142" s="1">
        <f>((Plan2!E142/Plan2!E130)*100)-100</f>
        <v>-6.0349323186972015</v>
      </c>
      <c r="F142" s="1">
        <f>((Plan2!F142/Plan2!F130)*100)-100</f>
        <v>0.33931922961498628</v>
      </c>
      <c r="G142" s="1">
        <f>((Plan2!G142/Plan2!G130)*100)-100</f>
        <v>4.3476603478823392</v>
      </c>
      <c r="H142" s="1">
        <f>((Plan2!H142/Plan2!H130)*100)-100</f>
        <v>135.00969515853444</v>
      </c>
      <c r="I142" s="1">
        <f>((Plan2!I142/Plan2!I130)*100)-100</f>
        <v>-11.492682146077016</v>
      </c>
      <c r="J142" s="1">
        <f>((Plan2!J142/Plan2!J130)*100)-100</f>
        <v>-9.5003784595916017</v>
      </c>
    </row>
    <row r="143" spans="1:10" x14ac:dyDescent="0.25">
      <c r="A143" s="3">
        <v>40360</v>
      </c>
      <c r="B143" s="1">
        <f>((Plan2!B143/Plan2!B131)*100)-100</f>
        <v>4.5216471661855451</v>
      </c>
      <c r="C143" s="1">
        <f>((Plan2!C143/Plan2!C131)*100)-100</f>
        <v>3.7648787116362854</v>
      </c>
      <c r="D143" s="1">
        <f>((Plan2!D143/Plan2!D131)*100)-100</f>
        <v>17.768354260407932</v>
      </c>
      <c r="E143" s="1">
        <f>((Plan2!E143/Plan2!E131)*100)-100</f>
        <v>-16.782512906317407</v>
      </c>
      <c r="F143" s="1">
        <f>((Plan2!F143/Plan2!F131)*100)-100</f>
        <v>1.7560985515802514</v>
      </c>
      <c r="G143" s="1">
        <f>((Plan2!G143/Plan2!G131)*100)-100</f>
        <v>0.23162508904337642</v>
      </c>
      <c r="H143" s="1">
        <f>((Plan2!H143/Plan2!H131)*100)-100</f>
        <v>95.668232327729868</v>
      </c>
      <c r="I143" s="1">
        <f>((Plan2!I143/Plan2!I131)*100)-100</f>
        <v>-0.18406813243345255</v>
      </c>
      <c r="J143" s="1">
        <f>((Plan2!J143/Plan2!J131)*100)-100</f>
        <v>-1.3715049003949815</v>
      </c>
    </row>
    <row r="144" spans="1:10" x14ac:dyDescent="0.25">
      <c r="A144" s="3">
        <v>40391</v>
      </c>
      <c r="B144" s="1">
        <f>((Plan2!B144/Plan2!B132)*100)-100</f>
        <v>10.17151879220674</v>
      </c>
      <c r="C144" s="1">
        <f>((Plan2!C144/Plan2!C132)*100)-100</f>
        <v>13.637302214655691</v>
      </c>
      <c r="D144" s="1">
        <f>((Plan2!D144/Plan2!D132)*100)-100</f>
        <v>8.8480838460279045</v>
      </c>
      <c r="E144" s="1">
        <f>((Plan2!E144/Plan2!E132)*100)-100</f>
        <v>16.645082095243978</v>
      </c>
      <c r="F144" s="1">
        <f>((Plan2!F144/Plan2!F132)*100)-100</f>
        <v>17.314995421834325</v>
      </c>
      <c r="G144" s="1">
        <f>((Plan2!G144/Plan2!G132)*100)-100</f>
        <v>15.597699813936842</v>
      </c>
      <c r="H144" s="1">
        <f>((Plan2!H144/Plan2!H132)*100)-100</f>
        <v>34.262607089837161</v>
      </c>
      <c r="I144" s="1">
        <f>((Plan2!I144/Plan2!I132)*100)-100</f>
        <v>17.903782823636718</v>
      </c>
      <c r="J144" s="1">
        <f>((Plan2!J144/Plan2!J132)*100)-100</f>
        <v>17.661312517483424</v>
      </c>
    </row>
    <row r="145" spans="1:17" x14ac:dyDescent="0.25">
      <c r="A145" s="3">
        <v>40422</v>
      </c>
      <c r="B145" s="1">
        <f>((Plan2!B145/Plan2!B133)*100)-100</f>
        <v>19.154597534779455</v>
      </c>
      <c r="C145" s="1">
        <f>((Plan2!C145/Plan2!C133)*100)-100</f>
        <v>-1.6282551960362639</v>
      </c>
      <c r="D145" s="1">
        <f>((Plan2!D145/Plan2!D133)*100)-100</f>
        <v>16.881057000940388</v>
      </c>
      <c r="E145" s="1">
        <f>((Plan2!E145/Plan2!E133)*100)-100</f>
        <v>26.094852531054684</v>
      </c>
      <c r="F145" s="1">
        <f>((Plan2!F145/Plan2!F133)*100)-100</f>
        <v>4.8913089907395459</v>
      </c>
      <c r="G145" s="1">
        <f>((Plan2!G145/Plan2!G133)*100)-100</f>
        <v>8.7820625033814679</v>
      </c>
      <c r="H145" s="1">
        <f>((Plan2!H145/Plan2!H133)*100)-100</f>
        <v>147.94350455378856</v>
      </c>
      <c r="I145" s="1">
        <f>((Plan2!I145/Plan2!I133)*100)-100</f>
        <v>20.355180885129059</v>
      </c>
      <c r="J145" s="1">
        <f>((Plan2!J145/Plan2!J133)*100)-100</f>
        <v>19.971480907016144</v>
      </c>
    </row>
    <row r="146" spans="1:17" x14ac:dyDescent="0.25">
      <c r="A146" s="3">
        <v>40452</v>
      </c>
      <c r="B146" s="1">
        <f>((Plan2!B146/Plan2!B134)*100)-100</f>
        <v>24.862445951654209</v>
      </c>
      <c r="C146" s="1">
        <f>((Plan2!C146/Plan2!C134)*100)-100</f>
        <v>-7.4045211176139389</v>
      </c>
      <c r="D146" s="1">
        <f>((Plan2!D146/Plan2!D134)*100)-100</f>
        <v>8.3280802879265536</v>
      </c>
      <c r="E146" s="1">
        <f>((Plan2!E146/Plan2!E134)*100)-100</f>
        <v>23.816778129063394</v>
      </c>
      <c r="F146" s="1">
        <f>((Plan2!F146/Plan2!F134)*100)-100</f>
        <v>0.90177476477335006</v>
      </c>
      <c r="G146" s="1">
        <f>((Plan2!G146/Plan2!G134)*100)-100</f>
        <v>1.3240157017333303</v>
      </c>
      <c r="H146" s="1">
        <f>((Plan2!H146/Plan2!H134)*100)-100</f>
        <v>116.04808718650568</v>
      </c>
      <c r="I146" s="1">
        <f>((Plan2!I146/Plan2!I134)*100)-100</f>
        <v>19.006931984112342</v>
      </c>
      <c r="J146" s="1">
        <f>((Plan2!J146/Plan2!J134)*100)-100</f>
        <v>19.488042338456609</v>
      </c>
    </row>
    <row r="147" spans="1:17" x14ac:dyDescent="0.25">
      <c r="A147" s="3">
        <v>40483</v>
      </c>
      <c r="B147" s="1">
        <f>((Plan2!B147/Plan2!B135)*100)-100</f>
        <v>3.2779398543189728</v>
      </c>
      <c r="C147" s="1">
        <f>((Plan2!C147/Plan2!C135)*100)-100</f>
        <v>4.9728727086904883</v>
      </c>
      <c r="D147" s="1">
        <f>((Plan2!D147/Plan2!D135)*100)-100</f>
        <v>3.4967225674434417</v>
      </c>
      <c r="E147" s="1">
        <f>((Plan2!E147/Plan2!E135)*100)-100</f>
        <v>8.2845266956645531</v>
      </c>
      <c r="F147" s="1">
        <f>((Plan2!F147/Plan2!F135)*100)-100</f>
        <v>10.778980613074182</v>
      </c>
      <c r="G147" s="1">
        <f>((Plan2!G147/Plan2!G135)*100)-100</f>
        <v>-3.0989460349486109</v>
      </c>
      <c r="H147" s="1">
        <f>((Plan2!H147/Plan2!H135)*100)-100</f>
        <v>29.922856925572859</v>
      </c>
      <c r="I147" s="1">
        <f>((Plan2!I147/Plan2!I135)*100)-100</f>
        <v>3.2106092237522432</v>
      </c>
      <c r="J147" s="1">
        <f>((Plan2!J147/Plan2!J135)*100)-100</f>
        <v>3.2066065373260244</v>
      </c>
    </row>
    <row r="148" spans="1:17" x14ac:dyDescent="0.25">
      <c r="A148" s="3">
        <v>40513</v>
      </c>
      <c r="B148" s="1">
        <f>((Plan2!B148/Plan2!B136)*100)-100</f>
        <v>21.778998025812228</v>
      </c>
      <c r="C148" s="1">
        <f>((Plan2!C148/Plan2!C136)*100)-100</f>
        <v>2.3668227555974681</v>
      </c>
      <c r="D148" s="1">
        <f>((Plan2!D148/Plan2!D136)*100)-100</f>
        <v>33.923775446211152</v>
      </c>
      <c r="E148" s="1">
        <f>((Plan2!E148/Plan2!E136)*100)-100</f>
        <v>-15.159742543146777</v>
      </c>
      <c r="F148" s="1">
        <f>((Plan2!F148/Plan2!F136)*100)-100</f>
        <v>13.021878259670643</v>
      </c>
      <c r="G148" s="1">
        <f>((Plan2!G148/Plan2!G136)*100)-100</f>
        <v>12.976006522494913</v>
      </c>
      <c r="H148" s="1">
        <f>((Plan2!H148/Plan2!H136)*100)-100</f>
        <v>86.300254598049833</v>
      </c>
      <c r="I148" s="1">
        <f>((Plan2!I148/Plan2!I136)*100)-100</f>
        <v>6.9529992152355362</v>
      </c>
      <c r="J148" s="1">
        <f>((Plan2!J148/Plan2!J136)*100)-100</f>
        <v>6.6239849120023848</v>
      </c>
    </row>
    <row r="149" spans="1:17" x14ac:dyDescent="0.25">
      <c r="A149" s="3">
        <v>40544</v>
      </c>
      <c r="B149" s="1">
        <f>((Plan2!B149/Plan2!B137)*100)-100</f>
        <v>9.45151575609367</v>
      </c>
      <c r="C149" s="1">
        <f>((Plan2!C149/Plan2!C137)*100)-100</f>
        <v>13.632729775363515</v>
      </c>
      <c r="D149" s="1">
        <f>((Plan2!D149/Plan2!D137)*100)-100</f>
        <v>30.363523745416444</v>
      </c>
      <c r="E149" s="1">
        <f>((Plan2!E149/Plan2!E137)*100)-100</f>
        <v>-5.8072215471688509</v>
      </c>
      <c r="F149" s="1">
        <f>((Plan2!F149/Plan2!F137)*100)-100</f>
        <v>-3.5358580425580755</v>
      </c>
      <c r="G149" s="1">
        <f>((Plan2!G149/Plan2!G137)*100)-100</f>
        <v>42.253623631833307</v>
      </c>
      <c r="H149" s="1">
        <f>((Plan2!H149/Plan2!H137)*100)-100</f>
        <v>83.015144759160194</v>
      </c>
      <c r="I149" s="1">
        <f>((Plan2!I149/Plan2!I137)*100)-100</f>
        <v>6.7090637341417505</v>
      </c>
      <c r="J149" s="1">
        <f>((Plan2!J149/Plan2!J137)*100)-100</f>
        <v>7.4287779273401355</v>
      </c>
      <c r="K149" s="36"/>
      <c r="L149" s="31"/>
      <c r="M149" s="31"/>
      <c r="N149" s="31"/>
      <c r="O149" s="31"/>
      <c r="P149" s="31"/>
      <c r="Q149" s="30"/>
    </row>
    <row r="150" spans="1:17" x14ac:dyDescent="0.25">
      <c r="A150" s="3">
        <v>40575</v>
      </c>
      <c r="B150" s="1">
        <f>((Plan2!B150/Plan2!B138)*100)-100</f>
        <v>8.8625837941552703</v>
      </c>
      <c r="C150" s="1">
        <f>((Plan2!C150/Plan2!C138)*100)-100</f>
        <v>27.005682447753671</v>
      </c>
      <c r="D150" s="1">
        <f>((Plan2!D150/Plan2!D138)*100)-100</f>
        <v>7.5193475199587709</v>
      </c>
      <c r="E150" s="1">
        <f>((Plan2!E150/Plan2!E138)*100)-100</f>
        <v>22.468092359141551</v>
      </c>
      <c r="F150" s="1">
        <f>((Plan2!F150/Plan2!F138)*100)-100</f>
        <v>3.8085582349109757</v>
      </c>
      <c r="G150" s="1">
        <f>((Plan2!G150/Plan2!G138)*100)-100</f>
        <v>25.50028145973917</v>
      </c>
      <c r="H150" s="1">
        <f>((Plan2!H150/Plan2!H138)*100)-100</f>
        <v>30.374555539344641</v>
      </c>
      <c r="I150" s="1">
        <f>((Plan2!I150/Plan2!I138)*100)-100</f>
        <v>14.346040915671992</v>
      </c>
      <c r="J150" s="1">
        <f>((Plan2!J150/Plan2!J138)*100)-100</f>
        <v>13.961913552414941</v>
      </c>
      <c r="K150" s="36"/>
      <c r="L150" s="31"/>
      <c r="M150" s="31"/>
      <c r="N150" s="31"/>
      <c r="O150" s="31"/>
      <c r="P150" s="31"/>
      <c r="Q150" s="30"/>
    </row>
    <row r="151" spans="1:17" x14ac:dyDescent="0.25">
      <c r="A151" s="3">
        <v>40603</v>
      </c>
      <c r="B151" s="1">
        <f>((Plan2!B151/Plan2!B139)*100)-100</f>
        <v>6.5017864428905199</v>
      </c>
      <c r="C151" s="1">
        <f>((Plan2!C151/Plan2!C139)*100)-100</f>
        <v>-4.4035223863207307</v>
      </c>
      <c r="D151" s="1">
        <f>((Plan2!D151/Plan2!D139)*100)-100</f>
        <v>5.1239385689218153</v>
      </c>
      <c r="E151" s="1">
        <f>((Plan2!E151/Plan2!E139)*100)-100</f>
        <v>10.758114172990105</v>
      </c>
      <c r="F151" s="1">
        <f>((Plan2!F151/Plan2!F139)*100)-100</f>
        <v>-20.734190058583252</v>
      </c>
      <c r="G151" s="1">
        <f>((Plan2!G151/Plan2!G139)*100)-100</f>
        <v>9.9938591335612159</v>
      </c>
      <c r="H151" s="1">
        <f>((Plan2!H151/Plan2!H139)*100)-100</f>
        <v>78.581344052640958</v>
      </c>
      <c r="I151" s="1">
        <f>((Plan2!I151/Plan2!I139)*100)-100</f>
        <v>5.6620151538610486</v>
      </c>
      <c r="J151" s="1">
        <f>((Plan2!J151/Plan2!J139)*100)-100</f>
        <v>5.3506351633936191</v>
      </c>
      <c r="K151" s="36"/>
      <c r="L151" s="31"/>
      <c r="M151" s="31"/>
      <c r="N151" s="31"/>
      <c r="O151" s="31"/>
      <c r="P151" s="31"/>
      <c r="Q151" s="30"/>
    </row>
    <row r="152" spans="1:17" x14ac:dyDescent="0.25">
      <c r="A152" s="3">
        <v>40634</v>
      </c>
      <c r="B152" s="1">
        <f>((Plan2!B152/Plan2!B140)*100)-100</f>
        <v>17.422889265924809</v>
      </c>
      <c r="C152" s="1">
        <f>((Plan2!C152/Plan2!C140)*100)-100</f>
        <v>1.0540383724702451</v>
      </c>
      <c r="D152" s="1">
        <f>((Plan2!D152/Plan2!D140)*100)-100</f>
        <v>-0.40524831302836617</v>
      </c>
      <c r="E152" s="1">
        <f>((Plan2!E152/Plan2!E140)*100)-100</f>
        <v>1.1985136293584162</v>
      </c>
      <c r="F152" s="1">
        <f>((Plan2!F152/Plan2!F140)*100)-100</f>
        <v>-21.289631359942959</v>
      </c>
      <c r="G152" s="1">
        <f>((Plan2!G152/Plan2!G140)*100)-100</f>
        <v>21.44331710672644</v>
      </c>
      <c r="H152" s="1">
        <f>((Plan2!H152/Plan2!H140)*100)-100</f>
        <v>82.818265313430913</v>
      </c>
      <c r="I152" s="1">
        <f>((Plan2!I152/Plan2!I140)*100)-100</f>
        <v>12.688392693779818</v>
      </c>
      <c r="J152" s="1">
        <f>((Plan2!J152/Plan2!J140)*100)-100</f>
        <v>13.533021325354326</v>
      </c>
      <c r="K152" s="36"/>
      <c r="L152" s="31"/>
      <c r="M152" s="31"/>
      <c r="N152" s="31"/>
      <c r="O152" s="31"/>
      <c r="P152" s="31"/>
      <c r="Q152" s="30"/>
    </row>
    <row r="153" spans="1:17" x14ac:dyDescent="0.25">
      <c r="A153" s="3">
        <v>40664</v>
      </c>
      <c r="B153" s="1">
        <f>((Plan2!B153/Plan2!B141)*100)-100</f>
        <v>5.7918671312261409</v>
      </c>
      <c r="C153" s="1">
        <f>((Plan2!C153/Plan2!C141)*100)-100</f>
        <v>5.0847389040356745</v>
      </c>
      <c r="D153" s="1">
        <f>((Plan2!D153/Plan2!D141)*100)-100</f>
        <v>9.2964838196035231</v>
      </c>
      <c r="E153" s="1">
        <f>((Plan2!E153/Plan2!E141)*100)-100</f>
        <v>20.305231032681917</v>
      </c>
      <c r="F153" s="1">
        <f>((Plan2!F153/Plan2!F141)*100)-100</f>
        <v>-15.357679299685103</v>
      </c>
      <c r="G153" s="1">
        <f>((Plan2!G153/Plan2!G141)*100)-100</f>
        <v>13.170460161732294</v>
      </c>
      <c r="H153" s="1">
        <f>((Plan2!H153/Plan2!H141)*100)-100</f>
        <v>93.399033924964328</v>
      </c>
      <c r="I153" s="1">
        <f>((Plan2!I153/Plan2!I141)*100)-100</f>
        <v>15.345233137168137</v>
      </c>
      <c r="J153" s="1">
        <f>((Plan2!J153/Plan2!J141)*100)-100</f>
        <v>12.974409938911819</v>
      </c>
      <c r="K153" s="36"/>
      <c r="L153" s="31"/>
      <c r="M153" s="31"/>
      <c r="N153" s="31"/>
      <c r="O153" s="31"/>
      <c r="P153" s="31"/>
      <c r="Q153" s="30"/>
    </row>
    <row r="154" spans="1:17" x14ac:dyDescent="0.25">
      <c r="A154" s="3">
        <v>40695</v>
      </c>
      <c r="B154" s="1">
        <f>((Plan2!B154/Plan2!B142)*100)-100</f>
        <v>26.314292932778159</v>
      </c>
      <c r="C154" s="1">
        <f>((Plan2!C154/Plan2!C142)*100)-100</f>
        <v>6.9155081956199638</v>
      </c>
      <c r="D154" s="1">
        <f>((Plan2!D154/Plan2!D142)*100)-100</f>
        <v>23.619542119907095</v>
      </c>
      <c r="E154" s="1">
        <f>((Plan2!E154/Plan2!E142)*100)-100</f>
        <v>81.711368077874198</v>
      </c>
      <c r="F154" s="1">
        <f>((Plan2!F154/Plan2!F142)*100)-100</f>
        <v>-2.0605265727103017</v>
      </c>
      <c r="G154" s="1">
        <f>((Plan2!G154/Plan2!G142)*100)-100</f>
        <v>17.518816019704616</v>
      </c>
      <c r="H154" s="1">
        <f>((Plan2!H154/Plan2!H142)*100)-100</f>
        <v>72.472489914194824</v>
      </c>
      <c r="I154" s="1">
        <f>((Plan2!I154/Plan2!I142)*100)-100</f>
        <v>21.623849256373148</v>
      </c>
      <c r="J154" s="1">
        <f>((Plan2!J154/Plan2!J142)*100)-100</f>
        <v>20.702703263237581</v>
      </c>
      <c r="K154" s="36"/>
      <c r="L154" s="31"/>
      <c r="M154" s="31"/>
      <c r="N154" s="31"/>
      <c r="O154" s="31"/>
      <c r="P154" s="31"/>
      <c r="Q154" s="30"/>
    </row>
    <row r="155" spans="1:17" x14ac:dyDescent="0.25">
      <c r="A155" s="3">
        <v>40725</v>
      </c>
      <c r="B155" s="1">
        <f>((Plan2!B155/Plan2!B143)*100)-100</f>
        <v>12.592347267926485</v>
      </c>
      <c r="C155" s="1">
        <f>((Plan2!C155/Plan2!C143)*100)-100</f>
        <v>2.5213924511574106</v>
      </c>
      <c r="D155" s="1">
        <f>((Plan2!D155/Plan2!D143)*100)-100</f>
        <v>-1.5125106187547459</v>
      </c>
      <c r="E155" s="1">
        <f>((Plan2!E155/Plan2!E143)*100)-100</f>
        <v>22.344741796800818</v>
      </c>
      <c r="F155" s="1">
        <f>((Plan2!F155/Plan2!F143)*100)-100</f>
        <v>-5.6069158654260605</v>
      </c>
      <c r="G155" s="1">
        <f>((Plan2!G155/Plan2!G143)*100)-100</f>
        <v>35.747961929291819</v>
      </c>
      <c r="H155" s="1">
        <f>((Plan2!H155/Plan2!H143)*100)-100</f>
        <v>80.808660698550426</v>
      </c>
      <c r="I155" s="1">
        <f>((Plan2!I155/Plan2!I143)*100)-100</f>
        <v>10.599104138000271</v>
      </c>
      <c r="J155" s="1">
        <f>((Plan2!J155/Plan2!J143)*100)-100</f>
        <v>11.506510817984349</v>
      </c>
      <c r="K155" s="36"/>
      <c r="L155" s="31"/>
      <c r="M155" s="31"/>
      <c r="N155" s="31"/>
      <c r="O155" s="31"/>
      <c r="P155" s="31"/>
      <c r="Q155" s="30"/>
    </row>
    <row r="156" spans="1:17" x14ac:dyDescent="0.25">
      <c r="A156" s="3">
        <v>40756</v>
      </c>
      <c r="B156" s="1">
        <f>((Plan2!B156/Plan2!B144)*100)-100</f>
        <v>14.949563624505018</v>
      </c>
      <c r="C156" s="1">
        <f>((Plan2!C156/Plan2!C144)*100)-100</f>
        <v>2.4330914229567355</v>
      </c>
      <c r="D156" s="1">
        <f>((Plan2!D156/Plan2!D144)*100)-100</f>
        <v>8.5742799083775338</v>
      </c>
      <c r="E156" s="1">
        <f>((Plan2!E156/Plan2!E144)*100)-100</f>
        <v>7.7919590484475805</v>
      </c>
      <c r="F156" s="1">
        <f>((Plan2!F156/Plan2!F144)*100)-100</f>
        <v>-5.9473205251530601</v>
      </c>
      <c r="G156" s="1">
        <f>((Plan2!G156/Plan2!G144)*100)-100</f>
        <v>4.1381765901011676</v>
      </c>
      <c r="H156" s="1">
        <f>((Plan2!H156/Plan2!H144)*100)-100</f>
        <v>113.70562492036552</v>
      </c>
      <c r="I156" s="1">
        <f>((Plan2!I156/Plan2!I144)*100)-100</f>
        <v>14.23418195001544</v>
      </c>
      <c r="J156" s="1">
        <f>((Plan2!J156/Plan2!J144)*100)-100</f>
        <v>13.243954816735354</v>
      </c>
      <c r="K156" s="36"/>
      <c r="L156" s="31"/>
      <c r="M156" s="31"/>
      <c r="N156" s="31"/>
      <c r="O156" s="31"/>
      <c r="P156" s="31"/>
      <c r="Q156" s="30"/>
    </row>
    <row r="157" spans="1:17" x14ac:dyDescent="0.25">
      <c r="A157" s="3">
        <v>40787</v>
      </c>
      <c r="B157" s="1">
        <f>((Plan2!B157/Plan2!B145)*100)-100</f>
        <v>10.551033828697285</v>
      </c>
      <c r="C157" s="1">
        <f>((Plan2!C157/Plan2!C145)*100)-100</f>
        <v>0.49375095645709166</v>
      </c>
      <c r="D157" s="1">
        <f>((Plan2!D157/Plan2!D145)*100)-100</f>
        <v>-3.4543002981797599</v>
      </c>
      <c r="E157" s="1">
        <f>((Plan2!E157/Plan2!E145)*100)-100</f>
        <v>-42.761146867016144</v>
      </c>
      <c r="F157" s="1">
        <f>((Plan2!F157/Plan2!F145)*100)-100</f>
        <v>-5.5214811920401559</v>
      </c>
      <c r="G157" s="1">
        <f>((Plan2!G157/Plan2!G145)*100)-100</f>
        <v>-0.4866871017171519</v>
      </c>
      <c r="H157" s="1">
        <f>((Plan2!H157/Plan2!H145)*100)-100</f>
        <v>59.870720050071128</v>
      </c>
      <c r="I157" s="1">
        <f>((Plan2!I157/Plan2!I145)*100)-100</f>
        <v>1.8774354029345091</v>
      </c>
      <c r="J157" s="1">
        <f>((Plan2!J157/Plan2!J145)*100)-100</f>
        <v>2.0671215659275504</v>
      </c>
      <c r="K157" s="36"/>
      <c r="L157" s="31"/>
      <c r="M157" s="31"/>
      <c r="N157" s="31"/>
      <c r="O157" s="31"/>
      <c r="P157" s="31"/>
      <c r="Q157" s="30"/>
    </row>
    <row r="158" spans="1:17" x14ac:dyDescent="0.25">
      <c r="A158" s="3">
        <v>40817</v>
      </c>
      <c r="B158" s="1">
        <f>((Plan2!B158/Plan2!B146)*100)-100</f>
        <v>-5.9126581504721827</v>
      </c>
      <c r="C158" s="1">
        <f>((Plan2!C158/Plan2!C146)*100)-100</f>
        <v>-9.2906476400265348</v>
      </c>
      <c r="D158" s="1">
        <f>((Plan2!D158/Plan2!D146)*100)-100</f>
        <v>-2.4884577405830299</v>
      </c>
      <c r="E158" s="1">
        <f>((Plan2!E158/Plan2!E146)*100)-100</f>
        <v>-28.28105786992495</v>
      </c>
      <c r="F158" s="1">
        <f>((Plan2!F158/Plan2!F146)*100)-100</f>
        <v>-6.6804634561745786</v>
      </c>
      <c r="G158" s="1">
        <f>((Plan2!G158/Plan2!G146)*100)-100</f>
        <v>21.8963127721902</v>
      </c>
      <c r="H158" s="1">
        <f>((Plan2!H158/Plan2!H146)*100)-100</f>
        <v>53.927472452873246</v>
      </c>
      <c r="I158" s="1">
        <f>((Plan2!I158/Plan2!I146)*100)-100</f>
        <v>4.9799416226065318E-2</v>
      </c>
      <c r="J158" s="1">
        <f>((Plan2!J158/Plan2!J146)*100)-100</f>
        <v>0.36536278273628398</v>
      </c>
      <c r="K158" s="36"/>
      <c r="L158" s="31"/>
      <c r="M158" s="31"/>
      <c r="N158" s="31"/>
      <c r="O158" s="31"/>
      <c r="P158" s="31"/>
      <c r="Q158" s="30"/>
    </row>
    <row r="159" spans="1:17" x14ac:dyDescent="0.25">
      <c r="A159" s="3">
        <v>40848</v>
      </c>
      <c r="B159" s="1">
        <f>((Plan2!B159/Plan2!B147)*100)-100</f>
        <v>9.6828966794791427</v>
      </c>
      <c r="C159" s="1">
        <f>((Plan2!C159/Plan2!C147)*100)-100</f>
        <v>-4.7824779137403084</v>
      </c>
      <c r="D159" s="1">
        <f>((Plan2!D159/Plan2!D147)*100)-100</f>
        <v>40.083331377676132</v>
      </c>
      <c r="E159" s="1">
        <f>((Plan2!E159/Plan2!E147)*100)-100</f>
        <v>37.61284793459464</v>
      </c>
      <c r="F159" s="1">
        <f>((Plan2!F159/Plan2!F147)*100)-100</f>
        <v>-13.941331559244418</v>
      </c>
      <c r="G159" s="1">
        <f>((Plan2!G159/Plan2!G147)*100)-100</f>
        <v>7.7492536493055866</v>
      </c>
      <c r="H159" s="1">
        <f>((Plan2!H159/Plan2!H147)*100)-100</f>
        <v>134.88976520123629</v>
      </c>
      <c r="I159" s="1">
        <f>((Plan2!I159/Plan2!I147)*100)-100</f>
        <v>21.674630009153816</v>
      </c>
      <c r="J159" s="1">
        <f>((Plan2!J159/Plan2!J147)*100)-100</f>
        <v>20.318351397329266</v>
      </c>
      <c r="K159" s="36"/>
      <c r="L159" s="31"/>
      <c r="M159" s="31"/>
      <c r="N159" s="31"/>
      <c r="O159" s="31"/>
      <c r="P159" s="31"/>
      <c r="Q159" s="30"/>
    </row>
    <row r="160" spans="1:17" x14ac:dyDescent="0.25">
      <c r="A160" s="3">
        <v>40878</v>
      </c>
      <c r="B160" s="1">
        <f>((Plan2!B160/Plan2!B148)*100)-100</f>
        <v>14.132527528820546</v>
      </c>
      <c r="C160" s="1">
        <f>((Plan2!C160/Plan2!C148)*100)-100</f>
        <v>-2.4308952483200557</v>
      </c>
      <c r="D160" s="1">
        <f>((Plan2!D160/Plan2!D148)*100)-100</f>
        <v>-19.357334900669116</v>
      </c>
      <c r="E160" s="1">
        <f>((Plan2!E160/Plan2!E148)*100)-100</f>
        <v>37.732828822211019</v>
      </c>
      <c r="F160" s="1">
        <f>((Plan2!F160/Plan2!F148)*100)-100</f>
        <v>-21.186756357255717</v>
      </c>
      <c r="G160" s="1">
        <f>((Plan2!G160/Plan2!G148)*100)-100</f>
        <v>-0.57148796619760844</v>
      </c>
      <c r="H160" s="1">
        <f>((Plan2!H160/Plan2!H148)*100)-100</f>
        <v>68.811142792354815</v>
      </c>
      <c r="I160" s="1">
        <f>((Plan2!I160/Plan2!I148)*100)-100</f>
        <v>6.2598471913045444</v>
      </c>
      <c r="J160" s="1">
        <f>((Plan2!J160/Plan2!J148)*100)-100</f>
        <v>6.4508396709902058</v>
      </c>
      <c r="K160" s="36"/>
      <c r="L160" s="31"/>
      <c r="M160" s="31"/>
      <c r="N160" s="31"/>
      <c r="O160" s="31"/>
      <c r="P160" s="31"/>
      <c r="Q160" s="30"/>
    </row>
    <row r="161" spans="1:17" x14ac:dyDescent="0.25">
      <c r="A161" s="3">
        <v>40909</v>
      </c>
      <c r="B161" s="1">
        <f>((Plan2!B161/Plan2!B149)*100)-100</f>
        <v>20.436049676298211</v>
      </c>
      <c r="C161" s="1">
        <f>((Plan2!C161/Plan2!C149)*100)-100</f>
        <v>9.1449336439615792</v>
      </c>
      <c r="D161" s="1">
        <f>((Plan2!D161/Plan2!D149)*100)-100</f>
        <v>-9.0330876359683003</v>
      </c>
      <c r="E161" s="1">
        <f>((Plan2!E161/Plan2!E149)*100)-100</f>
        <v>71.031093162870121</v>
      </c>
      <c r="F161" s="1">
        <f>((Plan2!F161/Plan2!F149)*100)-100</f>
        <v>8.847053454318484</v>
      </c>
      <c r="G161" s="1">
        <f>((Plan2!G161/Plan2!G149)*100)-100</f>
        <v>-6.3115572468917804</v>
      </c>
      <c r="H161" s="1">
        <f>((Plan2!H161/Plan2!H149)*100)-100</f>
        <v>68.857077320329608</v>
      </c>
      <c r="I161" s="1">
        <f>((Plan2!I161/Plan2!I149)*100)-100</f>
        <v>-6.8918844265493675</v>
      </c>
      <c r="J161" s="1">
        <f>((Plan2!J161/Plan2!J149)*100)-100</f>
        <v>16.818693511337315</v>
      </c>
      <c r="K161" s="36"/>
      <c r="L161" s="31"/>
      <c r="M161" s="31"/>
      <c r="N161" s="31"/>
      <c r="O161" s="31"/>
      <c r="P161" s="31"/>
      <c r="Q161" s="30"/>
    </row>
    <row r="162" spans="1:17" x14ac:dyDescent="0.25">
      <c r="A162" s="3">
        <v>40940</v>
      </c>
      <c r="B162" s="1">
        <f>((Plan2!B162/Plan2!B150)*100)-100</f>
        <v>1.1362509883440453</v>
      </c>
      <c r="C162" s="1">
        <f>((Plan2!C162/Plan2!C150)*100)-100</f>
        <v>1.2948811404342848</v>
      </c>
      <c r="D162" s="1">
        <f>((Plan2!D162/Plan2!D150)*100)-100</f>
        <v>-14.297573413351969</v>
      </c>
      <c r="E162" s="1">
        <f>((Plan2!E162/Plan2!E150)*100)-100</f>
        <v>3.2048374849060082</v>
      </c>
      <c r="F162" s="1">
        <f>((Plan2!F162/Plan2!F150)*100)-100</f>
        <v>1.2798375188950217</v>
      </c>
      <c r="G162" s="1">
        <f>((Plan2!G162/Plan2!G150)*100)-100</f>
        <v>-25.434427644494761</v>
      </c>
      <c r="H162" s="1">
        <f>((Plan2!H162/Plan2!H150)*100)-100</f>
        <v>190.66657174348944</v>
      </c>
      <c r="I162" s="1">
        <f>((Plan2!I162/Plan2!I150)*100)-100</f>
        <v>0.40876005585271002</v>
      </c>
      <c r="J162" s="1">
        <f>((Plan2!J162/Plan2!J150)*100)-100</f>
        <v>17.590607264261692</v>
      </c>
      <c r="K162" s="36"/>
      <c r="L162" s="31"/>
      <c r="M162" s="31"/>
      <c r="N162" s="31"/>
      <c r="O162" s="31"/>
      <c r="P162" s="31"/>
      <c r="Q162" s="30"/>
    </row>
    <row r="163" spans="1:17" x14ac:dyDescent="0.25">
      <c r="A163" s="3">
        <v>40969</v>
      </c>
      <c r="B163" s="1">
        <f>((Plan2!B163/Plan2!B151)*100)-100</f>
        <v>11.03849550391638</v>
      </c>
      <c r="C163" s="1">
        <f>((Plan2!C163/Plan2!C151)*100)-100</f>
        <v>34.769981725146152</v>
      </c>
      <c r="D163" s="1">
        <f>((Plan2!D163/Plan2!D151)*100)-100</f>
        <v>6.5200295096508256</v>
      </c>
      <c r="E163" s="1">
        <f>((Plan2!E163/Plan2!E151)*100)-100</f>
        <v>36.533371967933704</v>
      </c>
      <c r="F163" s="1">
        <f>((Plan2!F163/Plan2!F151)*100)-100</f>
        <v>17.068425729885533</v>
      </c>
      <c r="G163" s="1">
        <f>((Plan2!G163/Plan2!G151)*100)-100</f>
        <v>58.20706411104922</v>
      </c>
      <c r="H163" s="1">
        <f>((Plan2!H163/Plan2!H151)*100)-100</f>
        <v>29.782877898095165</v>
      </c>
      <c r="I163" s="1">
        <f>((Plan2!I163/Plan2!I151)*100)-100</f>
        <v>-13.48740916375985</v>
      </c>
      <c r="J163" s="1">
        <f>((Plan2!J163/Plan2!J151)*100)-100</f>
        <v>10.449729257969636</v>
      </c>
      <c r="K163" s="36"/>
      <c r="L163" s="31"/>
      <c r="M163" s="31"/>
      <c r="N163" s="31"/>
      <c r="O163" s="31"/>
      <c r="P163" s="31"/>
      <c r="Q163" s="30"/>
    </row>
    <row r="164" spans="1:17" x14ac:dyDescent="0.25">
      <c r="A164" s="3">
        <v>41000</v>
      </c>
      <c r="B164" s="1">
        <f>((Plan2!B164/Plan2!B152)*100)-100</f>
        <v>-7.9265876153054791</v>
      </c>
      <c r="C164" s="1">
        <f>((Plan2!C164/Plan2!C152)*100)-100</f>
        <v>-3.1901680456448815</v>
      </c>
      <c r="D164" s="1">
        <f>((Plan2!D164/Plan2!D152)*100)-100</f>
        <v>-2.7113882012550619</v>
      </c>
      <c r="E164" s="1">
        <f>((Plan2!E164/Plan2!E152)*100)-100</f>
        <v>15.283196202048032</v>
      </c>
      <c r="F164" s="1">
        <f>((Plan2!F164/Plan2!F152)*100)-100</f>
        <v>21.364480818217004</v>
      </c>
      <c r="G164" s="1">
        <f>((Plan2!G164/Plan2!G152)*100)-100</f>
        <v>5.1597557051422172</v>
      </c>
      <c r="H164" s="1">
        <f>((Plan2!H164/Plan2!H152)*100)-100</f>
        <v>29.193167324499427</v>
      </c>
      <c r="I164" s="1">
        <f>((Plan2!I164/Plan2!I152)*100)-100</f>
        <v>-26.986844876199228</v>
      </c>
      <c r="J164" s="1">
        <f>((Plan2!J164/Plan2!J152)*100)-100</f>
        <v>-5.6663883974669034</v>
      </c>
      <c r="K164" s="36"/>
      <c r="L164" s="31"/>
      <c r="M164" s="31"/>
      <c r="N164" s="31"/>
      <c r="O164" s="31"/>
      <c r="P164" s="31"/>
      <c r="Q164" s="30"/>
    </row>
    <row r="165" spans="1:17" x14ac:dyDescent="0.25">
      <c r="A165" s="3">
        <v>41030</v>
      </c>
      <c r="B165" s="1">
        <f>((Plan2!B165/Plan2!B153)*100)-100</f>
        <v>2.811360283816299</v>
      </c>
      <c r="C165" s="1">
        <f>((Plan2!C165/Plan2!C153)*100)-100</f>
        <v>-2.0787806584720414</v>
      </c>
      <c r="D165" s="1">
        <f>((Plan2!D165/Plan2!D153)*100)-100</f>
        <v>-4.9972086775300681</v>
      </c>
      <c r="E165" s="1">
        <f>((Plan2!E165/Plan2!E153)*100)-100</f>
        <v>0.81862092709421574</v>
      </c>
      <c r="F165" s="1">
        <f>((Plan2!F165/Plan2!F153)*100)-100</f>
        <v>13.083365036536748</v>
      </c>
      <c r="G165" s="1">
        <f>((Plan2!G165/Plan2!G153)*100)-100</f>
        <v>2.5822073311530858</v>
      </c>
      <c r="H165" s="1">
        <f>((Plan2!H165/Plan2!H153)*100)-100</f>
        <v>74.809872362539977</v>
      </c>
      <c r="I165" s="1">
        <f>((Plan2!I165/Plan2!I153)*100)-100</f>
        <v>-7.9794735611830134</v>
      </c>
      <c r="J165" s="1">
        <f>((Plan2!J165/Plan2!J153)*100)-100</f>
        <v>11.496692515038461</v>
      </c>
      <c r="K165" s="36"/>
      <c r="L165" s="31"/>
      <c r="M165" s="31"/>
      <c r="N165" s="31"/>
      <c r="O165" s="31"/>
      <c r="P165" s="31"/>
      <c r="Q165" s="30"/>
    </row>
    <row r="166" spans="1:17" x14ac:dyDescent="0.25">
      <c r="A166" s="3">
        <v>41061</v>
      </c>
      <c r="B166" s="1">
        <f>((Plan2!B166/Plan2!B154)*100)-100</f>
        <v>-3.5200845519784707</v>
      </c>
      <c r="C166" s="1">
        <f>((Plan2!C166/Plan2!C154)*100)-100</f>
        <v>14.317675573318695</v>
      </c>
      <c r="D166" s="1">
        <f>((Plan2!D166/Plan2!D154)*100)-100</f>
        <v>0.21463207606784351</v>
      </c>
      <c r="E166" s="1">
        <f>((Plan2!E166/Plan2!E154)*100)-100</f>
        <v>-28.319565057742977</v>
      </c>
      <c r="F166" s="1">
        <f>((Plan2!F166/Plan2!F154)*100)-100</f>
        <v>14.347009039878287</v>
      </c>
      <c r="G166" s="1">
        <f>((Plan2!G166/Plan2!G154)*100)-100</f>
        <v>-2.9442017790299673</v>
      </c>
      <c r="H166" s="1">
        <f>((Plan2!H166/Plan2!H154)*100)-100</f>
        <v>18.757958995036887</v>
      </c>
      <c r="I166" s="1">
        <f>((Plan2!I166/Plan2!I154)*100)-100</f>
        <v>-25.599935626274402</v>
      </c>
      <c r="J166" s="1">
        <f>((Plan2!J166/Plan2!J154)*100)-100</f>
        <v>-4.5620410363578401</v>
      </c>
      <c r="K166" s="36"/>
      <c r="L166" s="31"/>
      <c r="M166" s="31"/>
      <c r="N166" s="31"/>
      <c r="O166" s="31"/>
      <c r="P166" s="31"/>
      <c r="Q166" s="30"/>
    </row>
    <row r="167" spans="1:17" x14ac:dyDescent="0.25">
      <c r="A167" s="3">
        <v>41091</v>
      </c>
      <c r="B167" s="1">
        <f>((Plan2!B167/Plan2!B155)*100)-100</f>
        <v>4.2292597525986224</v>
      </c>
      <c r="C167" s="1">
        <f>((Plan2!C167/Plan2!C155)*100)-100</f>
        <v>31.429589366067091</v>
      </c>
      <c r="D167" s="1">
        <f>((Plan2!D167/Plan2!D155)*100)-100</f>
        <v>6.6875970432796095</v>
      </c>
      <c r="E167" s="1">
        <f>((Plan2!E167/Plan2!E155)*100)-100</f>
        <v>26.840654274218352</v>
      </c>
      <c r="F167" s="1">
        <f>((Plan2!F167/Plan2!F155)*100)-100</f>
        <v>19.253577709730081</v>
      </c>
      <c r="G167" s="1">
        <f>((Plan2!G167/Plan2!G155)*100)-100</f>
        <v>-15.028668723905753</v>
      </c>
      <c r="H167" s="1">
        <f>((Plan2!H167/Plan2!H155)*100)-100</f>
        <v>11.5592877203255</v>
      </c>
      <c r="I167" s="1">
        <f>((Plan2!I167/Plan2!I155)*100)-100</f>
        <v>-16.414384866539095</v>
      </c>
      <c r="J167" s="1">
        <f>((Plan2!J167/Plan2!J155)*100)-100</f>
        <v>4.5054752923456221</v>
      </c>
      <c r="K167" s="36"/>
      <c r="L167" s="31"/>
      <c r="M167" s="31"/>
      <c r="N167" s="31"/>
      <c r="O167" s="31"/>
      <c r="P167" s="31"/>
      <c r="Q167" s="30"/>
    </row>
    <row r="168" spans="1:17" x14ac:dyDescent="0.25">
      <c r="A168" s="3">
        <v>41122</v>
      </c>
      <c r="B168" s="1">
        <f>((Plan2!B168/Plan2!B156)*100)-100</f>
        <v>-6.6806179750481647</v>
      </c>
      <c r="C168" s="1">
        <f>((Plan2!C168/Plan2!C156)*100)-100</f>
        <v>19.16458395561429</v>
      </c>
      <c r="D168" s="1">
        <f>((Plan2!D168/Plan2!D156)*100)-100</f>
        <v>1.0096365154777232</v>
      </c>
      <c r="E168" s="1">
        <f>((Plan2!E168/Plan2!E156)*100)-100</f>
        <v>16.387989790079629</v>
      </c>
      <c r="F168" s="1">
        <f>((Plan2!F168/Plan2!F156)*100)-100</f>
        <v>13.87074206332575</v>
      </c>
      <c r="G168" s="1">
        <f>((Plan2!G168/Plan2!G156)*100)-100</f>
        <v>-9.137117378775514</v>
      </c>
      <c r="H168" s="1">
        <f>((Plan2!H168/Plan2!H156)*100)-100</f>
        <v>54.355534295530987</v>
      </c>
      <c r="I168" s="1">
        <f>((Plan2!I168/Plan2!I156)*100)-100</f>
        <v>-12.180999987521474</v>
      </c>
      <c r="J168" s="1">
        <f>((Plan2!J168/Plan2!J156)*100)-100</f>
        <v>4.605824256193003</v>
      </c>
      <c r="K168" s="36"/>
      <c r="L168" s="31"/>
      <c r="M168" s="31"/>
      <c r="N168" s="31"/>
      <c r="O168" s="31"/>
      <c r="P168" s="31"/>
      <c r="Q168" s="30"/>
    </row>
    <row r="169" spans="1:17" x14ac:dyDescent="0.25">
      <c r="A169" s="3">
        <v>41153</v>
      </c>
      <c r="B169" s="1">
        <f>((Plan2!B169/Plan2!B157)*100)-100</f>
        <v>2.2864103701457594</v>
      </c>
      <c r="C169" s="1">
        <f>((Plan2!C169/Plan2!C157)*100)-100</f>
        <v>-4.4796686472243863</v>
      </c>
      <c r="D169" s="1">
        <f>((Plan2!D169/Plan2!D157)*100)-100</f>
        <v>11.336527435638004</v>
      </c>
      <c r="E169" s="1">
        <f>((Plan2!E169/Plan2!E157)*100)-100</f>
        <v>65.70490952445769</v>
      </c>
      <c r="F169" s="1">
        <f>((Plan2!F169/Plan2!F157)*100)-100</f>
        <v>9.7789204359670379</v>
      </c>
      <c r="G169" s="1">
        <f>((Plan2!G169/Plan2!G157)*100)-100</f>
        <v>-0.45225808232599718</v>
      </c>
      <c r="H169" s="1">
        <f>((Plan2!H169/Plan2!H157)*100)-100</f>
        <v>-3.5987264117529776</v>
      </c>
      <c r="I169" s="1">
        <f>((Plan2!I169/Plan2!I157)*100)-100</f>
        <v>-19.319828358475107</v>
      </c>
      <c r="J169" s="1">
        <f>((Plan2!J169/Plan2!J157)*100)-100</f>
        <v>2.1803966707941669</v>
      </c>
      <c r="K169" s="36"/>
      <c r="L169" s="31"/>
      <c r="M169" s="31"/>
      <c r="N169" s="31"/>
      <c r="O169" s="31"/>
      <c r="P169" s="31"/>
      <c r="Q169" s="30"/>
    </row>
    <row r="170" spans="1:17" x14ac:dyDescent="0.25">
      <c r="A170" s="3">
        <v>41183</v>
      </c>
      <c r="B170" s="1">
        <f>((Plan2!B170/Plan2!B158)*100)-100</f>
        <v>3.1741896802322458</v>
      </c>
      <c r="C170" s="1">
        <f>((Plan2!C170/Plan2!C158)*100)-100</f>
        <v>36.954484777520349</v>
      </c>
      <c r="D170" s="1">
        <f>((Plan2!D170/Plan2!D158)*100)-100</f>
        <v>10.983210213606085</v>
      </c>
      <c r="E170" s="1">
        <f>((Plan2!E170/Plan2!E158)*100)-100</f>
        <v>90.57723451455314</v>
      </c>
      <c r="F170" s="1">
        <f>((Plan2!F170/Plan2!F158)*100)-100</f>
        <v>23.040823044722998</v>
      </c>
      <c r="G170" s="1">
        <f>((Plan2!G170/Plan2!G158)*100)-100</f>
        <v>-19.732136330071611</v>
      </c>
      <c r="H170" s="1">
        <f>((Plan2!H170/Plan2!H158)*100)-100</f>
        <v>8.1785193994734016</v>
      </c>
      <c r="I170" s="1">
        <f>((Plan2!I170/Plan2!I158)*100)-100</f>
        <v>-23.480033322701075</v>
      </c>
      <c r="J170" s="1">
        <f>((Plan2!J170/Plan2!J158)*100)-100</f>
        <v>-4.3621943763027105</v>
      </c>
      <c r="K170" s="36"/>
      <c r="L170" s="31"/>
      <c r="M170" s="31"/>
      <c r="N170" s="31"/>
      <c r="O170" s="31"/>
      <c r="P170" s="31"/>
      <c r="Q170" s="30"/>
    </row>
    <row r="171" spans="1:17" x14ac:dyDescent="0.25">
      <c r="A171" s="3">
        <v>41214</v>
      </c>
      <c r="B171" s="1">
        <f>((Plan2!B171/Plan2!B159)*100)-100</f>
        <v>9.7020230209371192</v>
      </c>
      <c r="C171" s="1">
        <f>((Plan2!C171/Plan2!C159)*100)-100</f>
        <v>-8.9364947691791627</v>
      </c>
      <c r="D171" s="1">
        <f>((Plan2!D171/Plan2!D159)*100)-100</f>
        <v>-9.0476797163447173</v>
      </c>
      <c r="E171" s="1">
        <f>((Plan2!E171/Plan2!E159)*100)-100</f>
        <v>30.00113081064319</v>
      </c>
      <c r="F171" s="1">
        <f>((Plan2!F171/Plan2!F159)*100)-100</f>
        <v>13.929099897183178</v>
      </c>
      <c r="G171" s="1">
        <f>((Plan2!G171/Plan2!G159)*100)-100</f>
        <v>2.6228447025943353</v>
      </c>
      <c r="H171" s="1">
        <f>((Plan2!H171/Plan2!H159)*100)-100</f>
        <v>3.9854255295020096</v>
      </c>
      <c r="I171" s="1">
        <f>((Plan2!I171/Plan2!I159)*100)-100</f>
        <v>-5.5275065560779524</v>
      </c>
      <c r="J171" s="1">
        <f>((Plan2!J171/Plan2!J159)*100)-100</f>
        <v>12.00197417434012</v>
      </c>
      <c r="K171" s="36"/>
      <c r="L171" s="31"/>
      <c r="M171" s="31"/>
      <c r="N171" s="31"/>
      <c r="O171" s="31"/>
      <c r="P171" s="31"/>
      <c r="Q171" s="30"/>
    </row>
    <row r="172" spans="1:17" x14ac:dyDescent="0.25">
      <c r="A172" s="3">
        <v>41244</v>
      </c>
      <c r="B172" s="1">
        <f>((Plan2!B172/Plan2!B160)*100)-100</f>
        <v>-5.5620830593502575</v>
      </c>
      <c r="C172" s="1">
        <f>((Plan2!C172/Plan2!C160)*100)-100</f>
        <v>-25.359298765333264</v>
      </c>
      <c r="D172" s="1">
        <f>((Plan2!D172/Plan2!D160)*100)-100</f>
        <v>17.758262135424133</v>
      </c>
      <c r="E172" s="1">
        <f>((Plan2!E172/Plan2!E160)*100)-100</f>
        <v>14.85240644927039</v>
      </c>
      <c r="F172" s="1">
        <f>((Plan2!F172/Plan2!F160)*100)-100</f>
        <v>14.473641077176325</v>
      </c>
      <c r="G172" s="1">
        <f>((Plan2!G172/Plan2!G160)*100)-100</f>
        <v>-0.43002470857980768</v>
      </c>
      <c r="H172" s="1">
        <f>((Plan2!H172/Plan2!H160)*100)-100</f>
        <v>8.5458772220321464</v>
      </c>
      <c r="I172" s="1">
        <f>((Plan2!I172/Plan2!I160)*100)-100</f>
        <v>45.940794880200798</v>
      </c>
      <c r="J172" s="1">
        <f>((Plan2!J172/Plan2!J160)*100)-100</f>
        <v>58.310344503110798</v>
      </c>
      <c r="K172" s="36"/>
      <c r="L172" s="31"/>
      <c r="M172" s="31"/>
      <c r="N172" s="31"/>
      <c r="O172" s="31"/>
      <c r="P172" s="31"/>
      <c r="Q172" s="30"/>
    </row>
    <row r="173" spans="1:17" x14ac:dyDescent="0.25">
      <c r="A173" s="3">
        <v>41275</v>
      </c>
      <c r="B173" s="1">
        <f>((Plan2!B173/Plan2!B161)*100)-100</f>
        <v>-7.7634446449802965</v>
      </c>
      <c r="C173" s="1">
        <f>((Plan2!C173/Plan2!C161)*100)-100</f>
        <v>-8.8403654353255661</v>
      </c>
      <c r="D173" s="1">
        <f>((Plan2!D173/Plan2!D161)*100)-100</f>
        <v>8.1048481716249086</v>
      </c>
      <c r="E173" s="1">
        <f>((Plan2!E173/Plan2!E161)*100)-100</f>
        <v>-25.348141712931948</v>
      </c>
      <c r="F173" s="1">
        <f>((Plan2!F173/Plan2!F161)*100)-100</f>
        <v>23.688157838721537</v>
      </c>
      <c r="G173" s="1">
        <f>((Plan2!G173/Plan2!G161)*100)-100</f>
        <v>0.65041547496342389</v>
      </c>
      <c r="H173" s="1">
        <f>((Plan2!H173/Plan2!H161)*100)-100</f>
        <v>3.8697541430300078</v>
      </c>
      <c r="I173" s="1">
        <f>((Plan2!I173/Plan2!I161)*100)-100</f>
        <v>-6.8939679543673122</v>
      </c>
      <c r="J173" s="1">
        <f>((Plan2!J173/Plan2!J161)*100)-100</f>
        <v>-6.010143341535084</v>
      </c>
      <c r="K173" s="36"/>
      <c r="L173" s="31"/>
      <c r="M173" s="31"/>
      <c r="N173" s="31"/>
      <c r="O173" s="31"/>
      <c r="P173" s="31"/>
      <c r="Q173" s="30"/>
    </row>
    <row r="174" spans="1:17" x14ac:dyDescent="0.25">
      <c r="A174" s="3">
        <v>41306</v>
      </c>
      <c r="B174" s="1">
        <f>((Plan2!B174/Plan2!B162)*100)-100</f>
        <v>-8.0501541654497686</v>
      </c>
      <c r="C174" s="1">
        <f>((Plan2!C174/Plan2!C162)*100)-100</f>
        <v>-18.350636053537457</v>
      </c>
      <c r="D174" s="1">
        <f>((Plan2!D174/Plan2!D162)*100)-100</f>
        <v>22.456091150573258</v>
      </c>
      <c r="E174" s="1">
        <f>((Plan2!E174/Plan2!E162)*100)-100</f>
        <v>-0.61432086085993376</v>
      </c>
      <c r="F174" s="1">
        <f>((Plan2!F174/Plan2!F162)*100)-100</f>
        <v>8.4938618155747179</v>
      </c>
      <c r="G174" s="1">
        <f>((Plan2!G174/Plan2!G162)*100)-100</f>
        <v>58.240241792307501</v>
      </c>
      <c r="H174" s="1">
        <f>((Plan2!H174/Plan2!H162)*100)-100</f>
        <v>-20.145897631648708</v>
      </c>
      <c r="I174" s="1">
        <f>((Plan2!I174/Plan2!I162)*100)-100</f>
        <v>-12.350230035415905</v>
      </c>
      <c r="J174" s="1">
        <f>((Plan2!J174/Plan2!J162)*100)-100</f>
        <v>-8.1466879867754187</v>
      </c>
      <c r="K174" s="36"/>
      <c r="L174" s="31"/>
      <c r="M174" s="31"/>
      <c r="N174" s="31"/>
      <c r="O174" s="31"/>
      <c r="P174" s="31"/>
      <c r="Q174" s="30"/>
    </row>
    <row r="175" spans="1:17" x14ac:dyDescent="0.25">
      <c r="A175" s="3">
        <v>41334</v>
      </c>
      <c r="B175" s="1">
        <f>((Plan2!B175/Plan2!B163)*100)-100</f>
        <v>-21.969619762002893</v>
      </c>
      <c r="C175" s="1">
        <f>((Plan2!C175/Plan2!C163)*100)-100</f>
        <v>-8.796957643838482</v>
      </c>
      <c r="D175" s="1">
        <f>((Plan2!D175/Plan2!D163)*100)-100</f>
        <v>5.6494397870461484</v>
      </c>
      <c r="E175" s="1">
        <f>((Plan2!E175/Plan2!E163)*100)-100</f>
        <v>-8.1554295215135824</v>
      </c>
      <c r="F175" s="1">
        <f>((Plan2!F175/Plan2!F163)*100)-100</f>
        <v>7.7051352213633635</v>
      </c>
      <c r="G175" s="1">
        <f>((Plan2!G175/Plan2!G163)*100)-100</f>
        <v>-33.994041281763543</v>
      </c>
      <c r="H175" s="1">
        <f>((Plan2!H175/Plan2!H163)*100)-100</f>
        <v>5.9056887065653996</v>
      </c>
      <c r="I175" s="1">
        <f>((Plan2!I175/Plan2!I163)*100)-100</f>
        <v>-18.259930284122802</v>
      </c>
      <c r="J175" s="1">
        <f>((Plan2!J175/Plan2!J163)*100)-100</f>
        <v>-17.401461193855141</v>
      </c>
      <c r="K175" s="36"/>
      <c r="L175" s="31"/>
      <c r="M175" s="31"/>
      <c r="N175" s="31"/>
      <c r="O175" s="31"/>
      <c r="P175" s="31"/>
      <c r="Q175" s="30"/>
    </row>
    <row r="176" spans="1:17" x14ac:dyDescent="0.25">
      <c r="A176" s="3">
        <v>41365</v>
      </c>
      <c r="B176" s="1">
        <f>((Plan2!B176/Plan2!B164)*100)-100</f>
        <v>-8.455826820387415</v>
      </c>
      <c r="C176" s="1">
        <f>((Plan2!C176/Plan2!C164)*100)-100</f>
        <v>3.3950707880360937</v>
      </c>
      <c r="D176" s="1">
        <f>((Plan2!D176/Plan2!D164)*100)-100</f>
        <v>14.025511298946398</v>
      </c>
      <c r="E176" s="1">
        <f>((Plan2!E176/Plan2!E164)*100)-100</f>
        <v>61.508892643117264</v>
      </c>
      <c r="F176" s="1">
        <f>((Plan2!F176/Plan2!F164)*100)-100</f>
        <v>35.123426465760645</v>
      </c>
      <c r="G176" s="1">
        <f>((Plan2!G176/Plan2!G164)*100)-100</f>
        <v>-19.43980508907147</v>
      </c>
      <c r="H176" s="1">
        <f>((Plan2!H176/Plan2!H164)*100)-100</f>
        <v>7.7784284605300513E-2</v>
      </c>
      <c r="I176" s="1">
        <f>((Plan2!I176/Plan2!I164)*100)-100</f>
        <v>15.728467132283328</v>
      </c>
      <c r="J176" s="1">
        <f>((Plan2!J176/Plan2!J164)*100)-100</f>
        <v>10.738344420367525</v>
      </c>
      <c r="K176" s="36"/>
      <c r="L176" s="31"/>
      <c r="M176" s="31"/>
      <c r="N176" s="31"/>
      <c r="O176" s="31"/>
      <c r="P176" s="31"/>
      <c r="Q176" s="30"/>
    </row>
    <row r="177" spans="1:17" x14ac:dyDescent="0.25">
      <c r="A177" s="3">
        <v>41395</v>
      </c>
      <c r="B177" s="1">
        <f>((Plan2!B177/Plan2!B165)*100)-100</f>
        <v>-3.9404388194605104</v>
      </c>
      <c r="C177" s="1">
        <f>((Plan2!C177/Plan2!C165)*100)-100</f>
        <v>-3.4673734057338095</v>
      </c>
      <c r="D177" s="1">
        <f>((Plan2!D177/Plan2!D165)*100)-100</f>
        <v>6.5928845732811823</v>
      </c>
      <c r="E177" s="1">
        <f>((Plan2!E177/Plan2!E165)*100)-100</f>
        <v>-7.315131228909209</v>
      </c>
      <c r="F177" s="1">
        <f>((Plan2!F177/Plan2!F165)*100)-100</f>
        <v>19.389892338617315</v>
      </c>
      <c r="G177" s="1">
        <f>((Plan2!G177/Plan2!G165)*100)-100</f>
        <v>3.4866596725422738</v>
      </c>
      <c r="H177" s="1">
        <f>((Plan2!H177/Plan2!H165)*100)-100</f>
        <v>-21.306069636960643</v>
      </c>
      <c r="I177" s="1">
        <f>((Plan2!I177/Plan2!I165)*100)-100</f>
        <v>-11.174205773772016</v>
      </c>
      <c r="J177" s="1">
        <f>((Plan2!J177/Plan2!J165)*100)-100</f>
        <v>-6.927332263767596</v>
      </c>
      <c r="K177" s="36"/>
      <c r="L177" s="31"/>
      <c r="M177" s="31"/>
      <c r="N177" s="31"/>
      <c r="O177" s="31"/>
      <c r="P177" s="31"/>
      <c r="Q177" s="30"/>
    </row>
    <row r="178" spans="1:17" x14ac:dyDescent="0.25">
      <c r="A178" s="3">
        <v>41426</v>
      </c>
      <c r="B178" s="1">
        <f>((Plan2!B178/Plan2!B166)*100)-100</f>
        <v>-14.203629042350656</v>
      </c>
      <c r="C178" s="1">
        <f>((Plan2!C178/Plan2!C166)*100)-100</f>
        <v>-13.269746365209841</v>
      </c>
      <c r="D178" s="1">
        <f>((Plan2!D178/Plan2!D166)*100)-100</f>
        <v>-4.7746577740280145</v>
      </c>
      <c r="E178" s="1">
        <f>((Plan2!E178/Plan2!E166)*100)-100</f>
        <v>-25.891965741406594</v>
      </c>
      <c r="F178" s="1">
        <f>((Plan2!F178/Plan2!F166)*100)-100</f>
        <v>3.7360202152650288</v>
      </c>
      <c r="G178" s="1">
        <f>((Plan2!G178/Plan2!G166)*100)-100</f>
        <v>0.99381247778900672</v>
      </c>
      <c r="H178" s="1">
        <f>((Plan2!H178/Plan2!H166)*100)-100</f>
        <v>-18.796266077887452</v>
      </c>
      <c r="I178" s="1">
        <f>((Plan2!I178/Plan2!I166)*100)-100</f>
        <v>-7.5181855852272292</v>
      </c>
      <c r="J178" s="1">
        <f>((Plan2!J178/Plan2!J166)*100)-100</f>
        <v>-8.3100323345598639</v>
      </c>
      <c r="K178" s="36"/>
      <c r="L178" s="31"/>
      <c r="M178" s="31"/>
      <c r="N178" s="31"/>
      <c r="O178" s="31"/>
      <c r="P178" s="31"/>
      <c r="Q178" s="30"/>
    </row>
    <row r="179" spans="1:17" x14ac:dyDescent="0.25">
      <c r="A179" s="3">
        <v>41456</v>
      </c>
      <c r="B179" s="1">
        <f>((Plan2!B179/Plan2!B167)*100)-100</f>
        <v>-15.287168168926129</v>
      </c>
      <c r="C179" s="1">
        <f>((Plan2!C179/Plan2!C167)*100)-100</f>
        <v>-13.878615867414666</v>
      </c>
      <c r="D179" s="1">
        <f>((Plan2!D179/Plan2!D167)*100)-100</f>
        <v>7.4807890640053785</v>
      </c>
      <c r="E179" s="1">
        <f>((Plan2!E179/Plan2!E167)*100)-100</f>
        <v>-6.7801895364574847</v>
      </c>
      <c r="F179" s="1">
        <f>((Plan2!F179/Plan2!F167)*100)-100</f>
        <v>1.5328340453463198</v>
      </c>
      <c r="G179" s="1">
        <f>((Plan2!G179/Plan2!G167)*100)-100</f>
        <v>-3.3054461906177153</v>
      </c>
      <c r="H179" s="1">
        <f>((Plan2!H179/Plan2!H167)*100)-100</f>
        <v>-8.9510973119633377</v>
      </c>
      <c r="I179" s="1">
        <f>((Plan2!I179/Plan2!I167)*100)-100</f>
        <v>-10.188703784547812</v>
      </c>
      <c r="J179" s="1">
        <f>((Plan2!J179/Plan2!J167)*100)-100</f>
        <v>-8.5210009979392964</v>
      </c>
      <c r="K179" s="36"/>
      <c r="L179" s="31"/>
      <c r="M179" s="31"/>
      <c r="N179" s="31"/>
      <c r="O179" s="31"/>
      <c r="P179" s="31"/>
      <c r="Q179" s="30"/>
    </row>
    <row r="180" spans="1:17" x14ac:dyDescent="0.25">
      <c r="A180" s="3">
        <v>41487</v>
      </c>
      <c r="B180" s="1">
        <f>((Plan2!B180/Plan2!B168)*100)-100</f>
        <v>-6.5134205368609202</v>
      </c>
      <c r="C180" s="1">
        <f>((Plan2!C180/Plan2!C168)*100)-100</f>
        <v>-22.46235179005177</v>
      </c>
      <c r="D180" s="1">
        <f>((Plan2!D180/Plan2!D168)*100)-100</f>
        <v>11.886991284396004</v>
      </c>
      <c r="E180" s="1">
        <f>((Plan2!E180/Plan2!E168)*100)-100</f>
        <v>26.333332848619833</v>
      </c>
      <c r="F180" s="1">
        <f>((Plan2!F180/Plan2!F168)*100)-100</f>
        <v>-1.1237133137053377</v>
      </c>
      <c r="G180" s="1">
        <f>((Plan2!G180/Plan2!G168)*100)-100</f>
        <v>14.765214352471688</v>
      </c>
      <c r="H180" s="1">
        <f>((Plan2!H180/Plan2!H168)*100)-100</f>
        <v>-26.324326957883514</v>
      </c>
      <c r="I180" s="1">
        <f>((Plan2!I180/Plan2!I168)*100)-100</f>
        <v>14.975857911837707</v>
      </c>
      <c r="J180" s="1">
        <f>((Plan2!J180/Plan2!J168)*100)-100</f>
        <v>12.007810447286118</v>
      </c>
      <c r="K180" s="36"/>
      <c r="L180" s="31"/>
      <c r="M180" s="31"/>
      <c r="N180" s="31"/>
      <c r="O180" s="31"/>
      <c r="P180" s="31"/>
      <c r="Q180" s="30"/>
    </row>
    <row r="181" spans="1:17" x14ac:dyDescent="0.25">
      <c r="A181" s="3">
        <v>41518</v>
      </c>
      <c r="B181" s="1">
        <f>((Plan2!B181/Plan2!B169)*100)-100</f>
        <v>-13.581458647117657</v>
      </c>
      <c r="C181" s="1">
        <f>((Plan2!C181/Plan2!C169)*100)-100</f>
        <v>-6.8558625417132504</v>
      </c>
      <c r="D181" s="1">
        <f>((Plan2!D181/Plan2!D169)*100)-100</f>
        <v>8.9360605691547477</v>
      </c>
      <c r="E181" s="1">
        <f>((Plan2!E181/Plan2!E169)*100)-100</f>
        <v>25.920608825930969</v>
      </c>
      <c r="F181" s="1">
        <f>((Plan2!F181/Plan2!F169)*100)-100</f>
        <v>4.6257471386638542</v>
      </c>
      <c r="G181" s="1">
        <f>((Plan2!G181/Plan2!G169)*100)-100</f>
        <v>8.7921864373401633</v>
      </c>
      <c r="H181" s="1">
        <f>((Plan2!H181/Plan2!H169)*100)-100</f>
        <v>16.221348305738388</v>
      </c>
      <c r="I181" s="1">
        <f>((Plan2!I181/Plan2!I169)*100)-100</f>
        <v>-1.9786489688965645</v>
      </c>
      <c r="J181" s="1">
        <f>((Plan2!J181/Plan2!J169)*100)-100</f>
        <v>-2.6783687199416164</v>
      </c>
      <c r="K181" s="36"/>
      <c r="L181" s="31"/>
      <c r="M181" s="31"/>
      <c r="N181" s="31"/>
      <c r="O181" s="31"/>
      <c r="P181" s="31"/>
      <c r="Q181" s="30"/>
    </row>
    <row r="182" spans="1:17" x14ac:dyDescent="0.25">
      <c r="A182" s="3">
        <v>41548</v>
      </c>
      <c r="B182" s="1">
        <f>((Plan2!B182/Plan2!B170)*100)-100</f>
        <v>0.24731493663256288</v>
      </c>
      <c r="C182" s="1">
        <f>((Plan2!C182/Plan2!C170)*100)-100</f>
        <v>-18.995789641638055</v>
      </c>
      <c r="D182" s="1">
        <f>((Plan2!D182/Plan2!D170)*100)-100</f>
        <v>20.400456660537756</v>
      </c>
      <c r="E182" s="1">
        <f>((Plan2!E182/Plan2!E170)*100)-100</f>
        <v>23.333909235283684</v>
      </c>
      <c r="F182" s="1">
        <f>((Plan2!F182/Plan2!F170)*100)-100</f>
        <v>0.8803486082927634</v>
      </c>
      <c r="G182" s="1">
        <f>((Plan2!G182/Plan2!G170)*100)-100</f>
        <v>2.506789711190649</v>
      </c>
      <c r="H182" s="1">
        <f>((Plan2!H182/Plan2!H170)*100)-100</f>
        <v>10.193031277890483</v>
      </c>
      <c r="I182" s="1">
        <f>((Plan2!I182/Plan2!I170)*100)-100</f>
        <v>26.166599834487613</v>
      </c>
      <c r="J182" s="1">
        <f>((Plan2!J182/Plan2!J170)*100)-100</f>
        <v>20.35211142299336</v>
      </c>
      <c r="K182" s="36"/>
      <c r="L182" s="31"/>
      <c r="M182" s="31"/>
      <c r="N182" s="31"/>
      <c r="O182" s="31"/>
      <c r="P182" s="31"/>
      <c r="Q182" s="30"/>
    </row>
    <row r="183" spans="1:17" x14ac:dyDescent="0.25">
      <c r="A183" s="3">
        <v>41579</v>
      </c>
      <c r="B183" s="1">
        <f>((Plan2!B183/Plan2!B171)*100)-100</f>
        <v>-14.374889844452994</v>
      </c>
      <c r="C183" s="1">
        <f>((Plan2!C183/Plan2!C171)*100)-100</f>
        <v>-9.4854084327057393</v>
      </c>
      <c r="D183" s="1">
        <f>((Plan2!D183/Plan2!D171)*100)-100</f>
        <v>18.324138720278853</v>
      </c>
      <c r="E183" s="1">
        <f>((Plan2!E183/Plan2!E171)*100)-100</f>
        <v>13.881845897687484</v>
      </c>
      <c r="F183" s="1">
        <f>((Plan2!F183/Plan2!F171)*100)-100</f>
        <v>-2.5199867421208211</v>
      </c>
      <c r="G183" s="1">
        <f>((Plan2!G183/Plan2!G171)*100)-100</f>
        <v>5.5512797900500175</v>
      </c>
      <c r="H183" s="1">
        <f>((Plan2!H183/Plan2!H171)*100)-100</f>
        <v>11.120758176334689</v>
      </c>
      <c r="I183" s="1">
        <f>((Plan2!I183/Plan2!I171)*100)-100</f>
        <v>-12.246180848267443</v>
      </c>
      <c r="J183" s="1">
        <f>((Plan2!J183/Plan2!J171)*100)-100</f>
        <v>-10.812625805497248</v>
      </c>
      <c r="K183" s="36"/>
      <c r="L183" s="31"/>
      <c r="M183" s="31"/>
      <c r="N183" s="31"/>
      <c r="O183" s="31"/>
      <c r="P183" s="31"/>
      <c r="Q183" s="30"/>
    </row>
    <row r="184" spans="1:17" x14ac:dyDescent="0.25">
      <c r="A184" s="3">
        <v>41609</v>
      </c>
      <c r="B184" s="1">
        <f>((Plan2!B184/Plan2!B172)*100)-100</f>
        <v>-12.572594212390214</v>
      </c>
      <c r="C184" s="1">
        <f>((Plan2!C184/Plan2!C172)*100)-100</f>
        <v>-6.7311749535495835</v>
      </c>
      <c r="D184" s="1">
        <f>((Plan2!D184/Plan2!D172)*100)-100</f>
        <v>7.5931291601618227</v>
      </c>
      <c r="E184" s="1">
        <f>((Plan2!E184/Plan2!E172)*100)-100</f>
        <v>5.558714082981183</v>
      </c>
      <c r="F184" s="1">
        <f>((Plan2!F184/Plan2!F172)*100)-100</f>
        <v>3.2153359993353945</v>
      </c>
      <c r="G184" s="1">
        <f>((Plan2!G184/Plan2!G172)*100)-100</f>
        <v>-3.80637691036776</v>
      </c>
      <c r="H184" s="1">
        <f>((Plan2!H184/Plan2!H172)*100)-100</f>
        <v>-0.39034425676699414</v>
      </c>
      <c r="I184" s="1">
        <f>((Plan2!I184/Plan2!I172)*100)-100</f>
        <v>-46.456606271150505</v>
      </c>
      <c r="J184" s="1">
        <f>((Plan2!J184/Plan2!J172)*100)-100</f>
        <v>-39.516415961899106</v>
      </c>
      <c r="K184" s="36"/>
      <c r="L184" s="31"/>
      <c r="M184" s="31"/>
      <c r="N184" s="31"/>
      <c r="O184" s="31"/>
      <c r="P184" s="31"/>
      <c r="Q184" s="30"/>
    </row>
    <row r="185" spans="1:17" x14ac:dyDescent="0.25">
      <c r="A185" s="3">
        <v>41640</v>
      </c>
      <c r="B185" s="1">
        <f>((Plan2!B185/Plan2!B173)*100)-100</f>
        <v>-17.638621664420711</v>
      </c>
      <c r="C185" s="1">
        <f>((Plan2!C185/Plan2!C173)*100)-100</f>
        <v>1.9541782897488815</v>
      </c>
      <c r="D185" s="1">
        <f>((Plan2!D185/Plan2!D173)*100)-100</f>
        <v>29.338286990815732</v>
      </c>
      <c r="E185" s="1">
        <f>((Plan2!E185/Plan2!E173)*100)-100</f>
        <v>70.086125337752151</v>
      </c>
      <c r="F185" s="1">
        <f>((Plan2!F185/Plan2!F173)*100)-100</f>
        <v>19.652971210566946</v>
      </c>
      <c r="G185" s="1">
        <f>((Plan2!G185/Plan2!G173)*100)-100</f>
        <v>55.911298597656241</v>
      </c>
      <c r="H185" s="1">
        <f>((Plan2!H185/Plan2!H173)*100)-100</f>
        <v>-4.50048831058254</v>
      </c>
      <c r="I185" s="1">
        <f>((Plan2!I185/Plan2!I173)*100)-100</f>
        <v>14.133417201190852</v>
      </c>
      <c r="J185" s="1">
        <f>((Plan2!J185/Plan2!J173)*100)-100</f>
        <v>7.558360137041916</v>
      </c>
      <c r="K185" s="36"/>
      <c r="L185" s="31"/>
      <c r="M185" s="31"/>
      <c r="N185" s="31"/>
      <c r="O185" s="31"/>
      <c r="P185" s="31"/>
      <c r="Q185" s="30"/>
    </row>
    <row r="186" spans="1:17" x14ac:dyDescent="0.25">
      <c r="A186" s="3">
        <v>41671</v>
      </c>
      <c r="B186" s="1">
        <f>((Plan2!B186/Plan2!B174)*100)-100</f>
        <v>2.7825391207102967</v>
      </c>
      <c r="C186" s="1">
        <f>((Plan2!C186/Plan2!C174)*100)-100</f>
        <v>30.077914284844951</v>
      </c>
      <c r="D186" s="1">
        <f>((Plan2!D186/Plan2!D174)*100)-100</f>
        <v>7.0388299268551151</v>
      </c>
      <c r="E186" s="1">
        <f>((Plan2!E186/Plan2!E174)*100)-100</f>
        <v>61.102647878777645</v>
      </c>
      <c r="F186" s="1">
        <f>((Plan2!F186/Plan2!F174)*100)-100</f>
        <v>29.726733406994811</v>
      </c>
      <c r="G186" s="1">
        <f>((Plan2!G186/Plan2!G174)*100)-100</f>
        <v>23.637966471569129</v>
      </c>
      <c r="H186" s="1">
        <f>((Plan2!H186/Plan2!H174)*100)-100</f>
        <v>-19.554048625403908</v>
      </c>
      <c r="I186" s="1">
        <f>((Plan2!I186/Plan2!I174)*100)-100</f>
        <v>14.825954354088239</v>
      </c>
      <c r="J186" s="1">
        <f>((Plan2!J186/Plan2!J174)*100)-100</f>
        <v>10.150402067641011</v>
      </c>
      <c r="K186" s="36"/>
      <c r="L186" s="31"/>
      <c r="M186" s="31"/>
      <c r="N186" s="31"/>
      <c r="O186" s="31"/>
      <c r="P186" s="31"/>
      <c r="Q186" s="30"/>
    </row>
    <row r="187" spans="1:17" x14ac:dyDescent="0.25">
      <c r="A187" s="3">
        <v>41699</v>
      </c>
      <c r="B187" s="1">
        <f>((Plan2!B187/Plan2!B175)*100)-100</f>
        <v>13.317285522140821</v>
      </c>
      <c r="C187" s="1">
        <f>((Plan2!C187/Plan2!C175)*100)-100</f>
        <v>5.0579799761257789</v>
      </c>
      <c r="D187" s="1">
        <f>((Plan2!D187/Plan2!D175)*100)-100</f>
        <v>16.605762887480353</v>
      </c>
      <c r="E187" s="1">
        <f>((Plan2!E187/Plan2!E175)*100)-100</f>
        <v>155.78290235996425</v>
      </c>
      <c r="F187" s="1">
        <f>((Plan2!F187/Plan2!F175)*100)-100</f>
        <v>12.986934825782285</v>
      </c>
      <c r="G187" s="1">
        <f>((Plan2!G187/Plan2!G175)*100)-100</f>
        <v>26.777415218077124</v>
      </c>
      <c r="H187" s="1">
        <f>((Plan2!H187/Plan2!H175)*100)-100</f>
        <v>0.36842624319587003</v>
      </c>
      <c r="I187" s="1">
        <f>((Plan2!I187/Plan2!I175)*100)-100</f>
        <v>44.357276915591115</v>
      </c>
      <c r="J187" s="1">
        <f>((Plan2!J187/Plan2!J175)*100)-100</f>
        <v>38.260422258724304</v>
      </c>
      <c r="K187" s="36"/>
      <c r="L187" s="31"/>
      <c r="M187" s="31"/>
      <c r="N187" s="31"/>
      <c r="O187" s="31"/>
      <c r="P187" s="31"/>
      <c r="Q187" s="30"/>
    </row>
    <row r="188" spans="1:17" x14ac:dyDescent="0.25">
      <c r="A188" s="3">
        <v>41730</v>
      </c>
      <c r="B188" s="1">
        <f>((Plan2!B188/Plan2!B176)*100)-100</f>
        <v>-5.6251000294720797</v>
      </c>
      <c r="C188" s="1">
        <f>((Plan2!C188/Plan2!C176)*100)-100</f>
        <v>-0.23227184677830337</v>
      </c>
      <c r="D188" s="1">
        <f>((Plan2!D188/Plan2!D176)*100)-100</f>
        <v>5.9789127281674013</v>
      </c>
      <c r="E188" s="1">
        <f>((Plan2!E188/Plan2!E176)*100)-100</f>
        <v>2.0988391576886869</v>
      </c>
      <c r="F188" s="1">
        <f>((Plan2!F188/Plan2!F176)*100)-100</f>
        <v>7.9294921591109784</v>
      </c>
      <c r="G188" s="1">
        <f>((Plan2!G188/Plan2!G176)*100)-100</f>
        <v>34.693073005411122</v>
      </c>
      <c r="H188" s="1">
        <f>((Plan2!H188/Plan2!H176)*100)-100</f>
        <v>9.8831858100993486</v>
      </c>
      <c r="I188" s="1">
        <f>((Plan2!I188/Plan2!I176)*100)-100</f>
        <v>-10.880914026278049</v>
      </c>
      <c r="J188" s="1">
        <f>((Plan2!J188/Plan2!J176)*100)-100</f>
        <v>-9.392567421438045</v>
      </c>
      <c r="K188" s="36"/>
      <c r="L188" s="31"/>
      <c r="M188" s="31"/>
      <c r="N188" s="31"/>
      <c r="O188" s="31"/>
      <c r="P188" s="31"/>
      <c r="Q188" s="30"/>
    </row>
    <row r="189" spans="1:17" x14ac:dyDescent="0.25">
      <c r="A189" s="3">
        <v>41760</v>
      </c>
      <c r="B189" s="1">
        <f>((Plan2!B189/Plan2!B177)*100)-100</f>
        <v>-0.67991466643374565</v>
      </c>
      <c r="C189" s="1">
        <f>((Plan2!C189/Plan2!C177)*100)-100</f>
        <v>11.332533234065906</v>
      </c>
      <c r="D189" s="1">
        <f>((Plan2!D189/Plan2!D177)*100)-100</f>
        <v>23.094414662298817</v>
      </c>
      <c r="E189" s="1">
        <f>((Plan2!E189/Plan2!E177)*100)-100</f>
        <v>20.690742046171721</v>
      </c>
      <c r="F189" s="1">
        <f>((Plan2!F189/Plan2!F177)*100)-100</f>
        <v>22.039588049443012</v>
      </c>
      <c r="G189" s="1">
        <f>((Plan2!G189/Plan2!G177)*100)-100</f>
        <v>24.809486373039562</v>
      </c>
      <c r="H189" s="1">
        <f>((Plan2!H189/Plan2!H177)*100)-100</f>
        <v>-7.227028727625509</v>
      </c>
      <c r="I189" s="1">
        <f>((Plan2!I189/Plan2!I177)*100)-100</f>
        <v>4.2004553906418209</v>
      </c>
      <c r="J189" s="1">
        <f>((Plan2!J189/Plan2!J177)*100)-100</f>
        <v>1.5489730615638706</v>
      </c>
      <c r="K189" s="36"/>
      <c r="L189" s="31"/>
      <c r="M189" s="31"/>
      <c r="N189" s="31"/>
      <c r="O189" s="31"/>
      <c r="P189" s="31"/>
      <c r="Q189" s="30"/>
    </row>
    <row r="190" spans="1:17" x14ac:dyDescent="0.25">
      <c r="A190" s="3">
        <v>41791</v>
      </c>
      <c r="B190" s="1">
        <f>((Plan2!B190/Plan2!B178)*100)-100</f>
        <v>-0.39206772718473815</v>
      </c>
      <c r="C190" s="1">
        <f>((Plan2!C190/Plan2!C178)*100)-100</f>
        <v>13.763816011431047</v>
      </c>
      <c r="D190" s="1">
        <f>((Plan2!D190/Plan2!D178)*100)-100</f>
        <v>15.97257948162418</v>
      </c>
      <c r="E190" s="1">
        <f>((Plan2!E190/Plan2!E178)*100)-100</f>
        <v>26.56423326991883</v>
      </c>
      <c r="F190" s="1">
        <f>((Plan2!F190/Plan2!F178)*100)-100</f>
        <v>21.142036405696004</v>
      </c>
      <c r="G190" s="1">
        <f>((Plan2!G190/Plan2!G178)*100)-100</f>
        <v>12.033408158597126</v>
      </c>
      <c r="H190" s="1">
        <f>((Plan2!H190/Plan2!H178)*100)-100</f>
        <v>23.721392776116446</v>
      </c>
      <c r="I190" s="1">
        <f>((Plan2!I190/Plan2!I178)*100)-100</f>
        <v>13.560555386888936</v>
      </c>
      <c r="J190" s="1">
        <f>((Plan2!J190/Plan2!J178)*100)-100</f>
        <v>11.733426784947042</v>
      </c>
      <c r="K190" s="36"/>
      <c r="L190" s="31"/>
      <c r="M190" s="31"/>
      <c r="N190" s="31"/>
      <c r="O190" s="31"/>
      <c r="P190" s="31"/>
      <c r="Q190" s="30"/>
    </row>
    <row r="191" spans="1:17" x14ac:dyDescent="0.25">
      <c r="A191" s="3">
        <v>41821</v>
      </c>
      <c r="B191" s="1">
        <f>((Plan2!B191/Plan2!B179)*100)-100</f>
        <v>-3.4276912996813564</v>
      </c>
      <c r="C191" s="1">
        <f>((Plan2!C191/Plan2!C179)*100)-100</f>
        <v>5.3927725861852451</v>
      </c>
      <c r="D191" s="1">
        <f>((Plan2!D191/Plan2!D179)*100)-100</f>
        <v>17.751082894005293</v>
      </c>
      <c r="E191" s="1">
        <f>((Plan2!E191/Plan2!E179)*100)-100</f>
        <v>2.071218421661996</v>
      </c>
      <c r="F191" s="1">
        <f>((Plan2!F191/Plan2!F179)*100)-100</f>
        <v>14.527662409043998</v>
      </c>
      <c r="G191" s="1">
        <f>((Plan2!G191/Plan2!G179)*100)-100</f>
        <v>35.146479342595683</v>
      </c>
      <c r="H191" s="1">
        <f>((Plan2!H191/Plan2!H179)*100)-100</f>
        <v>17.399928398546024</v>
      </c>
      <c r="I191" s="1">
        <f>((Plan2!I191/Plan2!I179)*100)-100</f>
        <v>15.548967398653161</v>
      </c>
      <c r="J191" s="1">
        <f>((Plan2!J191/Plan2!J179)*100)-100</f>
        <v>8.3291796257218351</v>
      </c>
      <c r="K191" s="36"/>
      <c r="L191" s="31"/>
      <c r="M191" s="31"/>
      <c r="N191" s="31"/>
      <c r="O191" s="31"/>
      <c r="P191" s="31"/>
      <c r="Q191" s="30"/>
    </row>
    <row r="192" spans="1:17" x14ac:dyDescent="0.25">
      <c r="A192" s="3">
        <v>41852</v>
      </c>
      <c r="B192" s="1">
        <f>((Plan2!B192/Plan2!B180)*100)-100</f>
        <v>-7.4566107601898608</v>
      </c>
      <c r="C192" s="1">
        <f>((Plan2!C192/Plan2!C180)*100)-100</f>
        <v>-3.415445975860635</v>
      </c>
      <c r="D192" s="1">
        <f>((Plan2!D192/Plan2!D180)*100)-100</f>
        <v>12.712455810191955</v>
      </c>
      <c r="E192" s="1">
        <f>((Plan2!E192/Plan2!E180)*100)-100</f>
        <v>-35.190956033409009</v>
      </c>
      <c r="F192" s="1">
        <f>((Plan2!F192/Plan2!F180)*100)-100</f>
        <v>6.4349140705983956</v>
      </c>
      <c r="G192" s="1">
        <f>((Plan2!G192/Plan2!G180)*100)-100</f>
        <v>26.802618052663902</v>
      </c>
      <c r="H192" s="1">
        <f>((Plan2!H192/Plan2!H180)*100)-100</f>
        <v>20.040350145725867</v>
      </c>
      <c r="I192" s="1">
        <f>((Plan2!I192/Plan2!I180)*100)-100</f>
        <v>-10.691349038253762</v>
      </c>
      <c r="J192" s="1">
        <f>((Plan2!J192/Plan2!J180)*100)-100</f>
        <v>-10.528470504549759</v>
      </c>
      <c r="K192" s="36"/>
      <c r="L192" s="31"/>
      <c r="M192" s="31"/>
      <c r="N192" s="31"/>
      <c r="O192" s="31"/>
      <c r="P192" s="31"/>
      <c r="Q192" s="30"/>
    </row>
    <row r="193" spans="1:17" x14ac:dyDescent="0.25">
      <c r="A193" s="3">
        <v>41883</v>
      </c>
      <c r="B193" s="1">
        <f>((Plan2!B193/Plan2!B181)*100)-100</f>
        <v>-14.283511375323826</v>
      </c>
      <c r="C193" s="1">
        <f>((Plan2!C193/Plan2!C181)*100)-100</f>
        <v>8.039680203842579</v>
      </c>
      <c r="D193" s="1">
        <f>((Plan2!D193/Plan2!D181)*100)-100</f>
        <v>10.884458745238305</v>
      </c>
      <c r="E193" s="1">
        <f>((Plan2!E193/Plan2!E181)*100)-100</f>
        <v>32.702623149237354</v>
      </c>
      <c r="F193" s="1">
        <f>((Plan2!F193/Plan2!F181)*100)-100</f>
        <v>15.97891640149642</v>
      </c>
      <c r="G193" s="1">
        <f>((Plan2!G193/Plan2!G181)*100)-100</f>
        <v>33.249422585545375</v>
      </c>
      <c r="H193" s="1">
        <f>((Plan2!H193/Plan2!H181)*100)-100</f>
        <v>11.543971221821536</v>
      </c>
      <c r="I193" s="1">
        <f>((Plan2!I193/Plan2!I181)*100)-100</f>
        <v>-5.4173772227180166</v>
      </c>
      <c r="J193" s="1">
        <f>((Plan2!J193/Plan2!J181)*100)-100</f>
        <v>-6.653765860033829</v>
      </c>
      <c r="K193" s="36"/>
      <c r="L193" s="31"/>
      <c r="M193" s="31"/>
      <c r="N193" s="31"/>
      <c r="O193" s="31"/>
      <c r="P193" s="31"/>
      <c r="Q193" s="30"/>
    </row>
    <row r="194" spans="1:17" x14ac:dyDescent="0.25">
      <c r="A194" s="3">
        <v>41913</v>
      </c>
      <c r="B194" s="1">
        <f>((Plan2!B194/Plan2!B182)*100)-100</f>
        <v>-9.5464495936341791</v>
      </c>
      <c r="C194" s="1">
        <f>((Plan2!C194/Plan2!C182)*100)-100</f>
        <v>0.41081545481675619</v>
      </c>
      <c r="D194" s="1">
        <f>((Plan2!D194/Plan2!D182)*100)-100</f>
        <v>3.2663415031291834</v>
      </c>
      <c r="E194" s="1">
        <f>((Plan2!E194/Plan2!E182)*100)-100</f>
        <v>6.0977867312482772</v>
      </c>
      <c r="F194" s="1">
        <f>((Plan2!F194/Plan2!F182)*100)-100</f>
        <v>12.375899542392304</v>
      </c>
      <c r="G194" s="1">
        <f>((Plan2!G194/Plan2!G182)*100)-100</f>
        <v>25.593235536437348</v>
      </c>
      <c r="H194" s="1">
        <f>((Plan2!H194/Plan2!H182)*100)-100</f>
        <v>6.3665725658741366</v>
      </c>
      <c r="I194" s="1">
        <f>((Plan2!I194/Plan2!I182)*100)-100</f>
        <v>-20.619411263015692</v>
      </c>
      <c r="J194" s="1">
        <f>((Plan2!J194/Plan2!J182)*100)-100</f>
        <v>-17.685725912108822</v>
      </c>
      <c r="K194" s="36"/>
      <c r="L194" s="31"/>
      <c r="M194" s="31"/>
      <c r="N194" s="31"/>
      <c r="O194" s="31"/>
      <c r="P194" s="31"/>
      <c r="Q194" s="30"/>
    </row>
    <row r="195" spans="1:17" x14ac:dyDescent="0.25">
      <c r="A195" s="3">
        <v>41944</v>
      </c>
      <c r="B195" s="1">
        <f>((Plan2!B195/Plan2!B183)*100)-100</f>
        <v>-5.0447149512685883</v>
      </c>
      <c r="C195" s="1">
        <f>((Plan2!C195/Plan2!C183)*100)-100</f>
        <v>10.776428320773306</v>
      </c>
      <c r="D195" s="1">
        <f>((Plan2!D195/Plan2!D183)*100)-100</f>
        <v>1.2773440808264951</v>
      </c>
      <c r="E195" s="1">
        <f>((Plan2!E195/Plan2!E183)*100)-100</f>
        <v>13.715628159613871</v>
      </c>
      <c r="F195" s="1">
        <f>((Plan2!F195/Plan2!F183)*100)-100</f>
        <v>16.178835079211808</v>
      </c>
      <c r="G195" s="1">
        <f>((Plan2!G195/Plan2!G183)*100)-100</f>
        <v>19.547792947635827</v>
      </c>
      <c r="H195" s="1">
        <f>((Plan2!H195/Plan2!H183)*100)-100</f>
        <v>8.5983550930057078</v>
      </c>
      <c r="I195" s="1">
        <f>((Plan2!I195/Plan2!I183)*100)-100</f>
        <v>6.2375747286724135</v>
      </c>
      <c r="J195" s="1">
        <f>((Plan2!J195/Plan2!J183)*100)-100</f>
        <v>3.7221514512087737</v>
      </c>
      <c r="K195" s="36"/>
      <c r="L195" s="31"/>
      <c r="M195" s="31"/>
      <c r="N195" s="31"/>
      <c r="O195" s="31"/>
      <c r="P195" s="31"/>
      <c r="Q195" s="30"/>
    </row>
    <row r="196" spans="1:17" x14ac:dyDescent="0.25">
      <c r="A196" s="3">
        <v>41974</v>
      </c>
      <c r="B196" s="1">
        <f>((Plan2!B196/Plan2!B184)*100)-100</f>
        <v>-2.8302815510214856</v>
      </c>
      <c r="C196" s="1">
        <f>((Plan2!C196/Plan2!C184)*100)-100</f>
        <v>8.0036038338147364</v>
      </c>
      <c r="D196" s="1">
        <f>((Plan2!D196/Plan2!D184)*100)-100</f>
        <v>-27.085805920205473</v>
      </c>
      <c r="E196" s="1">
        <f>((Plan2!E196/Plan2!E184)*100)-100</f>
        <v>-4.3913901809262512</v>
      </c>
      <c r="F196" s="1">
        <f>((Plan2!F196/Plan2!F184)*100)-100</f>
        <v>23.899670686736769</v>
      </c>
      <c r="G196" s="1">
        <f>((Plan2!G196/Plan2!G184)*100)-100</f>
        <v>27.490160896679043</v>
      </c>
      <c r="H196" s="1">
        <f>((Plan2!H196/Plan2!H184)*100)-100</f>
        <v>11.34615451363095</v>
      </c>
      <c r="I196" s="1">
        <f>((Plan2!I196/Plan2!I184)*100)-100</f>
        <v>12.688242395700016</v>
      </c>
      <c r="J196" s="1">
        <f>((Plan2!J196/Plan2!J184)*100)-100</f>
        <v>9.4470311097356756</v>
      </c>
      <c r="K196" s="36"/>
      <c r="L196" s="31"/>
      <c r="M196" s="31"/>
      <c r="N196" s="31"/>
      <c r="O196" s="31"/>
      <c r="P196" s="31"/>
      <c r="Q196" s="30"/>
    </row>
    <row r="197" spans="1:17" x14ac:dyDescent="0.25">
      <c r="A197" s="3">
        <v>42005</v>
      </c>
      <c r="B197" s="1">
        <f>((Plan2!B197/Plan2!B185)*100)-100</f>
        <v>-3.4890782756496321</v>
      </c>
      <c r="C197" s="1">
        <f>((Plan2!C197/Plan2!C185)*100)-100</f>
        <v>-9.7792889951610107</v>
      </c>
      <c r="D197" s="1">
        <f>((Plan2!D197/Plan2!D185)*100)-100</f>
        <v>7.0183435674931616</v>
      </c>
      <c r="E197" s="1">
        <f>((Plan2!E197/Plan2!E185)*100)-100</f>
        <v>32.829006736497064</v>
      </c>
      <c r="F197" s="1">
        <f>((Plan2!F197/Plan2!F185)*100)-100</f>
        <v>-4.748813062622645</v>
      </c>
      <c r="G197" s="1">
        <f>((Plan2!G197/Plan2!G185)*100)-100</f>
        <v>-5.0554672056067318</v>
      </c>
      <c r="H197" s="1">
        <f>((Plan2!H197/Plan2!H185)*100)-100</f>
        <v>4.1304155594063587</v>
      </c>
      <c r="I197" s="1">
        <f>((Plan2!I197/Plan2!I185)*100)-100</f>
        <v>-17.186066403591553</v>
      </c>
      <c r="J197" s="1">
        <f>((Plan2!J197/Plan2!J185)*100)-100</f>
        <v>-13.544620548295498</v>
      </c>
      <c r="K197" s="36"/>
      <c r="L197" s="31"/>
      <c r="M197" s="31"/>
      <c r="N197" s="31"/>
      <c r="O197" s="31"/>
      <c r="P197" s="31"/>
      <c r="Q197" s="30"/>
    </row>
    <row r="198" spans="1:17" x14ac:dyDescent="0.25">
      <c r="A198" s="3">
        <v>42036</v>
      </c>
      <c r="B198" s="1">
        <f>((Plan2!B198/Plan2!B186)*100)-100</f>
        <v>-3.6829785005069198</v>
      </c>
      <c r="C198" s="1">
        <f>((Plan2!C198/Plan2!C186)*100)-100</f>
        <v>7.823683393845144</v>
      </c>
      <c r="D198" s="1">
        <f>((Plan2!D198/Plan2!D186)*100)-100</f>
        <v>5.7741802845404209</v>
      </c>
      <c r="E198" s="1">
        <f>((Plan2!E198/Plan2!E186)*100)-100</f>
        <v>-26.098419512976037</v>
      </c>
      <c r="F198" s="1">
        <f>((Plan2!F198/Plan2!F186)*100)-100</f>
        <v>-9.3229430428650346</v>
      </c>
      <c r="G198" s="1">
        <f>((Plan2!G198/Plan2!G186)*100)-100</f>
        <v>-9.7136952221850663</v>
      </c>
      <c r="H198" s="1">
        <f>((Plan2!H198/Plan2!H186)*100)-100</f>
        <v>22.154385877091798</v>
      </c>
      <c r="I198" s="1">
        <f>((Plan2!I198/Plan2!I186)*100)-100</f>
        <v>-9.6117645986273459</v>
      </c>
      <c r="J198" s="1">
        <f>((Plan2!J198/Plan2!J186)*100)-100</f>
        <v>-8.5388582103949773</v>
      </c>
      <c r="K198" s="36"/>
      <c r="L198" s="31"/>
      <c r="M198" s="31"/>
      <c r="N198" s="31"/>
      <c r="O198" s="31"/>
      <c r="P198" s="31"/>
      <c r="Q198" s="30"/>
    </row>
    <row r="199" spans="1:17" x14ac:dyDescent="0.25">
      <c r="A199" s="3">
        <v>42064</v>
      </c>
      <c r="B199" s="1">
        <f>((Plan2!B199/Plan2!B187)*100)-100</f>
        <v>-16.237529203795646</v>
      </c>
      <c r="C199" s="1">
        <f>((Plan2!C199/Plan2!C187)*100)-100</f>
        <v>23.199661727474279</v>
      </c>
      <c r="D199" s="1">
        <f>((Plan2!D199/Plan2!D187)*100)-100</f>
        <v>7.258260865623086</v>
      </c>
      <c r="E199" s="1">
        <f>((Plan2!E199/Plan2!E187)*100)-100</f>
        <v>-59.192133421287956</v>
      </c>
      <c r="F199" s="1">
        <f>((Plan2!F199/Plan2!F187)*100)-100</f>
        <v>10.683190003038163</v>
      </c>
      <c r="G199" s="1">
        <f>((Plan2!G199/Plan2!G187)*100)-100</f>
        <v>10.420126749086279</v>
      </c>
      <c r="H199" s="1">
        <f>((Plan2!H199/Plan2!H187)*100)-100</f>
        <v>-44.215843107060095</v>
      </c>
      <c r="I199" s="1">
        <f>((Plan2!I199/Plan2!I187)*100)-100</f>
        <v>-27.519327004911048</v>
      </c>
      <c r="J199" s="1">
        <f>((Plan2!J199/Plan2!J187)*100)-100</f>
        <v>-26.362440988603879</v>
      </c>
      <c r="K199" s="36"/>
      <c r="L199" s="31"/>
      <c r="M199" s="31"/>
      <c r="N199" s="31"/>
      <c r="O199" s="31"/>
      <c r="P199" s="31"/>
      <c r="Q199" s="30"/>
    </row>
    <row r="200" spans="1:17" x14ac:dyDescent="0.25">
      <c r="A200" s="3">
        <v>42095</v>
      </c>
      <c r="B200" s="1">
        <f>((Plan2!B200/Plan2!B188)*100)-100</f>
        <v>2.9515791551559118</v>
      </c>
      <c r="C200" s="1">
        <f>((Plan2!C200/Plan2!C188)*100)-100</f>
        <v>-3.2571106489960329</v>
      </c>
      <c r="D200" s="1">
        <f>((Plan2!D200/Plan2!D188)*100)-100</f>
        <v>5.5154646190450478</v>
      </c>
      <c r="E200" s="1">
        <f>((Plan2!E200/Plan2!E188)*100)-100</f>
        <v>-26.328394886880673</v>
      </c>
      <c r="F200" s="1">
        <f>((Plan2!F200/Plan2!F188)*100)-100</f>
        <v>-1.4714639517351173</v>
      </c>
      <c r="G200" s="1">
        <f>((Plan2!G200/Plan2!G188)*100)-100</f>
        <v>4.3738906300586677</v>
      </c>
      <c r="H200" s="1">
        <f>((Plan2!H200/Plan2!H188)*100)-100</f>
        <v>-39.286238928747217</v>
      </c>
      <c r="I200" s="1">
        <f>((Plan2!I200/Plan2!I188)*100)-100</f>
        <v>1.3381927493207399</v>
      </c>
      <c r="J200" s="1">
        <f>((Plan2!J200/Plan2!J188)*100)-100</f>
        <v>1.4976709178213099</v>
      </c>
      <c r="K200" s="36"/>
      <c r="L200" s="31"/>
      <c r="M200" s="31"/>
      <c r="N200" s="31"/>
      <c r="O200" s="31"/>
      <c r="P200" s="31"/>
      <c r="Q200" s="30"/>
    </row>
    <row r="201" spans="1:17" x14ac:dyDescent="0.25">
      <c r="A201" s="3">
        <v>42125</v>
      </c>
      <c r="B201" s="1">
        <f>((Plan2!B201/Plan2!B189)*100)-100</f>
        <v>-8.8419772369688872</v>
      </c>
      <c r="C201" s="1">
        <f>((Plan2!C201/Plan2!C189)*100)-100</f>
        <v>-8.6997402940902759</v>
      </c>
      <c r="D201" s="1">
        <f>((Plan2!D201/Plan2!D189)*100)-100</f>
        <v>-9.8905022456911524</v>
      </c>
      <c r="E201" s="1">
        <f>((Plan2!E201/Plan2!E189)*100)-100</f>
        <v>49.165348432168884</v>
      </c>
      <c r="F201" s="1">
        <f>((Plan2!F201/Plan2!F189)*100)-100</f>
        <v>-6.5460658639906342</v>
      </c>
      <c r="G201" s="1">
        <f>((Plan2!G201/Plan2!G189)*100)-100</f>
        <v>-3.9532733045334396</v>
      </c>
      <c r="H201" s="1">
        <f>((Plan2!H201/Plan2!H189)*100)-100</f>
        <v>-35.278999144224215</v>
      </c>
      <c r="I201" s="1">
        <f>((Plan2!I201/Plan2!I189)*100)-100</f>
        <v>-11.598447346635979</v>
      </c>
      <c r="J201" s="1">
        <f>((Plan2!J201/Plan2!J189)*100)-100</f>
        <v>-10.336730072597149</v>
      </c>
      <c r="K201" s="36"/>
      <c r="L201" s="31"/>
      <c r="M201" s="31"/>
      <c r="N201" s="31"/>
      <c r="O201" s="31"/>
      <c r="P201" s="31"/>
      <c r="Q201" s="30"/>
    </row>
    <row r="202" spans="1:17" x14ac:dyDescent="0.25">
      <c r="A202" s="3">
        <v>42156</v>
      </c>
      <c r="B202" s="1">
        <f>((Plan2!B202/Plan2!B190)*100)-100</f>
        <v>-8.5222170848038701</v>
      </c>
      <c r="C202" s="1">
        <f>((Plan2!C202/Plan2!C190)*100)-100</f>
        <v>1.2695405715259227</v>
      </c>
      <c r="D202" s="1">
        <f>((Plan2!D202/Plan2!D190)*100)-100</f>
        <v>-3.291159294244494</v>
      </c>
      <c r="E202" s="1">
        <f>((Plan2!E202/Plan2!E190)*100)-100</f>
        <v>84.68809782298527</v>
      </c>
      <c r="F202" s="1">
        <f>((Plan2!F202/Plan2!F190)*100)-100</f>
        <v>3.5039175228397141</v>
      </c>
      <c r="G202" s="1">
        <f>((Plan2!G202/Plan2!G190)*100)-100</f>
        <v>11.005448752562373</v>
      </c>
      <c r="H202" s="1">
        <f>((Plan2!H202/Plan2!H190)*100)-100</f>
        <v>-37.137152820628096</v>
      </c>
      <c r="I202" s="1">
        <f>((Plan2!I202/Plan2!I190)*100)-100</f>
        <v>-13.946453468005899</v>
      </c>
      <c r="J202" s="1">
        <f>((Plan2!J202/Plan2!J190)*100)-100</f>
        <v>-12.982822344961647</v>
      </c>
      <c r="K202" s="36"/>
      <c r="L202" s="31"/>
      <c r="M202" s="31"/>
      <c r="N202" s="31"/>
      <c r="O202" s="31"/>
      <c r="P202" s="31"/>
      <c r="Q202" s="30"/>
    </row>
    <row r="203" spans="1:17" x14ac:dyDescent="0.25">
      <c r="A203" s="3">
        <v>42186</v>
      </c>
      <c r="B203" s="1">
        <f>((Plan2!B203/Plan2!B191)*100)-100</f>
        <v>2.1352628054552412</v>
      </c>
      <c r="C203" s="1">
        <f>((Plan2!C203/Plan2!C191)*100)-100</f>
        <v>1.6128606427683394</v>
      </c>
      <c r="D203" s="1">
        <f>((Plan2!D203/Plan2!D191)*100)-100</f>
        <v>-10.568289179341249</v>
      </c>
      <c r="E203" s="1">
        <f>((Plan2!E203/Plan2!E191)*100)-100</f>
        <v>71.610462095066083</v>
      </c>
      <c r="F203" s="1">
        <f>((Plan2!F203/Plan2!F191)*100)-100</f>
        <v>-1.1186280145267062</v>
      </c>
      <c r="G203" s="1">
        <f>((Plan2!G203/Plan2!G191)*100)-100</f>
        <v>-4.8778198557350549</v>
      </c>
      <c r="H203" s="1">
        <f>((Plan2!H203/Plan2!H191)*100)-100</f>
        <v>-29.06557728878164</v>
      </c>
      <c r="I203" s="1">
        <f>((Plan2!I203/Plan2!I191)*100)-100</f>
        <v>-9.5287931212918409</v>
      </c>
      <c r="J203" s="1">
        <f>((Plan2!J203/Plan2!J191)*100)-100</f>
        <v>-5.6882874503850616</v>
      </c>
      <c r="K203" s="36"/>
      <c r="L203" s="31"/>
      <c r="M203" s="31"/>
      <c r="N203" s="31"/>
      <c r="O203" s="31"/>
      <c r="P203" s="31"/>
      <c r="Q203" s="30"/>
    </row>
    <row r="204" spans="1:17" x14ac:dyDescent="0.25">
      <c r="A204" s="3">
        <v>42217</v>
      </c>
      <c r="B204" s="1">
        <f>((Plan2!B204/Plan2!B192)*100)-100</f>
        <v>2.7128541803160573</v>
      </c>
      <c r="C204" s="1">
        <f>((Plan2!C204/Plan2!C192)*100)-100</f>
        <v>-0.50599414152664224</v>
      </c>
      <c r="D204" s="1">
        <f>((Plan2!D204/Plan2!D192)*100)-100</f>
        <v>-6.8328671741336677</v>
      </c>
      <c r="E204" s="1">
        <f>((Plan2!E204/Plan2!E192)*100)-100</f>
        <v>85.495501719549793</v>
      </c>
      <c r="F204" s="1">
        <f>((Plan2!F204/Plan2!F192)*100)-100</f>
        <v>-2.3591327084389206</v>
      </c>
      <c r="G204" s="1">
        <f>((Plan2!G204/Plan2!G192)*100)-100</f>
        <v>-9.2942478836298648</v>
      </c>
      <c r="H204" s="1">
        <f>((Plan2!H204/Plan2!H192)*100)-100</f>
        <v>-31.069894027801041</v>
      </c>
      <c r="I204" s="1">
        <f>((Plan2!I204/Plan2!I192)*100)-100</f>
        <v>-10.550171489188571</v>
      </c>
      <c r="J204" s="1">
        <f>((Plan2!J204/Plan2!J192)*100)-100</f>
        <v>-6.7468141032042297</v>
      </c>
      <c r="K204" s="36"/>
      <c r="L204" s="31"/>
      <c r="M204" s="31"/>
      <c r="N204" s="31"/>
      <c r="O204" s="31"/>
      <c r="P204" s="31"/>
      <c r="Q204" s="30"/>
    </row>
    <row r="205" spans="1:17" x14ac:dyDescent="0.25">
      <c r="A205" s="3">
        <v>42248</v>
      </c>
      <c r="B205" s="1">
        <f>((Plan2!B205/Plan2!B193)*100)-100</f>
        <v>7.8661801498231227</v>
      </c>
      <c r="C205" s="1">
        <f>((Plan2!C205/Plan2!C193)*100)-100</f>
        <v>-13.142100458920112</v>
      </c>
      <c r="D205" s="1">
        <f>((Plan2!D205/Plan2!D193)*100)-100</f>
        <v>-7.3118366614485097</v>
      </c>
      <c r="E205" s="1">
        <f>((Plan2!E205/Plan2!E193)*100)-100</f>
        <v>78.543999107450588</v>
      </c>
      <c r="F205" s="1">
        <f>((Plan2!F205/Plan2!F193)*100)-100</f>
        <v>-13.061430058790719</v>
      </c>
      <c r="G205" s="1">
        <f>((Plan2!G205/Plan2!G193)*100)-100</f>
        <v>-13.213437805106736</v>
      </c>
      <c r="H205" s="1">
        <f>((Plan2!H205/Plan2!H193)*100)-100</f>
        <v>-28.593337223518162</v>
      </c>
      <c r="I205" s="1">
        <f>((Plan2!I205/Plan2!I193)*100)-100</f>
        <v>15.487857533287539</v>
      </c>
      <c r="J205" s="1">
        <f>((Plan2!J205/Plan2!J193)*100)-100</f>
        <v>20.905563451304161</v>
      </c>
      <c r="K205" s="36"/>
      <c r="L205" s="31"/>
      <c r="M205" s="31"/>
      <c r="N205" s="31"/>
      <c r="O205" s="31"/>
      <c r="P205" s="31"/>
      <c r="Q205" s="30"/>
    </row>
    <row r="206" spans="1:17" x14ac:dyDescent="0.25">
      <c r="A206" s="3">
        <v>42278</v>
      </c>
      <c r="B206" s="1">
        <f>((Plan2!B206/Plan2!B194)*100)-100</f>
        <v>-12.198565864263699</v>
      </c>
      <c r="C206" s="1">
        <f>((Plan2!C206/Plan2!C194)*100)-100</f>
        <v>-18.061206147943849</v>
      </c>
      <c r="D206" s="1">
        <f>((Plan2!D206/Plan2!D194)*100)-100</f>
        <v>-9.6037657724793064</v>
      </c>
      <c r="E206" s="1">
        <f>((Plan2!E206/Plan2!E194)*100)-100</f>
        <v>1.9473153701301982</v>
      </c>
      <c r="F206" s="1">
        <f>((Plan2!F206/Plan2!F194)*100)-100</f>
        <v>-14.725399344873367</v>
      </c>
      <c r="G206" s="1">
        <f>((Plan2!G206/Plan2!G194)*100)-100</f>
        <v>4.5375684460837959</v>
      </c>
      <c r="H206" s="1">
        <f>((Plan2!H206/Plan2!H194)*100)-100</f>
        <v>-38.239221381205191</v>
      </c>
      <c r="I206" s="1">
        <f>((Plan2!I206/Plan2!I194)*100)-100</f>
        <v>2.3862210937125354</v>
      </c>
      <c r="J206" s="1">
        <f>((Plan2!J206/Plan2!J194)*100)-100</f>
        <v>-1.5108776470435998</v>
      </c>
      <c r="K206" s="36"/>
      <c r="L206" s="31"/>
      <c r="M206" s="31"/>
      <c r="N206" s="31"/>
      <c r="O206" s="31"/>
      <c r="P206" s="31"/>
      <c r="Q206" s="30"/>
    </row>
    <row r="207" spans="1:17" x14ac:dyDescent="0.25">
      <c r="A207" s="3">
        <v>42309</v>
      </c>
      <c r="B207" s="1">
        <f>((Plan2!B207/Plan2!B195)*100)-100</f>
        <v>-8.2798801201959833</v>
      </c>
      <c r="C207" s="1">
        <f>((Plan2!C207/Plan2!C195)*100)-100</f>
        <v>-5.5182465383094126</v>
      </c>
      <c r="D207" s="1">
        <f>((Plan2!D207/Plan2!D195)*100)-100</f>
        <v>-13.293117773849545</v>
      </c>
      <c r="E207" s="1">
        <f>((Plan2!E207/Plan2!E195)*100)-100</f>
        <v>37.111628592989632</v>
      </c>
      <c r="F207" s="1">
        <f>((Plan2!F207/Plan2!F195)*100)-100</f>
        <v>-6.2632173995276474</v>
      </c>
      <c r="G207" s="1">
        <f>((Plan2!G207/Plan2!G195)*100)-100</f>
        <v>-11.268984909581519</v>
      </c>
      <c r="H207" s="1">
        <f>((Plan2!H207/Plan2!H195)*100)-100</f>
        <v>-41.286884131781711</v>
      </c>
      <c r="I207" s="1">
        <f>((Plan2!I207/Plan2!I195)*100)-100</f>
        <v>-19.432525603979173</v>
      </c>
      <c r="J207" s="1">
        <f>((Plan2!J207/Plan2!J195)*100)-100</f>
        <v>-17.408801094446432</v>
      </c>
      <c r="K207" s="36"/>
      <c r="L207" s="31"/>
      <c r="M207" s="31"/>
      <c r="N207" s="31"/>
      <c r="O207" s="31"/>
      <c r="P207" s="31"/>
      <c r="Q207" s="30"/>
    </row>
    <row r="208" spans="1:17" x14ac:dyDescent="0.25">
      <c r="A208" s="3">
        <v>42339</v>
      </c>
      <c r="B208" s="1">
        <f>((Plan2!B208/Plan2!B196)*100)-100</f>
        <v>-11.811689453035186</v>
      </c>
      <c r="C208" s="1">
        <f>((Plan2!C208/Plan2!C196)*100)-100</f>
        <v>-5.7647224985794736</v>
      </c>
      <c r="D208" s="1">
        <f>((Plan2!D208/Plan2!D196)*100)-100</f>
        <v>15.359159368463352</v>
      </c>
      <c r="E208" s="1">
        <f>((Plan2!E208/Plan2!E196)*100)-100</f>
        <v>274.36814619219206</v>
      </c>
      <c r="F208" s="1">
        <f>((Plan2!F208/Plan2!F196)*100)-100</f>
        <v>-13.663791373335016</v>
      </c>
      <c r="G208" s="1">
        <f>((Plan2!G208/Plan2!G196)*100)-100</f>
        <v>-7.2777227690025654</v>
      </c>
      <c r="H208" s="1">
        <f>((Plan2!H208/Plan2!H196)*100)-100</f>
        <v>-40.557787329248505</v>
      </c>
      <c r="I208" s="1">
        <f>((Plan2!I208/Plan2!I196)*100)-100</f>
        <v>-17.324191005144158</v>
      </c>
      <c r="J208" s="1">
        <f>((Plan2!J208/Plan2!J196)*100)-100</f>
        <v>-17.519758407040214</v>
      </c>
      <c r="K208" s="36"/>
      <c r="L208" s="31"/>
      <c r="M208" s="31"/>
      <c r="N208" s="31"/>
      <c r="O208" s="31"/>
      <c r="P208" s="31"/>
      <c r="Q208" s="30"/>
    </row>
    <row r="209" spans="1:17" x14ac:dyDescent="0.25">
      <c r="A209" s="3">
        <v>42370</v>
      </c>
      <c r="B209" s="1">
        <f>((Plan2!B209/Plan2!B197)*100)-100</f>
        <v>-4.9098757509107571</v>
      </c>
      <c r="C209" s="1">
        <f>((Plan2!C209/Plan2!C197)*100)-100</f>
        <v>-6.5308152107893136</v>
      </c>
      <c r="D209" s="1">
        <f>((Plan2!D209/Plan2!D197)*100)-100</f>
        <v>-30.245957413582914</v>
      </c>
      <c r="E209" s="1">
        <f>((Plan2!E209/Plan2!E197)*100)-100</f>
        <v>-13.587804039805505</v>
      </c>
      <c r="F209" s="1">
        <f>((Plan2!F209/Plan2!F197)*100)-100</f>
        <v>-17.288485720661299</v>
      </c>
      <c r="G209" s="1">
        <f>((Plan2!G209/Plan2!G197)*100)-100</f>
        <v>-21.155312146121673</v>
      </c>
      <c r="H209" s="1">
        <f>((Plan2!H209/Plan2!H197)*100)-100</f>
        <v>-43.86202925283267</v>
      </c>
      <c r="I209" s="1">
        <f>((Plan2!I209/Plan2!I197)*100)-100</f>
        <v>-8.7157429248016456</v>
      </c>
      <c r="J209" s="1">
        <f>((Plan2!J209/Plan2!J197)*100)-100</f>
        <v>-8.3875151150520395</v>
      </c>
      <c r="K209" s="36"/>
      <c r="L209" s="31"/>
      <c r="M209" s="31"/>
      <c r="N209" s="31"/>
      <c r="O209" s="31"/>
      <c r="P209" s="31"/>
      <c r="Q209" s="30"/>
    </row>
    <row r="210" spans="1:17" x14ac:dyDescent="0.25">
      <c r="A210" s="3">
        <v>42401</v>
      </c>
      <c r="B210" s="1">
        <f>((Plan2!B210/Plan2!B198)*100)-100</f>
        <v>-8.5443344088440938</v>
      </c>
      <c r="C210" s="1">
        <f>((Plan2!C210/Plan2!C198)*100)-100</f>
        <v>20.156209230800329</v>
      </c>
      <c r="D210" s="1">
        <f>((Plan2!D210/Plan2!D198)*100)-100</f>
        <v>-0.10352739252246579</v>
      </c>
      <c r="E210" s="1">
        <f>((Plan2!E210/Plan2!E198)*100)-100</f>
        <v>139.97671030063046</v>
      </c>
      <c r="F210" s="1">
        <f>((Plan2!F210/Plan2!F198)*100)-100</f>
        <v>-4.6679215829123706</v>
      </c>
      <c r="G210" s="1">
        <f>((Plan2!G210/Plan2!G198)*100)-100</f>
        <v>-2.7309711873195113</v>
      </c>
      <c r="H210" s="1">
        <f>((Plan2!H210/Plan2!H198)*100)-100</f>
        <v>-52.361388267426221</v>
      </c>
      <c r="I210" s="1">
        <f>((Plan2!I210/Plan2!I198)*100)-100</f>
        <v>-14.502054580583163</v>
      </c>
      <c r="J210" s="1">
        <f>((Plan2!J210/Plan2!J198)*100)-100</f>
        <v>-12.767321990967616</v>
      </c>
      <c r="K210" s="36"/>
      <c r="L210" s="31"/>
      <c r="M210" s="31"/>
      <c r="N210" s="31"/>
      <c r="O210" s="31"/>
      <c r="P210" s="31"/>
      <c r="Q210" s="30"/>
    </row>
    <row r="211" spans="1:17" x14ac:dyDescent="0.25">
      <c r="A211" s="3">
        <v>42430</v>
      </c>
      <c r="B211" s="1">
        <f>((Plan2!B211/Plan2!B199)*100)-100</f>
        <v>-3.1180656791442658</v>
      </c>
      <c r="C211" s="1">
        <f>((Plan2!C211/Plan2!C199)*100)-100</f>
        <v>-15.727193251378935</v>
      </c>
      <c r="D211" s="1">
        <f>((Plan2!D211/Plan2!D199)*100)-100</f>
        <v>-14.37604998326988</v>
      </c>
      <c r="E211" s="1">
        <f>((Plan2!E211/Plan2!E199)*100)-100</f>
        <v>35.065305187616616</v>
      </c>
      <c r="F211" s="1">
        <f>((Plan2!F211/Plan2!F199)*100)-100</f>
        <v>-9.3708143548027749</v>
      </c>
      <c r="G211" s="1">
        <f>((Plan2!G211/Plan2!G199)*100)-100</f>
        <v>-18.391279381357634</v>
      </c>
      <c r="H211" s="1">
        <f>((Plan2!H211/Plan2!H199)*100)-100</f>
        <v>-30.279105377745623</v>
      </c>
      <c r="I211" s="1">
        <f>((Plan2!I211/Plan2!I199)*100)-100</f>
        <v>-5.5016491762216617</v>
      </c>
      <c r="J211" s="1">
        <f>((Plan2!J211/Plan2!J199)*100)-100</f>
        <v>-5.3089733419846965</v>
      </c>
      <c r="K211" s="36"/>
      <c r="L211" s="31"/>
      <c r="M211" s="31"/>
      <c r="N211" s="31"/>
      <c r="O211" s="31"/>
      <c r="P211" s="31"/>
      <c r="Q211" s="30"/>
    </row>
    <row r="212" spans="1:17" x14ac:dyDescent="0.25">
      <c r="A212" s="3">
        <v>42461</v>
      </c>
      <c r="B212" s="1">
        <f>((Plan2!B212/Plan2!B200)*100)-100</f>
        <v>-16.912920908372215</v>
      </c>
      <c r="C212" s="1">
        <f>((Plan2!C212/Plan2!C200)*100)-100</f>
        <v>-8.8402940715643012</v>
      </c>
      <c r="D212" s="1">
        <f>((Plan2!D212/Plan2!D200)*100)-100</f>
        <v>-7.6686436431488687</v>
      </c>
      <c r="E212" s="1">
        <f>((Plan2!E212/Plan2!E200)*100)-100</f>
        <v>50.74661070772575</v>
      </c>
      <c r="F212" s="1">
        <f>((Plan2!F212/Plan2!F200)*100)-100</f>
        <v>-6.3154605819316458</v>
      </c>
      <c r="G212" s="1">
        <f>((Plan2!G212/Plan2!G200)*100)-100</f>
        <v>-10.020581077286536</v>
      </c>
      <c r="H212" s="1">
        <f>((Plan2!H212/Plan2!H200)*100)-100</f>
        <v>-35.756064932930514</v>
      </c>
      <c r="I212" s="1">
        <f>((Plan2!I212/Plan2!I200)*100)-100</f>
        <v>-12.509430537506674</v>
      </c>
      <c r="J212" s="1">
        <f>((Plan2!J212/Plan2!J200)*100)-100</f>
        <v>-13.05267112275591</v>
      </c>
      <c r="K212" s="36"/>
      <c r="L212" s="31"/>
      <c r="M212" s="31"/>
      <c r="N212" s="31"/>
      <c r="O212" s="31"/>
      <c r="P212" s="31"/>
      <c r="Q212" s="30"/>
    </row>
    <row r="213" spans="1:17" x14ac:dyDescent="0.25">
      <c r="A213" s="3">
        <v>42491</v>
      </c>
      <c r="B213" s="1">
        <f>((Plan2!B213/Plan2!B201)*100)-100</f>
        <v>-13.918147675413877</v>
      </c>
      <c r="C213" s="1">
        <f>((Plan2!C213/Plan2!C201)*100)-100</f>
        <v>-2.4784755508482448</v>
      </c>
      <c r="D213" s="1">
        <f>((Plan2!D213/Plan2!D201)*100)-100</f>
        <v>-8.7320306411974826</v>
      </c>
      <c r="E213" s="1">
        <f>((Plan2!E213/Plan2!E201)*100)-100</f>
        <v>-19.403819005570696</v>
      </c>
      <c r="F213" s="1">
        <f>((Plan2!F213/Plan2!F201)*100)-100</f>
        <v>-2.0557463691040994</v>
      </c>
      <c r="G213" s="1">
        <f>((Plan2!G213/Plan2!G201)*100)-100</f>
        <v>-2.7216493842652767</v>
      </c>
      <c r="H213" s="1">
        <f>((Plan2!H213/Plan2!H201)*100)-100</f>
        <v>-50.959601612323155</v>
      </c>
      <c r="I213" s="1">
        <f>((Plan2!I213/Plan2!I201)*100)-100</f>
        <v>-9.8532898855162614</v>
      </c>
      <c r="J213" s="1">
        <f>((Plan2!J213/Plan2!J201)*100)-100</f>
        <v>-10.00720719846727</v>
      </c>
      <c r="K213" s="36"/>
      <c r="L213" s="31"/>
      <c r="M213" s="31"/>
      <c r="N213" s="31"/>
      <c r="O213" s="31"/>
      <c r="P213" s="31"/>
      <c r="Q213" s="30"/>
    </row>
    <row r="214" spans="1:17" x14ac:dyDescent="0.25">
      <c r="A214" s="3">
        <v>42522</v>
      </c>
      <c r="B214" s="1">
        <f>((Plan2!B214/Plan2!B202)*100)-100</f>
        <v>-15.81314843863673</v>
      </c>
      <c r="C214" s="1">
        <f>((Plan2!C214/Plan2!C202)*100)-100</f>
        <v>-5.3639831513183367</v>
      </c>
      <c r="D214" s="1">
        <f>((Plan2!D214/Plan2!D202)*100)-100</f>
        <v>-9.1366297834610322</v>
      </c>
      <c r="E214" s="1">
        <f>((Plan2!E214/Plan2!E202)*100)-100</f>
        <v>18.901353934627423</v>
      </c>
      <c r="F214" s="1">
        <f>((Plan2!F214/Plan2!F202)*100)-100</f>
        <v>-5.674800569442553</v>
      </c>
      <c r="G214" s="1">
        <f>((Plan2!G214/Plan2!G202)*100)-100</f>
        <v>-7.2458846295517532</v>
      </c>
      <c r="H214" s="1">
        <f>((Plan2!H214/Plan2!H202)*100)-100</f>
        <v>-20.146353500101355</v>
      </c>
      <c r="I214" s="1">
        <f>((Plan2!I214/Plan2!I202)*100)-100</f>
        <v>3.5310930807498409</v>
      </c>
      <c r="J214" s="1">
        <f>((Plan2!J214/Plan2!J202)*100)-100</f>
        <v>-1.6365405372200144</v>
      </c>
      <c r="K214" s="36"/>
      <c r="L214" s="31"/>
      <c r="M214" s="31"/>
      <c r="N214" s="31"/>
      <c r="O214" s="31"/>
      <c r="P214" s="31"/>
      <c r="Q214" s="30"/>
    </row>
    <row r="215" spans="1:17" x14ac:dyDescent="0.25">
      <c r="A215" s="3">
        <v>42552</v>
      </c>
      <c r="B215" s="1">
        <f>((Plan2!B215/Plan2!B203)*100)-100</f>
        <v>-17.362079200828589</v>
      </c>
      <c r="C215" s="1">
        <f>((Plan2!C215/Plan2!C203)*100)-100</f>
        <v>-14.736534815912322</v>
      </c>
      <c r="D215" s="1">
        <f>((Plan2!D215/Plan2!D203)*100)-100</f>
        <v>-6.9031948401437262</v>
      </c>
      <c r="E215" s="1">
        <f>((Plan2!E215/Plan2!E203)*100)-100</f>
        <v>-38.988613234987433</v>
      </c>
      <c r="F215" s="1">
        <f>((Plan2!F215/Plan2!F203)*100)-100</f>
        <v>-12.832222004271998</v>
      </c>
      <c r="G215" s="1">
        <f>((Plan2!G215/Plan2!G203)*100)-100</f>
        <v>-9.091897386473093</v>
      </c>
      <c r="H215" s="1">
        <f>((Plan2!H215/Plan2!H203)*100)-100</f>
        <v>-20.609139564095045</v>
      </c>
      <c r="I215" s="1">
        <f>((Plan2!I215/Plan2!I203)*100)-100</f>
        <v>-14.399080496859341</v>
      </c>
      <c r="J215" s="1">
        <f>((Plan2!J215/Plan2!J203)*100)-100</f>
        <v>-15.581649181948535</v>
      </c>
      <c r="K215" s="36"/>
      <c r="L215" s="31"/>
      <c r="M215" s="31"/>
      <c r="N215" s="31"/>
      <c r="O215" s="31"/>
      <c r="P215" s="31"/>
      <c r="Q215" s="30"/>
    </row>
    <row r="216" spans="1:17" x14ac:dyDescent="0.25">
      <c r="A216" s="3">
        <v>42583</v>
      </c>
      <c r="B216" s="1">
        <f>((Plan2!B216/Plan2!B204)*100)-100</f>
        <v>-7.6056340483644362</v>
      </c>
      <c r="C216" s="1">
        <f>((Plan2!C216/Plan2!C204)*100)-100</f>
        <v>-3.4255956192714763</v>
      </c>
      <c r="D216" s="1">
        <f>((Plan2!D216/Plan2!D204)*100)-100</f>
        <v>-13.740872128303067</v>
      </c>
      <c r="E216" s="1">
        <f>((Plan2!E216/Plan2!E204)*100)-100</f>
        <v>-27.812885088118733</v>
      </c>
      <c r="F216" s="1">
        <f>((Plan2!F216/Plan2!F204)*100)-100</f>
        <v>-2.3674928767200498</v>
      </c>
      <c r="G216" s="1">
        <f>((Plan2!G216/Plan2!G204)*100)-100</f>
        <v>-3.8179134340453231</v>
      </c>
      <c r="H216" s="1">
        <f>((Plan2!H216/Plan2!H204)*100)-100</f>
        <v>-36.102028352463591</v>
      </c>
      <c r="I216" s="1">
        <f>((Plan2!I216/Plan2!I204)*100)-100</f>
        <v>-16.371501890892986</v>
      </c>
      <c r="J216" s="1">
        <f>((Plan2!J216/Plan2!J204)*100)-100</f>
        <v>-15.179331311551579</v>
      </c>
      <c r="K216" s="36"/>
      <c r="L216" s="31"/>
      <c r="M216" s="31"/>
      <c r="N216" s="31"/>
      <c r="O216" s="31"/>
      <c r="P216" s="31"/>
      <c r="Q216" s="30"/>
    </row>
    <row r="217" spans="1:17" x14ac:dyDescent="0.25">
      <c r="A217" s="3">
        <v>42614</v>
      </c>
      <c r="B217" s="1">
        <f>((Plan2!B217/Plan2!B205)*100)-100</f>
        <v>-18.183952392360595</v>
      </c>
      <c r="C217" s="1">
        <f>((Plan2!C217/Plan2!C205)*100)-100</f>
        <v>-11.409932332675865</v>
      </c>
      <c r="D217" s="1">
        <f>((Plan2!D217/Plan2!D205)*100)-100</f>
        <v>-1.681934654849087</v>
      </c>
      <c r="E217" s="1">
        <f>((Plan2!E217/Plan2!E205)*100)-100</f>
        <v>-75.427336995797418</v>
      </c>
      <c r="F217" s="1">
        <f>((Plan2!F217/Plan2!F205)*100)-100</f>
        <v>-7.6430803554746802</v>
      </c>
      <c r="G217" s="1">
        <f>((Plan2!G217/Plan2!G205)*100)-100</f>
        <v>-5.7525197491542741</v>
      </c>
      <c r="H217" s="1">
        <f>((Plan2!H217/Plan2!H205)*100)-100</f>
        <v>-25.337319445808745</v>
      </c>
      <c r="I217" s="1">
        <f>((Plan2!I217/Plan2!I205)*100)-100</f>
        <v>-14.130422869438732</v>
      </c>
      <c r="J217" s="1">
        <f>((Plan2!J217/Plan2!J205)*100)-100</f>
        <v>-20.829694416476443</v>
      </c>
      <c r="K217" s="36"/>
      <c r="L217" s="31"/>
      <c r="M217" s="31"/>
      <c r="N217" s="31"/>
      <c r="O217" s="31"/>
      <c r="P217" s="31"/>
      <c r="Q217" s="30"/>
    </row>
    <row r="218" spans="1:17" x14ac:dyDescent="0.25">
      <c r="A218" s="3">
        <v>42644</v>
      </c>
      <c r="B218" s="1">
        <f>((Plan2!B218/Plan2!B206)*100)-100</f>
        <v>-9.2290439208030648</v>
      </c>
      <c r="C218" s="1">
        <f>((Plan2!C218/Plan2!C206)*100)-100</f>
        <v>0.46069078251444751</v>
      </c>
      <c r="D218" s="1">
        <f>((Plan2!D218/Plan2!D206)*100)-100</f>
        <v>21.859952783385779</v>
      </c>
      <c r="E218" s="1">
        <f>((Plan2!E218/Plan2!E206)*100)-100</f>
        <v>-45.02764769664612</v>
      </c>
      <c r="F218" s="1">
        <f>((Plan2!F218/Plan2!F206)*100)-100</f>
        <v>-2.6736559683399719</v>
      </c>
      <c r="G218" s="1">
        <f>((Plan2!G218/Plan2!G206)*100)-100</f>
        <v>3.7370488263638038</v>
      </c>
      <c r="H218" s="1">
        <f>((Plan2!H218/Plan2!H206)*100)-100</f>
        <v>-9.909437839640276</v>
      </c>
      <c r="I218" s="1">
        <f>((Plan2!I218/Plan2!I206)*100)-100</f>
        <v>-18.787023737503063</v>
      </c>
      <c r="J218" s="1">
        <f>((Plan2!J218/Plan2!J206)*100)-100</f>
        <v>-16.382070548126876</v>
      </c>
      <c r="K218" s="36"/>
      <c r="L218" s="31"/>
      <c r="M218" s="31"/>
      <c r="N218" s="31"/>
      <c r="O218" s="31"/>
      <c r="P218" s="31"/>
      <c r="Q218" s="30"/>
    </row>
    <row r="219" spans="1:17" x14ac:dyDescent="0.25">
      <c r="A219" s="3">
        <v>42675</v>
      </c>
      <c r="B219" s="1">
        <f>((Plan2!B219/Plan2!B207)*100)-100</f>
        <v>-14.462238241498412</v>
      </c>
      <c r="C219" s="1">
        <f>((Plan2!C219/Plan2!C207)*100)-100</f>
        <v>2.1048938695743544</v>
      </c>
      <c r="D219" s="1">
        <f>((Plan2!D219/Plan2!D207)*100)-100</f>
        <v>10.092179623570715</v>
      </c>
      <c r="E219" s="1">
        <f>((Plan2!E219/Plan2!E207)*100)-100</f>
        <v>-51.254902993838371</v>
      </c>
      <c r="F219" s="1">
        <f>((Plan2!F219/Plan2!F207)*100)-100</f>
        <v>-3.1676379432518189</v>
      </c>
      <c r="G219" s="1">
        <f>((Plan2!G219/Plan2!G207)*100)-100</f>
        <v>88.716640993856913</v>
      </c>
      <c r="H219" s="1">
        <f>((Plan2!H219/Plan2!H207)*100)-100</f>
        <v>-10.279520985365139</v>
      </c>
      <c r="I219" s="1">
        <f>((Plan2!I219/Plan2!I207)*100)-100</f>
        <v>-2.6801989921272025</v>
      </c>
      <c r="J219" s="1">
        <f>((Plan2!J219/Plan2!J207)*100)-100</f>
        <v>-3.9333104735028286</v>
      </c>
      <c r="K219" s="36"/>
      <c r="L219" s="31"/>
      <c r="M219" s="31"/>
      <c r="N219" s="31"/>
      <c r="O219" s="31"/>
      <c r="P219" s="31"/>
      <c r="Q219" s="30"/>
    </row>
    <row r="220" spans="1:17" x14ac:dyDescent="0.25">
      <c r="A220" s="3">
        <v>42705</v>
      </c>
      <c r="B220" s="1">
        <f>((Plan2!B220/Plan2!B208)*100)-100</f>
        <v>-15.112400250067338</v>
      </c>
      <c r="C220" s="1">
        <f>((Plan2!C220/Plan2!C208)*100)-100</f>
        <v>26.890050513930703</v>
      </c>
      <c r="D220" s="1">
        <f>((Plan2!D220/Plan2!D208)*100)-100</f>
        <v>-27.567334508781187</v>
      </c>
      <c r="E220" s="1">
        <f>((Plan2!E220/Plan2!E208)*100)-100</f>
        <v>-66.895926988496797</v>
      </c>
      <c r="F220" s="1">
        <f>((Plan2!F220/Plan2!F208)*100)-100</f>
        <v>0.56989181384653875</v>
      </c>
      <c r="G220" s="1">
        <f>((Plan2!G220/Plan2!G208)*100)-100</f>
        <v>102.4108392888713</v>
      </c>
      <c r="H220" s="1">
        <f>((Plan2!H220/Plan2!H208)*100)-100</f>
        <v>-12.13363453919699</v>
      </c>
      <c r="I220" s="1">
        <f>((Plan2!I220/Plan2!I208)*100)-100</f>
        <v>6.5546648223700998</v>
      </c>
      <c r="J220" s="1">
        <f>((Plan2!J220/Plan2!J208)*100)-100</f>
        <v>3.3220025969397966</v>
      </c>
      <c r="K220" s="36"/>
      <c r="L220" s="31"/>
      <c r="M220" s="31"/>
      <c r="N220" s="31"/>
      <c r="O220" s="31"/>
      <c r="P220" s="31"/>
      <c r="Q220" s="30"/>
    </row>
    <row r="221" spans="1:17" x14ac:dyDescent="0.25">
      <c r="A221" s="3">
        <v>42736</v>
      </c>
      <c r="B221" s="1">
        <f>((Plan2!B221/Plan2!B209)*100)-100</f>
        <v>-4.3030844354269391</v>
      </c>
      <c r="C221" s="1">
        <f>((Plan2!C221/Plan2!C209)*100)-100</f>
        <v>6.7479411393116493</v>
      </c>
      <c r="D221" s="1">
        <f>((Plan2!D221/Plan2!D209)*100)-100</f>
        <v>46.478736487332526</v>
      </c>
      <c r="E221" s="1">
        <f>((Plan2!E221/Plan2!E209)*100)-100</f>
        <v>38.218503906495158</v>
      </c>
      <c r="F221" s="1">
        <f>((Plan2!F221/Plan2!F209)*100)-100</f>
        <v>12.006229661691009</v>
      </c>
      <c r="G221" s="1">
        <f>((Plan2!G221/Plan2!G209)*100)-100</f>
        <v>1.8671210319857181</v>
      </c>
      <c r="H221" s="1">
        <f>((Plan2!H221/Plan2!H209)*100)-100</f>
        <v>8.1753427996204948</v>
      </c>
      <c r="I221" s="1">
        <f>((Plan2!I221/Plan2!I209)*100)-100</f>
        <v>-2.1844818354318107</v>
      </c>
      <c r="J221" s="1">
        <f>((Plan2!J221/Plan2!J209)*100)-100</f>
        <v>-2.6859763752872965</v>
      </c>
      <c r="K221" s="36"/>
      <c r="L221" s="31"/>
      <c r="M221" s="31"/>
      <c r="N221" s="31"/>
      <c r="O221" s="31"/>
      <c r="P221" s="31"/>
      <c r="Q221" s="30"/>
    </row>
    <row r="222" spans="1:17" x14ac:dyDescent="0.25">
      <c r="A222" s="3">
        <v>42767</v>
      </c>
      <c r="B222" s="1">
        <f>((Plan2!B222/Plan2!B210)*100)-100</f>
        <v>-11.190821619817996</v>
      </c>
      <c r="C222" s="1">
        <f>((Plan2!C222/Plan2!C210)*100)-100</f>
        <v>-44.067670331381024</v>
      </c>
      <c r="D222" s="1">
        <f>((Plan2!D222/Plan2!D210)*100)-100</f>
        <v>-7.3862014775352662</v>
      </c>
      <c r="E222" s="1">
        <f>((Plan2!E222/Plan2!E210)*100)-100</f>
        <v>-48.258345218639363</v>
      </c>
      <c r="F222" s="1">
        <f>((Plan2!F222/Plan2!F210)*100)-100</f>
        <v>-9.836886378467554</v>
      </c>
      <c r="G222" s="1">
        <f>((Plan2!G222/Plan2!G210)*100)-100</f>
        <v>6.5779162975023979</v>
      </c>
      <c r="H222" s="1">
        <f>((Plan2!H222/Plan2!H210)*100)-100</f>
        <v>60.99248383911015</v>
      </c>
      <c r="I222" s="1">
        <f>((Plan2!I222/Plan2!I210)*100)-100</f>
        <v>3.9386421724421723</v>
      </c>
      <c r="J222" s="1">
        <f>((Plan2!J222/Plan2!J210)*100)-100</f>
        <v>0.24557122167337297</v>
      </c>
      <c r="K222" s="36"/>
      <c r="L222" s="31"/>
      <c r="M222" s="31"/>
      <c r="N222" s="31"/>
      <c r="O222" s="31"/>
      <c r="P222" s="31"/>
      <c r="Q222" s="30"/>
    </row>
    <row r="223" spans="1:17" x14ac:dyDescent="0.25">
      <c r="A223" s="3">
        <v>42795</v>
      </c>
      <c r="B223" s="1">
        <f>((Plan2!B223/Plan2!B211)*100)-100</f>
        <v>-10.939656296507991</v>
      </c>
      <c r="C223" s="1">
        <f>((Plan2!C223/Plan2!C211)*100)-100</f>
        <v>-23.421979998662962</v>
      </c>
      <c r="D223" s="1">
        <f>((Plan2!D223/Plan2!D211)*100)-100</f>
        <v>-2.6611718592798042</v>
      </c>
      <c r="E223" s="1">
        <f>((Plan2!E223/Plan2!E211)*100)-100</f>
        <v>-7.400775108922403</v>
      </c>
      <c r="F223" s="1">
        <f>((Plan2!F223/Plan2!F211)*100)-100</f>
        <v>17.512525468194795</v>
      </c>
      <c r="G223" s="1">
        <f>((Plan2!G223/Plan2!G211)*100)-100</f>
        <v>8.4239010573019044</v>
      </c>
      <c r="H223" s="1">
        <f>((Plan2!H223/Plan2!H211)*100)-100</f>
        <v>73.384790992421813</v>
      </c>
      <c r="I223" s="1">
        <f>((Plan2!I223/Plan2!I211)*100)-100</f>
        <v>-2.8142418315459281</v>
      </c>
      <c r="J223" s="1">
        <f>((Plan2!J223/Plan2!J211)*100)-100</f>
        <v>-4.9616498999242964</v>
      </c>
      <c r="K223" s="36"/>
      <c r="L223" s="31"/>
      <c r="M223" s="31"/>
      <c r="N223" s="31"/>
      <c r="O223" s="31"/>
      <c r="P223" s="31"/>
      <c r="Q223" s="30"/>
    </row>
    <row r="224" spans="1:17" x14ac:dyDescent="0.25">
      <c r="A224" s="3">
        <v>42826</v>
      </c>
      <c r="B224" s="1">
        <f>((Plan2!B224/Plan2!B212)*100)-100</f>
        <v>-0.86158022960628955</v>
      </c>
      <c r="C224" s="1">
        <f>((Plan2!C224/Plan2!C212)*100)-100</f>
        <v>-15.349994491225473</v>
      </c>
      <c r="D224" s="1">
        <f>((Plan2!D224/Plan2!D212)*100)-100</f>
        <v>-41.205811314104992</v>
      </c>
      <c r="E224" s="1">
        <f>((Plan2!E224/Plan2!E212)*100)-100</f>
        <v>-8.5649939162762507</v>
      </c>
      <c r="F224" s="1">
        <f>((Plan2!F224/Plan2!F212)*100)-100</f>
        <v>52.547506366467189</v>
      </c>
      <c r="G224" s="1">
        <f>((Plan2!G224/Plan2!G212)*100)-100</f>
        <v>14.133779907229879</v>
      </c>
      <c r="H224" s="1">
        <f>((Plan2!H224/Plan2!H212)*100)-100</f>
        <v>52.729871356913691</v>
      </c>
      <c r="I224" s="1">
        <f>((Plan2!I224/Plan2!I212)*100)-100</f>
        <v>-9.033371658203933</v>
      </c>
      <c r="J224" s="1">
        <f>((Plan2!J224/Plan2!J212)*100)-100</f>
        <v>-7.3306437275924736</v>
      </c>
      <c r="K224" s="36"/>
      <c r="L224" s="31"/>
      <c r="M224" s="31"/>
      <c r="N224" s="31"/>
      <c r="O224" s="31"/>
      <c r="P224" s="31"/>
      <c r="Q224" s="30"/>
    </row>
    <row r="225" spans="1:17" x14ac:dyDescent="0.25">
      <c r="A225" s="3">
        <v>42856</v>
      </c>
      <c r="B225" s="1">
        <f>((Plan2!B225/Plan2!B213)*100)-100</f>
        <v>0.76781484806929257</v>
      </c>
      <c r="C225" s="1">
        <f>((Plan2!C225/Plan2!C213)*100)-100</f>
        <v>-17.536288407930272</v>
      </c>
      <c r="D225" s="1">
        <f>((Plan2!D225/Plan2!D213)*100)-100</f>
        <v>34.241403761446037</v>
      </c>
      <c r="E225" s="1">
        <f>((Plan2!E225/Plan2!E213)*100)-100</f>
        <v>51.820029389872218</v>
      </c>
      <c r="F225" s="1">
        <f>((Plan2!F225/Plan2!F213)*100)-100</f>
        <v>49.641693334957012</v>
      </c>
      <c r="G225" s="1">
        <f>((Plan2!G225/Plan2!G213)*100)-100</f>
        <v>-4.5883029411344864</v>
      </c>
      <c r="H225" s="1">
        <f>((Plan2!H225/Plan2!H213)*100)-100</f>
        <v>141.50761943351847</v>
      </c>
      <c r="I225" s="1">
        <f>((Plan2!I225/Plan2!I213)*100)-100</f>
        <v>11.054178865943982</v>
      </c>
      <c r="J225" s="1">
        <f>((Plan2!J225/Plan2!J213)*100)-100</f>
        <v>7.7861576944169002</v>
      </c>
      <c r="K225" s="36"/>
      <c r="L225" s="31"/>
      <c r="M225" s="31"/>
      <c r="N225" s="31"/>
      <c r="O225" s="31"/>
      <c r="P225" s="31"/>
      <c r="Q225" s="30"/>
    </row>
    <row r="226" spans="1:17" x14ac:dyDescent="0.25">
      <c r="A226" s="3">
        <v>42887</v>
      </c>
      <c r="B226" s="1">
        <f>((Plan2!B226/Plan2!B214)*100)-100</f>
        <v>10.788811642342438</v>
      </c>
      <c r="C226" s="1">
        <f>((Plan2!C226/Plan2!C214)*100)-100</f>
        <v>12.299977599229607</v>
      </c>
      <c r="D226" s="1">
        <f>((Plan2!D226/Plan2!D214)*100)-100</f>
        <v>19.102366451340629</v>
      </c>
      <c r="E226" s="1">
        <f>((Plan2!E226/Plan2!E214)*100)-100</f>
        <v>-20.628504881279525</v>
      </c>
      <c r="F226" s="1">
        <f>((Plan2!F226/Plan2!F214)*100)-100</f>
        <v>8.8298571056645585</v>
      </c>
      <c r="G226" s="1">
        <f>((Plan2!G226/Plan2!G214)*100)-100</f>
        <v>7.7600005343843463</v>
      </c>
      <c r="H226" s="1">
        <f>((Plan2!H226/Plan2!H214)*100)-100</f>
        <v>18.098735724698528</v>
      </c>
      <c r="I226" s="1">
        <f>((Plan2!I226/Plan2!I214)*100)-100</f>
        <v>-6.2665774357146091</v>
      </c>
      <c r="J226" s="1">
        <f>((Plan2!J226/Plan2!J214)*100)-100</f>
        <v>-2.0915046250212157</v>
      </c>
      <c r="K226" s="36"/>
      <c r="L226" s="31"/>
      <c r="M226" s="31"/>
      <c r="N226" s="31"/>
      <c r="O226" s="31"/>
      <c r="P226" s="31"/>
      <c r="Q226" s="30"/>
    </row>
    <row r="227" spans="1:17" x14ac:dyDescent="0.25">
      <c r="A227" s="3">
        <v>42917</v>
      </c>
      <c r="B227" s="1">
        <f>((Plan2!B227/Plan2!B215)*100)-100</f>
        <v>2.110570437578005</v>
      </c>
      <c r="C227" s="1">
        <f>((Plan2!C227/Plan2!C215)*100)-100</f>
        <v>102.55994203649414</v>
      </c>
      <c r="D227" s="1">
        <f>((Plan2!D227/Plan2!D215)*100)-100</f>
        <v>0.14902433774905433</v>
      </c>
      <c r="E227" s="1">
        <f>((Plan2!E227/Plan2!E215)*100)-100</f>
        <v>17.762826909740738</v>
      </c>
      <c r="F227" s="1">
        <f>((Plan2!F227/Plan2!F215)*100)-100</f>
        <v>17.209826986403215</v>
      </c>
      <c r="G227" s="1">
        <f>((Plan2!G227/Plan2!G215)*100)-100</f>
        <v>19.133179821649009</v>
      </c>
      <c r="H227" s="1">
        <f>((Plan2!H227/Plan2!H215)*100)-100</f>
        <v>5.7635257682668879</v>
      </c>
      <c r="I227" s="1">
        <f>((Plan2!I227/Plan2!I215)*100)-100</f>
        <v>5.348879185093864</v>
      </c>
      <c r="J227" s="1">
        <f>((Plan2!J227/Plan2!J215)*100)-100</f>
        <v>5.9140001073564292</v>
      </c>
      <c r="K227" s="36"/>
      <c r="L227" s="31"/>
      <c r="M227" s="31"/>
      <c r="N227" s="31"/>
      <c r="O227" s="31"/>
      <c r="P227" s="31"/>
      <c r="Q227" s="30"/>
    </row>
    <row r="228" spans="1:17" x14ac:dyDescent="0.25">
      <c r="A228" s="3">
        <v>42948</v>
      </c>
      <c r="B228" s="1">
        <f>((Plan2!B228/Plan2!B216)*100)-100</f>
        <v>-11.353177794290559</v>
      </c>
      <c r="C228" s="1">
        <f>((Plan2!C228/Plan2!C216)*100)-100</f>
        <v>99.142006319977156</v>
      </c>
      <c r="D228" s="1">
        <f>((Plan2!D228/Plan2!D216)*100)-100</f>
        <v>-5.5024295280441606</v>
      </c>
      <c r="E228" s="1">
        <f>((Plan2!E228/Plan2!E216)*100)-100</f>
        <v>2.6660151178396774</v>
      </c>
      <c r="F228" s="1">
        <f>((Plan2!F228/Plan2!F216)*100)-100</f>
        <v>11.877217979039372</v>
      </c>
      <c r="G228" s="1">
        <f>((Plan2!G228/Plan2!G216)*100)-100</f>
        <v>6.6511822459156349</v>
      </c>
      <c r="H228" s="1">
        <f>((Plan2!H228/Plan2!H216)*100)-100</f>
        <v>35.02403874646356</v>
      </c>
      <c r="I228" s="1">
        <f>((Plan2!I228/Plan2!I216)*100)-100</f>
        <v>2.8482601249222768</v>
      </c>
      <c r="J228" s="1">
        <f>((Plan2!J228/Plan2!J216)*100)-100</f>
        <v>0.48964785577665282</v>
      </c>
      <c r="K228" s="36"/>
      <c r="L228" s="31"/>
      <c r="M228" s="31"/>
      <c r="N228" s="31"/>
      <c r="O228" s="31"/>
      <c r="P228" s="31"/>
      <c r="Q228" s="30"/>
    </row>
    <row r="229" spans="1:17" x14ac:dyDescent="0.25">
      <c r="A229" s="3">
        <v>42979</v>
      </c>
      <c r="B229" s="1">
        <f>((Plan2!B229/Plan2!B217)*100)-100</f>
        <v>14.199070188795517</v>
      </c>
      <c r="C229" s="1">
        <f>((Plan2!C229/Plan2!C217)*100)-100</f>
        <v>32.065483425992312</v>
      </c>
      <c r="D229" s="1">
        <f>((Plan2!D229/Plan2!D217)*100)-100</f>
        <v>3.8667491317057738</v>
      </c>
      <c r="E229" s="1">
        <f>((Plan2!E229/Plan2!E217)*100)-100</f>
        <v>85.987791793189842</v>
      </c>
      <c r="F229" s="1">
        <f>((Plan2!F229/Plan2!F217)*100)-100</f>
        <v>-16.957640608538625</v>
      </c>
      <c r="G229" s="1">
        <f>((Plan2!G229/Plan2!G217)*100)-100</f>
        <v>10.795000028910877</v>
      </c>
      <c r="H229" s="1">
        <f>((Plan2!H229/Plan2!H217)*100)-100</f>
        <v>-20.000231439391015</v>
      </c>
      <c r="I229" s="1">
        <f>((Plan2!I229/Plan2!I217)*100)-100</f>
        <v>-9.1990868451885035</v>
      </c>
      <c r="J229" s="1">
        <f>((Plan2!J229/Plan2!J217)*100)-100</f>
        <v>-4.5868937916468013</v>
      </c>
      <c r="K229" s="36"/>
      <c r="L229" s="31"/>
      <c r="M229" s="31"/>
      <c r="N229" s="31"/>
      <c r="O229" s="31"/>
      <c r="P229" s="31"/>
      <c r="Q229" s="30"/>
    </row>
    <row r="230" spans="1:17" x14ac:dyDescent="0.25">
      <c r="A230" s="3">
        <v>43009</v>
      </c>
      <c r="B230" s="1">
        <f>((Plan2!B230/Plan2!B218)*100)-100</f>
        <v>5.423263638057648</v>
      </c>
      <c r="C230" s="1">
        <f>((Plan2!C230/Plan2!C218)*100)-100</f>
        <v>15.760285733617721</v>
      </c>
      <c r="D230" s="1">
        <f>((Plan2!D230/Plan2!D218)*100)-100</f>
        <v>-22.429935709807836</v>
      </c>
      <c r="E230" s="1">
        <f>((Plan2!E230/Plan2!E218)*100)-100</f>
        <v>83.953985770806042</v>
      </c>
      <c r="F230" s="1">
        <f>((Plan2!F230/Plan2!F218)*100)-100</f>
        <v>-22.086366893253881</v>
      </c>
      <c r="G230" s="1">
        <f>((Plan2!G230/Plan2!G218)*100)-100</f>
        <v>4.3688928630323005</v>
      </c>
      <c r="H230" s="1">
        <f>((Plan2!H230/Plan2!H218)*100)-100</f>
        <v>3.1859400083499452</v>
      </c>
      <c r="I230" s="1">
        <f>((Plan2!I230/Plan2!I218)*100)-100</f>
        <v>4.6014072987611883</v>
      </c>
      <c r="J230" s="1">
        <f>((Plan2!J230/Plan2!J218)*100)-100</f>
        <v>5.1232102047509755</v>
      </c>
      <c r="K230" s="36"/>
      <c r="L230" s="31"/>
      <c r="M230" s="31"/>
      <c r="N230" s="31"/>
      <c r="O230" s="31"/>
      <c r="P230" s="31"/>
      <c r="Q230" s="30"/>
    </row>
    <row r="231" spans="1:17" x14ac:dyDescent="0.25">
      <c r="A231" s="3">
        <v>43040</v>
      </c>
      <c r="B231" s="1">
        <f>((Plan2!B231/Plan2!B219)*100)-100</f>
        <v>11.624060090495149</v>
      </c>
      <c r="C231" s="1">
        <f>((Plan2!C231/Plan2!C219)*100)-100</f>
        <v>-1.9601021231849671</v>
      </c>
      <c r="D231" s="1">
        <f>((Plan2!D231/Plan2!D219)*100)-100</f>
        <v>-9.0097163703876788</v>
      </c>
      <c r="E231" s="1">
        <f>((Plan2!E231/Plan2!E219)*100)-100</f>
        <v>121.03472552051926</v>
      </c>
      <c r="F231" s="1">
        <f>((Plan2!F231/Plan2!F219)*100)-100</f>
        <v>-24.42119401925649</v>
      </c>
      <c r="G231" s="1">
        <f>((Plan2!G231/Plan2!G219)*100)-100</f>
        <v>-50.574150497283874</v>
      </c>
      <c r="H231" s="1">
        <f>((Plan2!H231/Plan2!H219)*100)-100</f>
        <v>-10.359918078362313</v>
      </c>
      <c r="I231" s="1">
        <f>((Plan2!I231/Plan2!I219)*100)-100</f>
        <v>-11.075565028560248</v>
      </c>
      <c r="J231" s="1">
        <f>((Plan2!J231/Plan2!J219)*100)-100</f>
        <v>-4.2932519481089457</v>
      </c>
      <c r="K231" s="36"/>
      <c r="L231" s="31"/>
      <c r="M231" s="31"/>
      <c r="N231" s="31"/>
      <c r="O231" s="31"/>
      <c r="P231" s="31"/>
      <c r="Q231" s="30"/>
    </row>
    <row r="232" spans="1:17" x14ac:dyDescent="0.25">
      <c r="A232" s="3">
        <v>43070</v>
      </c>
      <c r="B232" s="1">
        <f>((Plan2!B232/Plan2!B220)*100)-100</f>
        <v>17.354740404464877</v>
      </c>
      <c r="C232" s="1">
        <f>((Plan2!C232/Plan2!C220)*100)-100</f>
        <v>-0.85483394666647428</v>
      </c>
      <c r="D232" s="1">
        <f>((Plan2!D232/Plan2!D220)*100)-100</f>
        <v>19.007386671379464</v>
      </c>
      <c r="E232" s="1">
        <f>((Plan2!E232/Plan2!E220)*100)-100</f>
        <v>6.2680532845156449</v>
      </c>
      <c r="F232" s="1">
        <f>((Plan2!F232/Plan2!F220)*100)-100</f>
        <v>-6.3392459197545037</v>
      </c>
      <c r="G232" s="1">
        <f>((Plan2!G232/Plan2!G220)*100)-100</f>
        <v>-43.52493776520339</v>
      </c>
      <c r="H232" s="1">
        <f>((Plan2!H232/Plan2!H220)*100)-100</f>
        <v>11.910166967835309</v>
      </c>
      <c r="I232" s="1">
        <f>((Plan2!I232/Plan2!I220)*100)-100</f>
        <v>-11.255685675201008</v>
      </c>
      <c r="J232" s="1">
        <f>((Plan2!J232/Plan2!J220)*100)-100</f>
        <v>-7.0197528031398377</v>
      </c>
      <c r="K232" s="36"/>
      <c r="L232" s="31"/>
      <c r="M232" s="31"/>
      <c r="N232" s="31"/>
      <c r="O232" s="31"/>
      <c r="P232" s="31"/>
      <c r="Q232" s="30"/>
    </row>
    <row r="233" spans="1:17" x14ac:dyDescent="0.25">
      <c r="A233" s="3">
        <v>43101</v>
      </c>
      <c r="B233" s="1">
        <f>((Plan2!B233/Plan2!B221)*100)-100</f>
        <v>5.398148390543227</v>
      </c>
      <c r="C233" s="1">
        <f>((Plan2!C233/Plan2!C221)*100)-100</f>
        <v>34.714217908764198</v>
      </c>
      <c r="D233" s="1">
        <f>((Plan2!D233/Plan2!D221)*100)-100</f>
        <v>-4.2537236205444486</v>
      </c>
      <c r="E233" s="1">
        <f>((Plan2!E233/Plan2!E221)*100)-100</f>
        <v>-22.119437312767872</v>
      </c>
      <c r="F233" s="1">
        <f>((Plan2!F233/Plan2!F221)*100)-100</f>
        <v>4.1731499178006715</v>
      </c>
      <c r="G233" s="1">
        <f>((Plan2!G233/Plan2!G221)*100)-100</f>
        <v>3.1163535770686508</v>
      </c>
      <c r="H233" s="1">
        <f>((Plan2!H233/Plan2!H221)*100)-100</f>
        <v>19.25912548142594</v>
      </c>
      <c r="I233" s="1">
        <f>((Plan2!I233/Plan2!I221)*100)-100</f>
        <v>4.3093682266383411</v>
      </c>
      <c r="J233" s="1">
        <f>((Plan2!J233/Plan2!J221)*100)-100</f>
        <v>4.8526503329976407</v>
      </c>
      <c r="K233" s="36"/>
      <c r="L233" s="31"/>
      <c r="M233" s="31"/>
      <c r="N233" s="31"/>
      <c r="O233" s="31"/>
      <c r="P233" s="31"/>
      <c r="Q233" s="30"/>
    </row>
    <row r="234" spans="1:17" x14ac:dyDescent="0.25">
      <c r="A234" s="3">
        <v>43132</v>
      </c>
      <c r="B234" s="1">
        <f>((Plan2!B234/Plan2!B222)*100)-100</f>
        <v>5.4028481204270378</v>
      </c>
      <c r="C234" s="1">
        <f>((Plan2!C234/Plan2!C222)*100)-100</f>
        <v>35.262318988674565</v>
      </c>
      <c r="D234" s="1">
        <f>((Plan2!D234/Plan2!D222)*100)-100</f>
        <v>-9.7654186509320482</v>
      </c>
      <c r="E234" s="1">
        <f>((Plan2!E234/Plan2!E222)*100)-100</f>
        <v>-8.1666287726434206</v>
      </c>
      <c r="F234" s="1">
        <f>((Plan2!F234/Plan2!F222)*100)-100</f>
        <v>13.666657264793969</v>
      </c>
      <c r="G234" s="1">
        <f>((Plan2!G234/Plan2!G222)*100)-100</f>
        <v>9.1493163583323565</v>
      </c>
      <c r="H234" s="1">
        <f>((Plan2!H234/Plan2!H222)*100)-100</f>
        <v>1.4567821595725263</v>
      </c>
      <c r="I234" s="1">
        <f>((Plan2!I234/Plan2!I222)*100)-100</f>
        <v>0.60236167055423095</v>
      </c>
      <c r="J234" s="1">
        <f>((Plan2!J234/Plan2!J222)*100)-100</f>
        <v>1.8580921098928087</v>
      </c>
      <c r="K234" s="36"/>
      <c r="L234" s="31"/>
      <c r="M234" s="31"/>
      <c r="N234" s="31"/>
      <c r="O234" s="31"/>
      <c r="P234" s="31"/>
      <c r="Q234" s="30"/>
    </row>
    <row r="235" spans="1:17" x14ac:dyDescent="0.25">
      <c r="A235" s="3">
        <v>43160</v>
      </c>
      <c r="B235" s="1">
        <f>((Plan2!B235/Plan2!B223)*100)-100</f>
        <v>22.414529866919182</v>
      </c>
      <c r="C235" s="1">
        <f>((Plan2!C235/Plan2!C223)*100)-100</f>
        <v>-9.1994230769982437</v>
      </c>
      <c r="D235" s="1">
        <f>((Plan2!D235/Plan2!D223)*100)-100</f>
        <v>-31.514635465573235</v>
      </c>
      <c r="E235" s="1">
        <f>((Plan2!E235/Plan2!E223)*100)-100</f>
        <v>-1.5958756697663716</v>
      </c>
      <c r="F235" s="1">
        <f>((Plan2!F235/Plan2!F223)*100)-100</f>
        <v>-7.514724796561751</v>
      </c>
      <c r="G235" s="1">
        <f>((Plan2!G235/Plan2!G223)*100)-100</f>
        <v>15.466018077661886</v>
      </c>
      <c r="H235" s="1">
        <f>((Plan2!H235/Plan2!H223)*100)-100</f>
        <v>11.567389013481176</v>
      </c>
      <c r="I235" s="1">
        <f>((Plan2!I235/Plan2!I223)*100)-100</f>
        <v>7.5035855459173888</v>
      </c>
      <c r="J235" s="1">
        <f>((Plan2!J235/Plan2!J223)*100)-100</f>
        <v>10.478667943385787</v>
      </c>
      <c r="K235" s="36"/>
      <c r="L235" s="31"/>
      <c r="M235" s="31"/>
      <c r="N235" s="31"/>
      <c r="O235" s="31"/>
      <c r="P235" s="31"/>
      <c r="Q235" s="30"/>
    </row>
    <row r="236" spans="1:17" x14ac:dyDescent="0.25">
      <c r="A236" s="3">
        <v>43191</v>
      </c>
      <c r="B236" s="1">
        <f>((Plan2!B236/Plan2!B224)*100)-100</f>
        <v>9.6182829243179668</v>
      </c>
      <c r="C236" s="1">
        <f>((Plan2!C236/Plan2!C224)*100)-100</f>
        <v>-1.0631114167897238</v>
      </c>
      <c r="D236" s="1">
        <f>((Plan2!D236/Plan2!D224)*100)-100</f>
        <v>117.32285597368252</v>
      </c>
      <c r="E236" s="1">
        <f>((Plan2!E236/Plan2!E224)*100)-100</f>
        <v>62.611714407124651</v>
      </c>
      <c r="F236" s="1">
        <f>((Plan2!F236/Plan2!F224)*100)-100</f>
        <v>-1.92223347332245</v>
      </c>
      <c r="G236" s="1">
        <f>((Plan2!G236/Plan2!G224)*100)-100</f>
        <v>-1.9984087850765775</v>
      </c>
      <c r="H236" s="1">
        <f>((Plan2!H236/Plan2!H224)*100)-100</f>
        <v>3.1521800471739851</v>
      </c>
      <c r="I236" s="1">
        <f>((Plan2!I236/Plan2!I224)*100)-100</f>
        <v>12.536521050668469</v>
      </c>
      <c r="J236" s="1">
        <f>((Plan2!J236/Plan2!J224)*100)-100</f>
        <v>10.813451972138893</v>
      </c>
      <c r="K236" s="36"/>
      <c r="L236" s="31"/>
      <c r="M236" s="31"/>
      <c r="N236" s="31"/>
      <c r="O236" s="31"/>
      <c r="P236" s="31"/>
      <c r="Q236" s="30"/>
    </row>
    <row r="237" spans="1:17" x14ac:dyDescent="0.25">
      <c r="A237" s="3">
        <v>43221</v>
      </c>
      <c r="B237" s="1">
        <f>((Plan2!B237/Plan2!B225)*100)-100</f>
        <v>8.4755221671529881</v>
      </c>
      <c r="C237" s="1">
        <f>((Plan2!C237/Plan2!C225)*100)-100</f>
        <v>-6.5008662425006207</v>
      </c>
      <c r="D237" s="1">
        <f>((Plan2!D237/Plan2!D225)*100)-100</f>
        <v>-17.058856319388553</v>
      </c>
      <c r="E237" s="1">
        <f>((Plan2!E237/Plan2!E225)*100)-100</f>
        <v>-31.107419488949191</v>
      </c>
      <c r="F237" s="1">
        <f>((Plan2!F237/Plan2!F225)*100)-100</f>
        <v>-9.6520693662543522</v>
      </c>
      <c r="G237" s="1">
        <f>((Plan2!G237/Plan2!G225)*100)-100</f>
        <v>8.439318940593509</v>
      </c>
      <c r="H237" s="1">
        <f>((Plan2!H237/Plan2!H225)*100)-100</f>
        <v>20.661048181059442</v>
      </c>
      <c r="I237" s="1">
        <f>((Plan2!I237/Plan2!I225)*100)-100</f>
        <v>-1.9905621884414018</v>
      </c>
      <c r="J237" s="1">
        <f>((Plan2!J237/Plan2!J225)*100)-100</f>
        <v>1.3280743420420009</v>
      </c>
      <c r="K237" s="36"/>
      <c r="L237" s="31"/>
      <c r="M237" s="31"/>
      <c r="N237" s="31"/>
      <c r="O237" s="31"/>
      <c r="P237" s="31"/>
      <c r="Q237" s="30"/>
    </row>
    <row r="238" spans="1:17" x14ac:dyDescent="0.25">
      <c r="A238" s="3">
        <v>43252</v>
      </c>
      <c r="B238" s="1">
        <f>((Plan2!B238/Plan2!B226)*100)-100</f>
        <v>-7.3248091370802229</v>
      </c>
      <c r="C238" s="1">
        <f>((Plan2!C238/Plan2!C226)*100)-100</f>
        <v>-4.9846542518853454</v>
      </c>
      <c r="D238" s="1">
        <f>((Plan2!D238/Plan2!D226)*100)-100</f>
        <v>-20.639354833635963</v>
      </c>
      <c r="E238" s="1">
        <f>((Plan2!E238/Plan2!E226)*100)-100</f>
        <v>6.01850659106438</v>
      </c>
      <c r="F238" s="1">
        <f>((Plan2!F238/Plan2!F226)*100)-100</f>
        <v>-6.1737801570189106</v>
      </c>
      <c r="G238" s="1">
        <f>((Plan2!G238/Plan2!G226)*100)-100</f>
        <v>12.412816185377508</v>
      </c>
      <c r="H238" s="1">
        <f>((Plan2!H238/Plan2!H226)*100)-100</f>
        <v>34.706831509172531</v>
      </c>
      <c r="I238" s="1">
        <f>((Plan2!I238/Plan2!I226)*100)-100</f>
        <v>-8.6998631458985471</v>
      </c>
      <c r="J238" s="1">
        <f>((Plan2!J238/Plan2!J226)*100)-100</f>
        <v>-6.9900813000602824</v>
      </c>
      <c r="K238" s="36"/>
      <c r="L238" s="31"/>
      <c r="M238" s="31"/>
      <c r="N238" s="31"/>
      <c r="O238" s="31"/>
      <c r="P238" s="31"/>
      <c r="Q238" s="30"/>
    </row>
    <row r="239" spans="1:17" x14ac:dyDescent="0.25">
      <c r="A239" s="3">
        <v>43282</v>
      </c>
      <c r="B239" s="1">
        <f>((Plan2!B239/Plan2!B227)*100)-100</f>
        <v>11.559437474986666</v>
      </c>
      <c r="C239" s="1">
        <f>((Plan2!C239/Plan2!C227)*100)-100</f>
        <v>6.9985988875313865</v>
      </c>
      <c r="D239" s="1">
        <f>((Plan2!D239/Plan2!D227)*100)-100</f>
        <v>4.4846548279720935</v>
      </c>
      <c r="E239" s="1">
        <f>((Plan2!E239/Plan2!E227)*100)-100</f>
        <v>-7.6496677952162457</v>
      </c>
      <c r="F239" s="1">
        <f>((Plan2!F239/Plan2!F227)*100)-100</f>
        <v>-1.3142077649081472</v>
      </c>
      <c r="G239" s="1">
        <f>((Plan2!G239/Plan2!G227)*100)-100</f>
        <v>-8.0312582237742731</v>
      </c>
      <c r="H239" s="1">
        <f>((Plan2!H239/Plan2!H227)*100)-100</f>
        <v>121.93740260976838</v>
      </c>
      <c r="I239" s="1">
        <f>((Plan2!I239/Plan2!I227)*100)-100</f>
        <v>7.8090682276122863</v>
      </c>
      <c r="J239" s="1">
        <f>((Plan2!J239/Plan2!J227)*100)-100</f>
        <v>8.3875300308805549</v>
      </c>
      <c r="K239" s="36"/>
      <c r="L239" s="31"/>
      <c r="M239" s="31"/>
      <c r="N239" s="31"/>
      <c r="O239" s="31"/>
      <c r="P239" s="31"/>
      <c r="Q239" s="30"/>
    </row>
    <row r="240" spans="1:17" x14ac:dyDescent="0.25">
      <c r="A240" s="3">
        <v>43313</v>
      </c>
      <c r="B240" s="1">
        <f>((Plan2!B240/Plan2!B228)*100)-100</f>
        <v>13.153533524254144</v>
      </c>
      <c r="C240" s="1">
        <f>((Plan2!C240/Plan2!C228)*100)-100</f>
        <v>12.582079475265729</v>
      </c>
      <c r="D240" s="1">
        <f>((Plan2!D240/Plan2!D228)*100)-100</f>
        <v>6.4488785881660675</v>
      </c>
      <c r="E240" s="1">
        <f>((Plan2!E240/Plan2!E228)*100)-100</f>
        <v>37.388701023260154</v>
      </c>
      <c r="F240" s="1">
        <f>((Plan2!F240/Plan2!F228)*100)-100</f>
        <v>0.76009764030638394</v>
      </c>
      <c r="G240" s="1">
        <f>((Plan2!G240/Plan2!G228)*100)-100</f>
        <v>5.7967786815373188</v>
      </c>
      <c r="H240" s="1">
        <f>((Plan2!H240/Plan2!H228)*100)-100</f>
        <v>59.380355546247557</v>
      </c>
      <c r="I240" s="1">
        <f>((Plan2!I240/Plan2!I228)*100)-100</f>
        <v>11.75965173118054</v>
      </c>
      <c r="J240" s="1">
        <f>((Plan2!J240/Plan2!J228)*100)-100</f>
        <v>11.511341481796805</v>
      </c>
      <c r="K240" s="36"/>
      <c r="L240" s="31"/>
      <c r="M240" s="31"/>
      <c r="N240" s="31"/>
      <c r="O240" s="31"/>
      <c r="P240" s="31"/>
      <c r="Q240" s="30"/>
    </row>
    <row r="241" spans="1:17" x14ac:dyDescent="0.25">
      <c r="A241" s="3">
        <v>43344</v>
      </c>
      <c r="B241" s="1">
        <f>((Plan2!B241/Plan2!B229)*100)-100</f>
        <v>2.8828077212620826</v>
      </c>
      <c r="C241" s="1">
        <f>((Plan2!C241/Plan2!C229)*100)-100</f>
        <v>19.232273199895928</v>
      </c>
      <c r="D241" s="1">
        <f>((Plan2!D241/Plan2!D229)*100)-100</f>
        <v>-9.6425794294130185</v>
      </c>
      <c r="E241" s="1">
        <f>((Plan2!E241/Plan2!E229)*100)-100</f>
        <v>73.465081909078975</v>
      </c>
      <c r="F241" s="1">
        <f>((Plan2!F241/Plan2!F229)*100)-100</f>
        <v>4.9188196145490934</v>
      </c>
      <c r="G241" s="1">
        <f>((Plan2!G241/Plan2!G229)*100)-100</f>
        <v>-6.5536320498449356</v>
      </c>
      <c r="H241" s="1">
        <f>((Plan2!H241/Plan2!H229)*100)-100</f>
        <v>89.457255211656701</v>
      </c>
      <c r="I241" s="1">
        <f>((Plan2!I241/Plan2!I229)*100)-100</f>
        <v>2.749250403578742</v>
      </c>
      <c r="J241" s="1">
        <f>((Plan2!J241/Plan2!J229)*100)-100</f>
        <v>3.1752716832081518</v>
      </c>
      <c r="K241" s="36"/>
      <c r="L241" s="31"/>
      <c r="M241" s="31"/>
      <c r="N241" s="31"/>
      <c r="O241" s="31"/>
      <c r="P241" s="31"/>
      <c r="Q241" s="30"/>
    </row>
    <row r="242" spans="1:17" x14ac:dyDescent="0.25">
      <c r="A242" s="3">
        <v>43374</v>
      </c>
      <c r="B242" s="1">
        <f>((Plan2!B242/Plan2!B230)*100)-100</f>
        <v>2.6199623516380655</v>
      </c>
      <c r="C242" s="1">
        <f>((Plan2!C242/Plan2!C230)*100)-100</f>
        <v>22.244746645628922</v>
      </c>
      <c r="D242" s="1">
        <f>((Plan2!D242/Plan2!D230)*100)-100</f>
        <v>0.10139568103406305</v>
      </c>
      <c r="E242" s="1">
        <f>((Plan2!E242/Plan2!E230)*100)-100</f>
        <v>-11.596458924770715</v>
      </c>
      <c r="F242" s="1">
        <f>((Plan2!F242/Plan2!F230)*100)-100</f>
        <v>20.537683027368317</v>
      </c>
      <c r="G242" s="1">
        <f>((Plan2!G242/Plan2!G230)*100)-100</f>
        <v>-11.48351667130575</v>
      </c>
      <c r="H242" s="1">
        <f>((Plan2!H242/Plan2!H230)*100)-100</f>
        <v>52.005017831734619</v>
      </c>
      <c r="I242" s="1">
        <f>((Plan2!I242/Plan2!I230)*100)-100</f>
        <v>4.854019644832519</v>
      </c>
      <c r="J242" s="1">
        <f>((Plan2!J242/Plan2!J230)*100)-100</f>
        <v>4.2543368395674577</v>
      </c>
      <c r="K242" s="36"/>
      <c r="L242" s="31"/>
      <c r="M242" s="31"/>
      <c r="N242" s="31"/>
      <c r="O242" s="31"/>
      <c r="P242" s="31"/>
      <c r="Q242" s="30"/>
    </row>
    <row r="243" spans="1:17" x14ac:dyDescent="0.25">
      <c r="A243" s="3">
        <v>43405</v>
      </c>
      <c r="B243" s="1">
        <f>((Plan2!B243/Plan2!B231)*100)-100</f>
        <v>11.288746463379113</v>
      </c>
      <c r="C243" s="1">
        <f>((Plan2!C243/Plan2!C231)*100)-100</f>
        <v>17.523182185521762</v>
      </c>
      <c r="D243" s="1">
        <f>((Plan2!D243/Plan2!D231)*100)-100</f>
        <v>1.239380992031542</v>
      </c>
      <c r="E243" s="1">
        <f>((Plan2!E243/Plan2!E231)*100)-100</f>
        <v>-20.54916858259871</v>
      </c>
      <c r="F243" s="1">
        <f>((Plan2!F243/Plan2!F231)*100)-100</f>
        <v>7.1830797598857004</v>
      </c>
      <c r="G243" s="1">
        <f>((Plan2!G243/Plan2!G231)*100)-100</f>
        <v>19.691517566770784</v>
      </c>
      <c r="H243" s="1">
        <f>((Plan2!H243/Plan2!H231)*100)-100</f>
        <v>93.419914142486903</v>
      </c>
      <c r="I243" s="1">
        <f>((Plan2!I243/Plan2!I231)*100)-100</f>
        <v>27.415700321864094</v>
      </c>
      <c r="J243" s="1">
        <f>((Plan2!J243/Plan2!J231)*100)-100</f>
        <v>18.99867531922925</v>
      </c>
      <c r="K243" s="36"/>
      <c r="L243" s="31"/>
      <c r="M243" s="31"/>
      <c r="N243" s="31"/>
      <c r="O243" s="31"/>
      <c r="P243" s="31"/>
      <c r="Q243" s="30"/>
    </row>
    <row r="244" spans="1:17" x14ac:dyDescent="0.25">
      <c r="A244" s="3">
        <v>43435</v>
      </c>
      <c r="B244" s="1">
        <f>((Plan2!B244/Plan2!B232)*100)-100</f>
        <v>5.1933781502146559</v>
      </c>
      <c r="C244" s="1">
        <f>((Plan2!C244/Plan2!C232)*100)-100</f>
        <v>27.997385226277544</v>
      </c>
      <c r="D244" s="1">
        <f>((Plan2!D244/Plan2!D232)*100)-100</f>
        <v>78.753483192252332</v>
      </c>
      <c r="E244" s="1">
        <f>((Plan2!E244/Plan2!E232)*100)-100</f>
        <v>28.126373666988286</v>
      </c>
      <c r="F244" s="1">
        <f>((Plan2!F244/Plan2!F232)*100)-100</f>
        <v>2.1447293374537537</v>
      </c>
      <c r="G244" s="1">
        <f>((Plan2!G244/Plan2!G232)*100)-100</f>
        <v>13.220636829912209</v>
      </c>
      <c r="H244" s="1">
        <f>((Plan2!H244/Plan2!H232)*100)-100</f>
        <v>58.805889513570634</v>
      </c>
      <c r="I244" s="1">
        <f>((Plan2!I244/Plan2!I232)*100)-100</f>
        <v>7.147066625759237</v>
      </c>
      <c r="J244" s="1">
        <f>((Plan2!J244/Plan2!J232)*100)-100</f>
        <v>6.9207913550109197</v>
      </c>
      <c r="K244" s="36"/>
      <c r="L244" s="31"/>
      <c r="M244" s="31"/>
      <c r="N244" s="31"/>
      <c r="O244" s="31"/>
      <c r="P244" s="31"/>
      <c r="Q244" s="30"/>
    </row>
    <row r="245" spans="1:17" x14ac:dyDescent="0.25">
      <c r="A245" s="3">
        <v>43466</v>
      </c>
      <c r="B245" s="1">
        <f>((Plan2!B245/Plan2!B233)*100)-100</f>
        <v>4.5122810887718146</v>
      </c>
      <c r="C245" s="1">
        <f>((Plan2!C245/Plan2!C233)*100)-100</f>
        <v>22.52596330171346</v>
      </c>
      <c r="D245" s="1">
        <f>((Plan2!D245/Plan2!D233)*100)-100</f>
        <v>8.9977091270593945</v>
      </c>
      <c r="E245" s="1">
        <f>((Plan2!E245/Plan2!E233)*100)-100</f>
        <v>-9.0003773832732463</v>
      </c>
      <c r="F245" s="1">
        <f>((Plan2!F245/Plan2!F233)*100)-100</f>
        <v>12.082904565161655</v>
      </c>
      <c r="G245" s="1">
        <f>((Plan2!G245/Plan2!G233)*100)-100</f>
        <v>22.108564062126064</v>
      </c>
      <c r="H245" s="1">
        <f>((Plan2!H245/Plan2!H233)*100)-100</f>
        <v>12.31843426479351</v>
      </c>
      <c r="I245" s="1">
        <f>((Plan2!I245/Plan2!I233)*100)-100</f>
        <v>11.719560696157998</v>
      </c>
      <c r="J245" s="1">
        <f>((Plan2!J245/Plan2!J233)*100)-100</f>
        <v>9.8263577388018746</v>
      </c>
      <c r="K245" s="36"/>
      <c r="L245" s="31"/>
      <c r="M245" s="31"/>
      <c r="N245" s="31"/>
      <c r="O245" s="31"/>
      <c r="P245" s="31"/>
      <c r="Q245" s="30"/>
    </row>
    <row r="246" spans="1:17" x14ac:dyDescent="0.25">
      <c r="A246" s="3">
        <v>43497</v>
      </c>
      <c r="B246" s="1">
        <f>((Plan2!B246/Plan2!B234)*100)-100</f>
        <v>19.408889867722451</v>
      </c>
      <c r="C246" s="1">
        <f>((Plan2!C246/Plan2!C234)*100)-100</f>
        <v>41.394539223457656</v>
      </c>
      <c r="D246" s="1">
        <f>((Plan2!D246/Plan2!D234)*100)-100</f>
        <v>16.048691102544126</v>
      </c>
      <c r="E246" s="1">
        <f>((Plan2!E246/Plan2!E234)*100)-100</f>
        <v>27.03288506905885</v>
      </c>
      <c r="F246" s="1">
        <f>((Plan2!F246/Plan2!F234)*100)-100</f>
        <v>19.338651950794656</v>
      </c>
      <c r="G246" s="1">
        <f>((Plan2!G246/Plan2!G234)*100)-100</f>
        <v>-3.9697066241848233</v>
      </c>
      <c r="H246" s="1">
        <f>((Plan2!H246/Plan2!H234)*100)-100</f>
        <v>22.316764347059561</v>
      </c>
      <c r="I246" s="1">
        <f>((Plan2!I246/Plan2!I234)*100)-100</f>
        <v>16.423874231852636</v>
      </c>
      <c r="J246" s="1">
        <f>((Plan2!J246/Plan2!J234)*100)-100</f>
        <v>16.90264827322045</v>
      </c>
      <c r="K246" s="36"/>
      <c r="L246" s="31"/>
      <c r="M246" s="31"/>
      <c r="N246" s="31"/>
      <c r="O246" s="31"/>
      <c r="P246" s="31"/>
      <c r="Q246" s="30"/>
    </row>
    <row r="247" spans="1:17" x14ac:dyDescent="0.25">
      <c r="A247" s="3">
        <v>43525</v>
      </c>
      <c r="B247" s="1">
        <f>((Plan2!B247/Plan2!B235)*100)-100</f>
        <v>-0.60223489028750521</v>
      </c>
      <c r="C247" s="1">
        <f>((Plan2!C247/Plan2!C235)*100)-100</f>
        <v>19.276869383364371</v>
      </c>
      <c r="D247" s="1">
        <f>((Plan2!D247/Plan2!D235)*100)-100</f>
        <v>51.468104019225308</v>
      </c>
      <c r="E247" s="1">
        <f>((Plan2!E247/Plan2!E235)*100)-100</f>
        <v>43.880555127465641</v>
      </c>
      <c r="F247" s="1">
        <f>((Plan2!F247/Plan2!F235)*100)-100</f>
        <v>2.4368425777711309</v>
      </c>
      <c r="G247" s="1">
        <f>((Plan2!G247/Plan2!G235)*100)-100</f>
        <v>14.001805819232985</v>
      </c>
      <c r="H247" s="1">
        <f>((Plan2!H247/Plan2!H235)*100)-100</f>
        <v>-9.5616059408789766</v>
      </c>
      <c r="I247" s="1">
        <f>((Plan2!I247/Plan2!I235)*100)-100</f>
        <v>1.6561188494939216</v>
      </c>
      <c r="J247" s="1">
        <f>((Plan2!J247/Plan2!J235)*100)-100</f>
        <v>1.6300091156303864</v>
      </c>
      <c r="K247" s="36"/>
      <c r="L247" s="31"/>
      <c r="M247" s="31"/>
      <c r="N247" s="31"/>
      <c r="O247" s="31"/>
      <c r="P247" s="31"/>
      <c r="Q247" s="30"/>
    </row>
    <row r="248" spans="1:17" x14ac:dyDescent="0.25">
      <c r="A248" s="3">
        <v>43556</v>
      </c>
      <c r="B248" s="1">
        <f>((Plan2!B248/Plan2!B236)*100)-100</f>
        <v>7.386918886376634</v>
      </c>
      <c r="C248" s="1">
        <f>((Plan2!C248/Plan2!C236)*100)-100</f>
        <v>61.097583618834989</v>
      </c>
      <c r="D248" s="1">
        <f>((Plan2!D248/Plan2!D236)*100)-100</f>
        <v>-26.746535836750368</v>
      </c>
      <c r="E248" s="1">
        <f>((Plan2!E248/Plan2!E236)*100)-100</f>
        <v>-26.751703103595844</v>
      </c>
      <c r="F248" s="1">
        <f>((Plan2!F248/Plan2!F236)*100)-100</f>
        <v>29.158633725302451</v>
      </c>
      <c r="G248" s="1">
        <f>((Plan2!G248/Plan2!G236)*100)-100</f>
        <v>-0.43058723612830363</v>
      </c>
      <c r="H248" s="1">
        <f>((Plan2!H248/Plan2!H236)*100)-100</f>
        <v>-18.674338422527413</v>
      </c>
      <c r="I248" s="1">
        <f>((Plan2!I248/Plan2!I236)*100)-100</f>
        <v>64.530774476838957</v>
      </c>
      <c r="J248" s="1">
        <f>((Plan2!J248/Plan2!J236)*100)-100</f>
        <v>50.180979899531422</v>
      </c>
      <c r="K248" s="36"/>
      <c r="L248" s="31"/>
      <c r="M248" s="31"/>
      <c r="N248" s="31"/>
      <c r="O248" s="31"/>
      <c r="P248" s="31"/>
      <c r="Q248" s="30"/>
    </row>
    <row r="249" spans="1:17" x14ac:dyDescent="0.25">
      <c r="A249" s="3">
        <v>43586</v>
      </c>
      <c r="B249" s="1">
        <f>((Plan2!B249/Plan2!B237)*100)-100</f>
        <v>8.1843266213484043</v>
      </c>
      <c r="C249" s="1">
        <f>((Plan2!C249/Plan2!C237)*100)-100</f>
        <v>-32.974969059122401</v>
      </c>
      <c r="D249" s="1">
        <f>((Plan2!D249/Plan2!D237)*100)-100</f>
        <v>-1.2566208459318915</v>
      </c>
      <c r="E249" s="1">
        <f>((Plan2!E249/Plan2!E237)*100)-100</f>
        <v>47.319102937505733</v>
      </c>
      <c r="F249" s="1">
        <f>((Plan2!F249/Plan2!F237)*100)-100</f>
        <v>-14.51400492559091</v>
      </c>
      <c r="G249" s="1">
        <f>((Plan2!G249/Plan2!G237)*100)-100</f>
        <v>6.5002508910645247</v>
      </c>
      <c r="H249" s="1">
        <f>((Plan2!H249/Plan2!H237)*100)-100</f>
        <v>-18.074438879492689</v>
      </c>
      <c r="I249" s="1">
        <f>((Plan2!I249/Plan2!I237)*100)-100</f>
        <v>21.896022549862934</v>
      </c>
      <c r="J249" s="1">
        <f>((Plan2!J249/Plan2!J237)*100)-100</f>
        <v>15.413144311377209</v>
      </c>
      <c r="K249" s="36"/>
      <c r="L249" s="31"/>
      <c r="M249" s="31"/>
      <c r="N249" s="31"/>
      <c r="O249" s="31"/>
      <c r="P249" s="31"/>
      <c r="Q249" s="31"/>
    </row>
    <row r="250" spans="1:17" x14ac:dyDescent="0.25">
      <c r="A250" s="3">
        <v>43617</v>
      </c>
      <c r="B250" s="1">
        <f>((Plan2!B250/Plan2!B238)*100)-100</f>
        <v>20.252001604902588</v>
      </c>
      <c r="C250" s="1">
        <f>((Plan2!C250/Plan2!C238)*100)-100</f>
        <v>3.2728327142840214</v>
      </c>
      <c r="D250" s="1">
        <f>((Plan2!D250/Plan2!D238)*100)-100</f>
        <v>9.055335464674414</v>
      </c>
      <c r="E250" s="1">
        <f>((Plan2!E250/Plan2!E238)*100)-100</f>
        <v>3.385765042220541</v>
      </c>
      <c r="F250" s="1">
        <f>((Plan2!F250/Plan2!F238)*100)-100</f>
        <v>2.6329833463284729</v>
      </c>
      <c r="G250" s="1">
        <f>((Plan2!G250/Plan2!G238)*100)-100</f>
        <v>-14.975415401662886</v>
      </c>
      <c r="H250" s="1">
        <f>((Plan2!H250/Plan2!H238)*100)-100</f>
        <v>-15.844507873706164</v>
      </c>
      <c r="I250" s="1">
        <f>((Plan2!I250/Plan2!I238)*100)-100</f>
        <v>16.212102984795052</v>
      </c>
      <c r="J250" s="1">
        <f>((Plan2!J250/Plan2!J238)*100)-100</f>
        <v>14.770793100647509</v>
      </c>
      <c r="K250" s="36"/>
      <c r="L250" s="31"/>
      <c r="M250" s="31"/>
      <c r="N250" s="31"/>
      <c r="O250" s="31"/>
      <c r="P250" s="31"/>
      <c r="Q250" s="31"/>
    </row>
    <row r="251" spans="1:17" x14ac:dyDescent="0.25">
      <c r="A251" s="3">
        <v>43647</v>
      </c>
      <c r="B251" s="1">
        <f>((Plan2!B251/Plan2!B239)*100)-100</f>
        <v>3.7570839902377315</v>
      </c>
      <c r="C251" s="1">
        <f>((Plan2!C251/Plan2!C239)*100)-100</f>
        <v>5.5496004679666413</v>
      </c>
      <c r="D251" s="1">
        <f>((Plan2!D251/Plan2!D239)*100)-100</f>
        <v>4.082682505450677</v>
      </c>
      <c r="E251" s="1">
        <f>((Plan2!E251/Plan2!E239)*100)-100</f>
        <v>40.286906879491397</v>
      </c>
      <c r="F251" s="1">
        <f>((Plan2!F251/Plan2!F239)*100)-100</f>
        <v>26.598261113882259</v>
      </c>
      <c r="G251" s="1">
        <f>((Plan2!G251/Plan2!G239)*100)-100</f>
        <v>10.520416146027742</v>
      </c>
      <c r="H251" s="1">
        <f>((Plan2!H251/Plan2!H239)*100)-100</f>
        <v>-50.731526286799387</v>
      </c>
      <c r="I251" s="1">
        <f>((Plan2!I251/Plan2!I239)*100)-100</f>
        <v>1.746273371966339</v>
      </c>
      <c r="J251" s="1">
        <f>((Plan2!J251/Plan2!J239)*100)-100</f>
        <v>2.1409904149914212</v>
      </c>
      <c r="K251" s="36"/>
      <c r="L251" s="31"/>
      <c r="M251" s="31"/>
      <c r="N251" s="31"/>
      <c r="O251" s="31"/>
      <c r="P251" s="31"/>
      <c r="Q251" s="31"/>
    </row>
    <row r="252" spans="1:17" x14ac:dyDescent="0.25">
      <c r="A252" s="3">
        <v>43678</v>
      </c>
      <c r="B252" s="1">
        <f>((Plan2!B252/Plan2!B240)*100)-100</f>
        <v>14.557420281777837</v>
      </c>
      <c r="C252" s="1">
        <f>((Plan2!C252/Plan2!C240)*100)-100</f>
        <v>-37.823435863745324</v>
      </c>
      <c r="D252" s="1">
        <f>((Plan2!D252/Plan2!D240)*100)-100</f>
        <v>4.9673581972199656</v>
      </c>
      <c r="E252" s="1">
        <f>((Plan2!E252/Plan2!E240)*100)-100</f>
        <v>10.223356689307181</v>
      </c>
      <c r="F252" s="1">
        <f>((Plan2!F252/Plan2!F240)*100)-100</f>
        <v>-23.167801748705685</v>
      </c>
      <c r="G252" s="1">
        <f>((Plan2!G252/Plan2!G240)*100)-100</f>
        <v>7.9049584124558692</v>
      </c>
      <c r="H252" s="1">
        <f>((Plan2!H252/Plan2!H240)*100)-100</f>
        <v>1.1573002160405963</v>
      </c>
      <c r="I252" s="1">
        <f>((Plan2!I252/Plan2!I240)*100)-100</f>
        <v>10.693791519276317</v>
      </c>
      <c r="J252" s="1">
        <f>((Plan2!J252/Plan2!J240)*100)-100</f>
        <v>10.091159377089511</v>
      </c>
      <c r="K252" s="36"/>
      <c r="L252" s="31"/>
      <c r="M252" s="31"/>
      <c r="N252" s="31"/>
      <c r="O252" s="31"/>
      <c r="P252" s="31"/>
      <c r="Q252" s="31"/>
    </row>
    <row r="253" spans="1:17" x14ac:dyDescent="0.25">
      <c r="A253" s="3">
        <v>43709</v>
      </c>
      <c r="B253" s="1">
        <f>((Plan2!B253/Plan2!B241)*100)-100</f>
        <v>-0.87097216313659942</v>
      </c>
      <c r="C253" s="1">
        <f>((Plan2!C253/Plan2!C241)*100)-100</f>
        <v>-0.33795598958262474</v>
      </c>
      <c r="D253" s="1">
        <f>((Plan2!D253/Plan2!D241)*100)-100</f>
        <v>6.3524639256553144</v>
      </c>
      <c r="E253" s="1">
        <f>((Plan2!E253/Plan2!E241)*100)-100</f>
        <v>-34.132717371639245</v>
      </c>
      <c r="F253" s="1">
        <f>((Plan2!F253/Plan2!F241)*100)-100</f>
        <v>3.1907206408517368</v>
      </c>
      <c r="G253" s="1">
        <f>((Plan2!G253/Plan2!G241)*100)-100</f>
        <v>33.536075374309206</v>
      </c>
      <c r="H253" s="1">
        <f>((Plan2!H253/Plan2!H241)*100)-100</f>
        <v>-34.831723525014326</v>
      </c>
      <c r="I253" s="1">
        <f>((Plan2!I253/Plan2!I241)*100)-100</f>
        <v>7.486583010245468</v>
      </c>
      <c r="J253" s="1">
        <f>((Plan2!J253/Plan2!J241)*100)-100</f>
        <v>5.2412312564853636</v>
      </c>
      <c r="K253" s="36"/>
      <c r="L253" s="31"/>
      <c r="M253" s="31"/>
      <c r="N253" s="31"/>
      <c r="O253" s="31"/>
      <c r="P253" s="31"/>
      <c r="Q253" s="31"/>
    </row>
    <row r="254" spans="1:17" x14ac:dyDescent="0.25">
      <c r="A254" s="3">
        <v>43739</v>
      </c>
      <c r="B254" s="1">
        <f>((Plan2!B254/Plan2!B242)*100)-100</f>
        <v>6.9905881693215832</v>
      </c>
      <c r="C254" s="1">
        <f>((Plan2!C254/Plan2!C242)*100)-100</f>
        <v>-3.4158562510666428</v>
      </c>
      <c r="D254" s="1">
        <f>((Plan2!D254/Plan2!D242)*100)-100</f>
        <v>-3.7234019784996235</v>
      </c>
      <c r="E254" s="1">
        <f>((Plan2!E254/Plan2!E242)*100)-100</f>
        <v>6.5281844096024315</v>
      </c>
      <c r="F254" s="1">
        <f>((Plan2!F254/Plan2!F242)*100)-100</f>
        <v>-4.7435779513912451</v>
      </c>
      <c r="G254" s="1">
        <f>((Plan2!G254/Plan2!G242)*100)-100</f>
        <v>1.3184415197267043</v>
      </c>
      <c r="H254" s="1">
        <f>((Plan2!H254/Plan2!H242)*100)-100</f>
        <v>-37.924011395269645</v>
      </c>
      <c r="I254" s="1">
        <f>((Plan2!I254/Plan2!I242)*100)-100</f>
        <v>2.8624545897047824</v>
      </c>
      <c r="J254" s="1">
        <f>((Plan2!J254/Plan2!J242)*100)-100</f>
        <v>3.4288545431582378</v>
      </c>
      <c r="K254" s="36"/>
      <c r="L254" s="31"/>
      <c r="M254" s="31"/>
      <c r="N254" s="31"/>
      <c r="O254" s="31"/>
      <c r="P254" s="31"/>
      <c r="Q254" s="31"/>
    </row>
    <row r="255" spans="1:17" x14ac:dyDescent="0.25">
      <c r="A255" s="3">
        <v>43770</v>
      </c>
      <c r="B255" s="1">
        <f>((Plan2!B255/Plan2!B243)*100)-100</f>
        <v>4.8581028330461322</v>
      </c>
      <c r="C255" s="1">
        <f>((Plan2!C255/Plan2!C243)*100)-100</f>
        <v>-14.214391542985865</v>
      </c>
      <c r="D255" s="1">
        <f>((Plan2!D255/Plan2!D243)*100)-100</f>
        <v>11.528765944241741</v>
      </c>
      <c r="E255" s="1">
        <f>((Plan2!E255/Plan2!E243)*100)-100</f>
        <v>-7.4675280522657204</v>
      </c>
      <c r="F255" s="1">
        <f>((Plan2!F255/Plan2!F243)*100)-100</f>
        <v>-4.9473266935002727</v>
      </c>
      <c r="G255" s="1">
        <f>((Plan2!G255/Plan2!G243)*100)-100</f>
        <v>12.261356866505764</v>
      </c>
      <c r="H255" s="1">
        <f>((Plan2!H255/Plan2!H243)*100)-100</f>
        <v>-12.610868148877358</v>
      </c>
      <c r="I255" s="1">
        <f>((Plan2!I255/Plan2!I243)*100)-100</f>
        <v>0.50875372751140446</v>
      </c>
      <c r="J255" s="1">
        <f>((Plan2!J255/Plan2!J243)*100)-100</f>
        <v>2.1656554529700003</v>
      </c>
      <c r="K255" s="36"/>
      <c r="L255" s="31"/>
      <c r="M255" s="31"/>
      <c r="N255" s="31"/>
      <c r="O255" s="31"/>
      <c r="P255" s="31"/>
      <c r="Q255" s="31"/>
    </row>
    <row r="256" spans="1:17" x14ac:dyDescent="0.25">
      <c r="A256" s="3">
        <v>43800</v>
      </c>
      <c r="B256" s="1">
        <f>((Plan2!B256/Plan2!B244)*100)-100</f>
        <v>2.6834610181719825</v>
      </c>
      <c r="C256" s="1">
        <f>((Plan2!C256/Plan2!C244)*100)-100</f>
        <v>-8.1915716327687562</v>
      </c>
      <c r="D256" s="1">
        <f>((Plan2!D256/Plan2!D244)*100)-100</f>
        <v>-12.832742377308222</v>
      </c>
      <c r="E256" s="1">
        <f>((Plan2!E256/Plan2!E244)*100)-100</f>
        <v>-9.7183241687485804</v>
      </c>
      <c r="F256" s="1">
        <f>((Plan2!F256/Plan2!F244)*100)-100</f>
        <v>0.86649508134790665</v>
      </c>
      <c r="G256" s="1">
        <f>((Plan2!G256/Plan2!G244)*100)-100</f>
        <v>4.5359546737614238</v>
      </c>
      <c r="H256" s="1">
        <f>((Plan2!H256/Plan2!H244)*100)-100</f>
        <v>-44.671353838574291</v>
      </c>
      <c r="I256" s="1">
        <f>((Plan2!I256/Plan2!I244)*100)-100</f>
        <v>16.449634051240764</v>
      </c>
      <c r="J256" s="1">
        <f>((Plan2!J256/Plan2!J244)*100)-100</f>
        <v>12.426104480062364</v>
      </c>
      <c r="K256" s="36"/>
      <c r="L256" s="31"/>
      <c r="M256" s="31"/>
      <c r="N256" s="31"/>
      <c r="O256" s="31"/>
      <c r="P256" s="31"/>
      <c r="Q256" s="31"/>
    </row>
    <row r="257" spans="1:17" x14ac:dyDescent="0.25">
      <c r="A257" s="3">
        <v>43831</v>
      </c>
      <c r="B257" s="1">
        <f>((Plan2!B257/Plan2!B245)*100)-100</f>
        <v>11.260303238914275</v>
      </c>
      <c r="C257" s="1">
        <f>((Plan2!C257/Plan2!C245)*100)-100</f>
        <v>-3.3667055688294596</v>
      </c>
      <c r="D257" s="1">
        <f>((Plan2!D257/Plan2!D245)*100)-100</f>
        <v>2.0337262382447818</v>
      </c>
      <c r="E257" s="1">
        <f>((Plan2!E257/Plan2!E245)*100)-100</f>
        <v>2.4872581657868977</v>
      </c>
      <c r="F257" s="1">
        <f>((Plan2!F257/Plan2!F245)*100)-100</f>
        <v>-7.6887078454440712</v>
      </c>
      <c r="G257" s="1">
        <f>((Plan2!G257/Plan2!G245)*100)-100</f>
        <v>-16.151556184843898</v>
      </c>
      <c r="H257" s="1">
        <f>((Plan2!H257/Plan2!H245)*100)-100</f>
        <v>-23.732555583202782</v>
      </c>
      <c r="I257" s="1">
        <f>((Plan2!I257/Plan2!I245)*100)-100</f>
        <v>-3.8916556015838495</v>
      </c>
      <c r="J257" s="1">
        <f>((Plan2!J257/Plan2!J245)*100)-100</f>
        <v>-0.18614112963540208</v>
      </c>
      <c r="K257" s="36"/>
      <c r="L257" s="31"/>
      <c r="M257" s="31"/>
      <c r="N257" s="31"/>
      <c r="O257" s="31"/>
      <c r="P257" s="31"/>
      <c r="Q257" s="31"/>
    </row>
    <row r="258" spans="1:17" x14ac:dyDescent="0.25">
      <c r="A258" s="3">
        <v>43862</v>
      </c>
      <c r="B258" s="1">
        <f>((Plan2!B258/Plan2!B246)*100)-100</f>
        <v>-10.030465519181405</v>
      </c>
      <c r="C258" s="1">
        <f>((Plan2!C258/Plan2!C246)*100)-100</f>
        <v>-13.024534760339961</v>
      </c>
      <c r="D258" s="1">
        <f>((Plan2!D258/Plan2!D246)*100)-100</f>
        <v>4.3316501186315293</v>
      </c>
      <c r="E258" s="1">
        <f>((Plan2!E258/Plan2!E246)*100)-100</f>
        <v>-1.451465435681115</v>
      </c>
      <c r="F258" s="1">
        <f>((Plan2!F258/Plan2!F246)*100)-100</f>
        <v>-11.516159067636025</v>
      </c>
      <c r="G258" s="1">
        <f>((Plan2!G258/Plan2!G246)*100)-100</f>
        <v>21.61526958335746</v>
      </c>
      <c r="H258" s="1">
        <f>((Plan2!H258/Plan2!H246)*100)-100</f>
        <v>-13.84394996184281</v>
      </c>
      <c r="I258" s="1">
        <f>((Plan2!I258/Plan2!I246)*100)-100</f>
        <v>-12.729335450373298</v>
      </c>
      <c r="J258" s="1">
        <f>((Plan2!J258/Plan2!J246)*100)-100</f>
        <v>-8.6384300385896893</v>
      </c>
      <c r="K258" s="36"/>
      <c r="L258" s="31"/>
      <c r="M258" s="31"/>
      <c r="N258" s="31"/>
      <c r="O258" s="31"/>
      <c r="P258" s="31"/>
      <c r="Q258" s="31"/>
    </row>
    <row r="259" spans="1:17" x14ac:dyDescent="0.25">
      <c r="A259" s="3">
        <v>43891</v>
      </c>
      <c r="B259" s="1">
        <f>((Plan2!B259/Plan2!B247)*100)-100</f>
        <v>5.3955403214342823</v>
      </c>
      <c r="C259" s="1">
        <f>((Plan2!C259/Plan2!C247)*100)-100</f>
        <v>-9.3657830890870457</v>
      </c>
      <c r="D259" s="1">
        <f>((Plan2!D259/Plan2!D247)*100)-100</f>
        <v>-7.8475372108010504</v>
      </c>
      <c r="E259" s="1">
        <f>((Plan2!E259/Plan2!E247)*100)-100</f>
        <v>-2.8045542247399737</v>
      </c>
      <c r="F259" s="1">
        <f>((Plan2!F259/Plan2!F247)*100)-100</f>
        <v>-12.086046507796325</v>
      </c>
      <c r="G259" s="1">
        <f>((Plan2!G259/Plan2!G247)*100)-100</f>
        <v>-15.228660349912332</v>
      </c>
      <c r="H259" s="1">
        <f>((Plan2!H259/Plan2!H247)*100)-100</f>
        <v>-9.6101189343038982</v>
      </c>
      <c r="I259" s="1">
        <f>((Plan2!I259/Plan2!I247)*100)-100</f>
        <v>3.0920295558165378</v>
      </c>
      <c r="J259" s="1">
        <f>((Plan2!J259/Plan2!J247)*100)-100</f>
        <v>-0.42607365356211346</v>
      </c>
      <c r="K259" s="36"/>
      <c r="L259" s="31"/>
      <c r="M259" s="31"/>
      <c r="N259" s="31"/>
      <c r="O259" s="31"/>
      <c r="P259" s="31"/>
      <c r="Q259" s="31"/>
    </row>
    <row r="260" spans="1:17" x14ac:dyDescent="0.25">
      <c r="A260" s="3">
        <v>43922</v>
      </c>
      <c r="B260" s="1">
        <f>((Plan2!B260/Plan2!B248)*100)-100</f>
        <v>-6.8514047195238135</v>
      </c>
      <c r="C260" s="1">
        <f>((Plan2!C260/Plan2!C248)*100)-100</f>
        <v>-17.785458105784485</v>
      </c>
      <c r="D260" s="1">
        <f>((Plan2!D260/Plan2!D248)*100)-100</f>
        <v>29.547933478524953</v>
      </c>
      <c r="E260" s="1">
        <f>((Plan2!E260/Plan2!E248)*100)-100</f>
        <v>-67.186983298676836</v>
      </c>
      <c r="F260" s="1">
        <f>((Plan2!F260/Plan2!F248)*100)-100</f>
        <v>-37.272809469833092</v>
      </c>
      <c r="G260" s="1">
        <f>((Plan2!G260/Plan2!G248)*100)-100</f>
        <v>-9.0230574565585755</v>
      </c>
      <c r="H260" s="1">
        <f>((Plan2!H260/Plan2!H248)*100)-100</f>
        <v>5.7975758408935292</v>
      </c>
      <c r="I260" s="1">
        <f>((Plan2!I260/Plan2!I248)*100)-100</f>
        <v>-33.771996591857331</v>
      </c>
      <c r="J260" s="1">
        <f>((Plan2!J260/Plan2!J248)*100)-100</f>
        <v>-28.64753800678676</v>
      </c>
      <c r="K260" s="36"/>
      <c r="L260" s="31"/>
      <c r="M260" s="31"/>
      <c r="N260" s="31"/>
      <c r="O260" s="31"/>
      <c r="P260" s="31"/>
      <c r="Q260" s="31"/>
    </row>
    <row r="261" spans="1:17" x14ac:dyDescent="0.25">
      <c r="A261" s="3">
        <v>43952</v>
      </c>
      <c r="B261" s="1">
        <f>((Plan2!B261/Plan2!B249)*100)-100</f>
        <v>-27.409812598298771</v>
      </c>
      <c r="C261" s="1">
        <f>((Plan2!C261/Plan2!C249)*100)-100</f>
        <v>6.4211044779337811</v>
      </c>
      <c r="D261" s="1">
        <f>((Plan2!D261/Plan2!D249)*100)-100</f>
        <v>-1.3358965741687996</v>
      </c>
      <c r="E261" s="1">
        <f>((Plan2!E261/Plan2!E249)*100)-100</f>
        <v>19.723522373532603</v>
      </c>
      <c r="F261" s="1">
        <f>((Plan2!F261/Plan2!F249)*100)-100</f>
        <v>-24.07005260536333</v>
      </c>
      <c r="G261" s="1">
        <f>((Plan2!G261/Plan2!G249)*100)-100</f>
        <v>-26.38641287371118</v>
      </c>
      <c r="H261" s="1">
        <f>((Plan2!H261/Plan2!H249)*100)-100</f>
        <v>7.5942295162479354</v>
      </c>
      <c r="I261" s="1">
        <f>((Plan2!I261/Plan2!I249)*100)-100</f>
        <v>-25.198978382100989</v>
      </c>
      <c r="J261" s="1">
        <f>((Plan2!J261/Plan2!J249)*100)-100</f>
        <v>-25.838375306782638</v>
      </c>
      <c r="K261" s="36"/>
      <c r="L261" s="31"/>
      <c r="M261" s="31"/>
      <c r="N261" s="31"/>
      <c r="O261" s="31"/>
      <c r="P261" s="31"/>
      <c r="Q261" s="31"/>
    </row>
    <row r="262" spans="1:17" x14ac:dyDescent="0.25">
      <c r="A262" s="3">
        <v>43983</v>
      </c>
      <c r="B262" s="1">
        <f>((Plan2!B262/Plan2!B250)*100)-100</f>
        <v>-10.900674997766714</v>
      </c>
      <c r="C262" s="1">
        <f>((Plan2!C262/Plan2!C250)*100)-100</f>
        <v>25.998465184525173</v>
      </c>
      <c r="D262" s="1">
        <f>((Plan2!D262/Plan2!D250)*100)-100</f>
        <v>6.9575513479320961</v>
      </c>
      <c r="E262" s="1">
        <f>((Plan2!E262/Plan2!E250)*100)-100</f>
        <v>-6.2300750428962175</v>
      </c>
      <c r="F262" s="1">
        <f>((Plan2!F262/Plan2!F250)*100)-100</f>
        <v>-4.2068425867440595</v>
      </c>
      <c r="G262" s="1">
        <f>((Plan2!G262/Plan2!G250)*100)-100</f>
        <v>-23.716948255420789</v>
      </c>
      <c r="H262" s="1">
        <f>((Plan2!H262/Plan2!H250)*100)-100</f>
        <v>-73.504833294504678</v>
      </c>
      <c r="I262" s="1">
        <f>((Plan2!I262/Plan2!I250)*100)-100</f>
        <v>14.841135119831762</v>
      </c>
      <c r="J262" s="1">
        <f>((Plan2!J262/Plan2!J250)*100)-100</f>
        <v>8.6135474239808332</v>
      </c>
      <c r="K262" s="36"/>
      <c r="L262" s="31"/>
      <c r="M262" s="31"/>
      <c r="N262" s="31"/>
      <c r="O262" s="31"/>
      <c r="P262" s="31"/>
      <c r="Q262" s="31"/>
    </row>
    <row r="263" spans="1:17" x14ac:dyDescent="0.25">
      <c r="A263" s="3">
        <v>44013</v>
      </c>
      <c r="B263" s="1">
        <f>((Plan2!B263/Plan2!B251)*100)-100</f>
        <v>-0.96806531304510202</v>
      </c>
      <c r="C263" s="1">
        <f>((Plan2!C263/Plan2!C251)*100)-100</f>
        <v>20.264566211991692</v>
      </c>
      <c r="D263" s="1">
        <f>((Plan2!D263/Plan2!D251)*100)-100</f>
        <v>-4.7270650802809797</v>
      </c>
      <c r="E263" s="1">
        <f>((Plan2!E263/Plan2!E251)*100)-100</f>
        <v>-25.819836153054197</v>
      </c>
      <c r="F263" s="1">
        <f>((Plan2!F263/Plan2!F251)*100)-100</f>
        <v>-4.1376702316251937</v>
      </c>
      <c r="G263" s="1">
        <f>((Plan2!G263/Plan2!G251)*100)-100</f>
        <v>-5.2067142880007253</v>
      </c>
      <c r="H263" s="1">
        <f>((Plan2!H263/Plan2!H251)*100)-100</f>
        <v>-50.46331963498185</v>
      </c>
      <c r="I263" s="1">
        <f>((Plan2!I263/Plan2!I251)*100)-100</f>
        <v>22.557304466837479</v>
      </c>
      <c r="J263" s="1">
        <f>((Plan2!J263/Plan2!J251)*100)-100</f>
        <v>16.505506214701413</v>
      </c>
      <c r="K263" s="36"/>
      <c r="L263" s="31"/>
      <c r="M263" s="31"/>
      <c r="N263" s="31"/>
      <c r="O263" s="31"/>
      <c r="P263" s="31"/>
      <c r="Q263" s="31"/>
    </row>
    <row r="264" spans="1:17" x14ac:dyDescent="0.25">
      <c r="A264" s="3">
        <v>44044</v>
      </c>
      <c r="B264" s="1">
        <f>((Plan2!B264/Plan2!B252)*100)-100</f>
        <v>0.45217408634488265</v>
      </c>
      <c r="C264" s="1">
        <f>((Plan2!C264/Plan2!C252)*100)-100</f>
        <v>33.142276386916507</v>
      </c>
      <c r="D264" s="1">
        <f>((Plan2!D264/Plan2!D252)*100)-100</f>
        <v>0.81677019317103827</v>
      </c>
      <c r="E264" s="1">
        <f>((Plan2!E264/Plan2!E252)*100)-100</f>
        <v>-37.446962016911826</v>
      </c>
      <c r="F264" s="1">
        <f>((Plan2!F264/Plan2!F252)*100)-100</f>
        <v>5.2716349111761645</v>
      </c>
      <c r="G264" s="1">
        <f>((Plan2!G264/Plan2!G252)*100)-100</f>
        <v>-20.742817670365753</v>
      </c>
      <c r="H264" s="1">
        <f>((Plan2!H264/Plan2!H252)*100)-100</f>
        <v>-75.843272211860807</v>
      </c>
      <c r="I264" s="1">
        <f>((Plan2!I264/Plan2!I252)*100)-100</f>
        <v>-12.498113120169222</v>
      </c>
      <c r="J264" s="1">
        <f>((Plan2!J264/Plan2!J252)*100)-100</f>
        <v>-8.6062342469843287</v>
      </c>
      <c r="K264" s="36"/>
      <c r="L264" s="31"/>
      <c r="M264" s="31"/>
      <c r="N264" s="31"/>
      <c r="O264" s="31"/>
      <c r="P264" s="31"/>
      <c r="Q264" s="31"/>
    </row>
    <row r="265" spans="1:17" x14ac:dyDescent="0.25">
      <c r="A265" s="3">
        <v>44075</v>
      </c>
      <c r="B265" s="1">
        <f>((Plan2!B265/Plan2!B253)*100)-100</f>
        <v>11.75193676000643</v>
      </c>
      <c r="C265" s="1">
        <f>((Plan2!C265/Plan2!C253)*100)-100</f>
        <v>30.57894383044561</v>
      </c>
      <c r="D265" s="1">
        <f>((Plan2!D265/Plan2!D253)*100)-100</f>
        <v>1.1798583625111121</v>
      </c>
      <c r="E265" s="1">
        <f>((Plan2!E265/Plan2!E253)*100)-100</f>
        <v>9.9985972276895438</v>
      </c>
      <c r="F265" s="1">
        <f>((Plan2!F265/Plan2!F253)*100)-100</f>
        <v>3.5237990504483321</v>
      </c>
      <c r="G265" s="1">
        <f>((Plan2!G265/Plan2!G253)*100)-100</f>
        <v>-31.425622429345296</v>
      </c>
      <c r="H265" s="1">
        <f>((Plan2!H265/Plan2!H253)*100)-100</f>
        <v>-13.655157938774494</v>
      </c>
      <c r="I265" s="1">
        <f>((Plan2!I265/Plan2!I253)*100)-100</f>
        <v>22.818590423914713</v>
      </c>
      <c r="J265" s="1">
        <f>((Plan2!J265/Plan2!J253)*100)-100</f>
        <v>20.174747457630303</v>
      </c>
      <c r="K265" s="36"/>
      <c r="L265" s="31"/>
      <c r="M265" s="31"/>
      <c r="N265" s="31"/>
      <c r="O265" s="31"/>
      <c r="P265" s="31"/>
      <c r="Q265" s="31"/>
    </row>
    <row r="266" spans="1:17" x14ac:dyDescent="0.25">
      <c r="A266" s="3">
        <v>44105</v>
      </c>
      <c r="B266" s="1">
        <f>((Plan2!B266/Plan2!B254)*100)-100</f>
        <v>24.478528886127464</v>
      </c>
      <c r="C266" s="1">
        <f>((Plan2!C266/Plan2!C254)*100)-100</f>
        <v>20.42885924853644</v>
      </c>
      <c r="D266" s="1">
        <f>((Plan2!D266/Plan2!D254)*100)-100</f>
        <v>22.781482031362032</v>
      </c>
      <c r="E266" s="1">
        <f>((Plan2!E266/Plan2!E254)*100)-100</f>
        <v>22.18177148952212</v>
      </c>
      <c r="F266" s="1">
        <f>((Plan2!F266/Plan2!F254)*100)-100</f>
        <v>-2.1576521553248398</v>
      </c>
      <c r="G266" s="1">
        <f>((Plan2!G266/Plan2!G254)*100)-100</f>
        <v>13.497575338442331</v>
      </c>
      <c r="H266" s="1">
        <f>((Plan2!H266/Plan2!H254)*100)-100</f>
        <v>-7.047555272154824</v>
      </c>
      <c r="I266" s="1">
        <f>((Plan2!I266/Plan2!I254)*100)-100</f>
        <v>17.343196739526604</v>
      </c>
      <c r="J266" s="1">
        <f>((Plan2!J266/Plan2!J254)*100)-100</f>
        <v>20.18032303113408</v>
      </c>
      <c r="K266" s="36"/>
      <c r="L266" s="31"/>
      <c r="M266" s="31"/>
      <c r="N266" s="31"/>
      <c r="O266" s="31"/>
      <c r="P266" s="31"/>
      <c r="Q266" s="31"/>
    </row>
    <row r="267" spans="1:17" x14ac:dyDescent="0.25">
      <c r="A267" s="3">
        <v>44136</v>
      </c>
      <c r="B267" s="1">
        <f>((Plan2!B267/Plan2!B255)*100)-100</f>
        <v>8.2958874377030156</v>
      </c>
      <c r="C267" s="1">
        <f>((Plan2!C267/Plan2!C255)*100)-100</f>
        <v>30.118692174818506</v>
      </c>
      <c r="D267" s="1">
        <f>((Plan2!D267/Plan2!D255)*100)-100</f>
        <v>-2.0334196189831744</v>
      </c>
      <c r="E267" s="1">
        <f>((Plan2!E267/Plan2!E255)*100)-100</f>
        <v>-1.829068663812194</v>
      </c>
      <c r="F267" s="1">
        <f>((Plan2!F267/Plan2!F255)*100)-100</f>
        <v>4.1595690082663737</v>
      </c>
      <c r="G267" s="1">
        <f>((Plan2!G267/Plan2!G255)*100)-100</f>
        <v>9.9657102935271809</v>
      </c>
      <c r="H267" s="1">
        <f>((Plan2!H267/Plan2!H255)*100)-100</f>
        <v>-38.865240322342643</v>
      </c>
      <c r="I267" s="1">
        <f>((Plan2!I267/Plan2!I255)*100)-100</f>
        <v>-6.2072431672202981</v>
      </c>
      <c r="J267" s="1">
        <f>((Plan2!J267/Plan2!J255)*100)-100</f>
        <v>-3.6135097747460065</v>
      </c>
      <c r="K267" s="36"/>
      <c r="L267" s="31"/>
      <c r="M267" s="31"/>
      <c r="N267" s="31"/>
      <c r="O267" s="31"/>
      <c r="P267" s="31"/>
      <c r="Q267" s="31"/>
    </row>
    <row r="268" spans="1:17" x14ac:dyDescent="0.25">
      <c r="A268" s="3">
        <v>44166</v>
      </c>
      <c r="B268" s="1">
        <f>((Plan2!B268/Plan2!B256)*100)-100</f>
        <v>6.7325355342302799</v>
      </c>
      <c r="C268" s="1">
        <f>((Plan2!C268/Plan2!C256)*100)-100</f>
        <v>17.677829240839273</v>
      </c>
      <c r="D268" s="1">
        <f>((Plan2!D268/Plan2!D256)*100)-100</f>
        <v>0.5874179206498269</v>
      </c>
      <c r="E268" s="1">
        <f>((Plan2!E268/Plan2!E256)*100)-100</f>
        <v>32.55809020986041</v>
      </c>
      <c r="F268" s="1">
        <f>((Plan2!F268/Plan2!F256)*100)-100</f>
        <v>3.53287992167391</v>
      </c>
      <c r="G268" s="1">
        <f>((Plan2!G268/Plan2!G256)*100)-100</f>
        <v>-5.5066849444907859</v>
      </c>
      <c r="H268" s="1">
        <f>((Plan2!H268/Plan2!H256)*100)-100</f>
        <v>-3.601639685474467</v>
      </c>
      <c r="I268" s="1">
        <f>((Plan2!I268/Plan2!I256)*100)-100</f>
        <v>-3.9475809438099247</v>
      </c>
      <c r="J268" s="1">
        <f>((Plan2!J268/Plan2!J256)*100)-100</f>
        <v>-1.0623459067291776</v>
      </c>
      <c r="K268" s="36"/>
      <c r="L268" s="31"/>
      <c r="M268" s="31"/>
      <c r="N268" s="31"/>
      <c r="O268" s="31"/>
      <c r="P268" s="31"/>
      <c r="Q268" s="31"/>
    </row>
    <row r="269" spans="1:17" x14ac:dyDescent="0.25">
      <c r="A269" s="3">
        <v>44197</v>
      </c>
      <c r="B269" s="1">
        <f>((Plan2!B269/Plan2!B257)*100)-100</f>
        <v>8.518465974861769</v>
      </c>
      <c r="C269" s="1">
        <f>((Plan2!C269/Plan2!C257)*100)-100</f>
        <v>0.8078203079469688</v>
      </c>
      <c r="D269" s="1">
        <f>((Plan2!D269/Plan2!D257)*100)-100</f>
        <v>-10.023461570561011</v>
      </c>
      <c r="E269" s="1">
        <f>((Plan2!E269/Plan2!E257)*100)-100</f>
        <v>74.310026001454077</v>
      </c>
      <c r="F269" s="1">
        <f>((Plan2!F269/Plan2!F257)*100)-100</f>
        <v>-2.4120452798393757</v>
      </c>
      <c r="G269" s="1">
        <f>((Plan2!G269/Plan2!G257)*100)-100</f>
        <v>15.630262294514679</v>
      </c>
      <c r="H269" s="1">
        <f>((Plan2!H269/Plan2!H257)*100)-100</f>
        <v>-10.986566847485875</v>
      </c>
      <c r="I269" s="1">
        <f>((Plan2!I269/Plan2!I257)*100)-100</f>
        <v>13.45878213677716</v>
      </c>
      <c r="J269" s="1">
        <f>((Plan2!J269/Plan2!J257)*100)-100</f>
        <v>11.306708682185658</v>
      </c>
      <c r="K269" s="36"/>
      <c r="L269" s="31"/>
      <c r="M269" s="31"/>
      <c r="N269" s="31"/>
      <c r="O269" s="31"/>
      <c r="P269" s="31"/>
      <c r="Q269" s="31"/>
    </row>
    <row r="270" spans="1:17" x14ac:dyDescent="0.25">
      <c r="A270" s="3">
        <v>44228</v>
      </c>
      <c r="B270" s="1">
        <f>((Plan2!B270/Plan2!B258)*100)-100</f>
        <v>16.203399126571114</v>
      </c>
      <c r="C270" s="1">
        <f>((Plan2!C270/Plan2!C258)*100)-100</f>
        <v>10.76117494094575</v>
      </c>
      <c r="D270" s="1">
        <f>((Plan2!D270/Plan2!D258)*100)-100</f>
        <v>-39.232626325141176</v>
      </c>
      <c r="E270" s="1">
        <f>((Plan2!E270/Plan2!E258)*100)-100</f>
        <v>20.334449055034142</v>
      </c>
      <c r="F270" s="1">
        <f>((Plan2!F270/Plan2!F258)*100)-100</f>
        <v>2.2464656026175192</v>
      </c>
      <c r="G270" s="1">
        <f>((Plan2!G270/Plan2!G258)*100)-100</f>
        <v>0.51824866059104124</v>
      </c>
      <c r="H270" s="1">
        <f>((Plan2!H270/Plan2!H258)*100)-100</f>
        <v>-20.867136394450853</v>
      </c>
      <c r="I270" s="1">
        <f>((Plan2!I270/Plan2!I258)*100)-100</f>
        <v>3.3945897397366309</v>
      </c>
      <c r="J270" s="1">
        <f>((Plan2!J270/Plan2!J258)*100)-100</f>
        <v>2.0373213172199485</v>
      </c>
      <c r="K270" s="36"/>
      <c r="L270" s="31"/>
      <c r="M270" s="31"/>
      <c r="N270" s="31"/>
      <c r="O270" s="31"/>
      <c r="P270" s="31"/>
      <c r="Q270" s="31"/>
    </row>
    <row r="271" spans="1:17" x14ac:dyDescent="0.25">
      <c r="A271" s="3">
        <v>44256</v>
      </c>
      <c r="B271" s="1">
        <f>((Plan2!B271/Plan2!B259)*100)-100</f>
        <v>8.6165667950307494</v>
      </c>
      <c r="C271" s="1">
        <f>((Plan2!C271/Plan2!C259)*100)-100</f>
        <v>19.735812195771715</v>
      </c>
      <c r="D271" s="1">
        <f>((Plan2!D271/Plan2!D259)*100)-100</f>
        <v>65.431129741384382</v>
      </c>
      <c r="E271" s="1">
        <f>((Plan2!E271/Plan2!E259)*100)-100</f>
        <v>17.802476116113255</v>
      </c>
      <c r="F271" s="1">
        <f>((Plan2!F271/Plan2!F259)*100)-100</f>
        <v>26.154959888186923</v>
      </c>
      <c r="G271" s="1">
        <f>((Plan2!G271/Plan2!G259)*100)-100</f>
        <v>21.732670215554649</v>
      </c>
      <c r="H271" s="1">
        <f>((Plan2!H271/Plan2!H259)*100)-100</f>
        <v>-18.560462538326377</v>
      </c>
      <c r="I271" s="1">
        <f>((Plan2!I271/Plan2!I259)*100)-100</f>
        <v>12.301068869596051</v>
      </c>
      <c r="J271" s="1">
        <f>((Plan2!J271/Plan2!J259)*100)-100</f>
        <v>15.243269581697177</v>
      </c>
      <c r="K271" s="36"/>
      <c r="L271" s="31"/>
      <c r="M271" s="31"/>
      <c r="N271" s="31"/>
      <c r="O271" s="31"/>
      <c r="P271" s="31"/>
      <c r="Q271" s="31"/>
    </row>
    <row r="272" spans="1:17" x14ac:dyDescent="0.25">
      <c r="A272" s="3">
        <v>44287</v>
      </c>
      <c r="B272" s="1">
        <f>((Plan2!B272/Plan2!B260)*100)-100</f>
        <v>24.940655589316904</v>
      </c>
      <c r="C272" s="1">
        <f>((Plan2!C272/Plan2!C260)*100)-100</f>
        <v>-63.445663575015217</v>
      </c>
      <c r="D272" s="1">
        <f>((Plan2!D272/Plan2!D260)*100)-100</f>
        <v>-16.837071128458447</v>
      </c>
      <c r="E272" s="1">
        <f>((Plan2!E272/Plan2!E260)*100)-100</f>
        <v>277.07824964152132</v>
      </c>
      <c r="F272" s="1">
        <f>((Plan2!F272/Plan2!F260)*100)-100</f>
        <v>-14.054748479491167</v>
      </c>
      <c r="G272" s="1">
        <f>((Plan2!G272/Plan2!G260)*100)-100</f>
        <v>28.212215144304906</v>
      </c>
      <c r="H272" s="1">
        <f>((Plan2!H272/Plan2!H260)*100)-100</f>
        <v>16.324191404193101</v>
      </c>
      <c r="I272" s="1">
        <f>((Plan2!I272/Plan2!I260)*100)-100</f>
        <v>-3.0620720676776898</v>
      </c>
      <c r="J272" s="1">
        <f>((Plan2!J272/Plan2!J260)*100)-100</f>
        <v>-7.3876433823869547E-2</v>
      </c>
      <c r="K272" s="36"/>
      <c r="L272" s="31"/>
      <c r="M272" s="31"/>
      <c r="N272" s="31"/>
      <c r="O272" s="31"/>
      <c r="P272" s="31"/>
      <c r="Q272" s="31"/>
    </row>
    <row r="273" spans="1:17" x14ac:dyDescent="0.25">
      <c r="A273" s="3">
        <v>44317</v>
      </c>
      <c r="B273" s="1">
        <f>((Plan2!B273/Plan2!B261)*100)-100</f>
        <v>46.364434675672328</v>
      </c>
      <c r="C273" s="1">
        <f>((Plan2!C273/Plan2!C261)*100)-100</f>
        <v>-63.287461482175694</v>
      </c>
      <c r="D273" s="1">
        <f>((Plan2!D273/Plan2!D261)*100)-100</f>
        <v>-2.4922404080299856</v>
      </c>
      <c r="E273" s="1">
        <f>((Plan2!E273/Plan2!E261)*100)-100</f>
        <v>-6.4525315471948232</v>
      </c>
      <c r="F273" s="1">
        <f>((Plan2!F273/Plan2!F261)*100)-100</f>
        <v>15.217823083507071</v>
      </c>
      <c r="G273" s="1">
        <f>((Plan2!G273/Plan2!G261)*100)-100</f>
        <v>43.045451859048654</v>
      </c>
      <c r="H273" s="1">
        <f>((Plan2!H273/Plan2!H261)*100)-100</f>
        <v>40.273535402552056</v>
      </c>
      <c r="I273" s="1">
        <f>((Plan2!I273/Plan2!I261)*100)-100</f>
        <v>36.791231334965062</v>
      </c>
      <c r="J273" s="1">
        <f>((Plan2!J273/Plan2!J261)*100)-100</f>
        <v>35.674460076124859</v>
      </c>
      <c r="K273" s="36"/>
      <c r="L273" s="31"/>
      <c r="M273" s="31"/>
      <c r="N273" s="31"/>
      <c r="O273" s="31"/>
      <c r="P273" s="31"/>
      <c r="Q273" s="31"/>
    </row>
    <row r="274" spans="1:17" x14ac:dyDescent="0.25">
      <c r="A274" s="3">
        <v>44348</v>
      </c>
      <c r="B274" s="1">
        <f>((Plan2!B274/Plan2!B262)*100)-100</f>
        <v>27.857212830879405</v>
      </c>
      <c r="C274" s="1">
        <f>((Plan2!C274/Plan2!C262)*100)-100</f>
        <v>-48.776342160078158</v>
      </c>
      <c r="D274" s="1">
        <f>((Plan2!D274/Plan2!D262)*100)-100</f>
        <v>-5.4583942477488279</v>
      </c>
      <c r="E274" s="1">
        <f>((Plan2!E274/Plan2!E262)*100)-100</f>
        <v>19.385218439753515</v>
      </c>
      <c r="F274" s="1">
        <f>((Plan2!F274/Plan2!F262)*100)-100</f>
        <v>18.273613735568858</v>
      </c>
      <c r="G274" s="1">
        <f>((Plan2!G274/Plan2!G262)*100)-100</f>
        <v>57.125431397219813</v>
      </c>
      <c r="H274" s="1">
        <f>((Plan2!H274/Plan2!H262)*100)-100</f>
        <v>323.2653873828969</v>
      </c>
      <c r="I274" s="1">
        <f>((Plan2!I274/Plan2!I262)*100)-100</f>
        <v>-4.0205628437027059</v>
      </c>
      <c r="J274" s="1">
        <f>((Plan2!J274/Plan2!J262)*100)-100</f>
        <v>1.2485123715661786</v>
      </c>
      <c r="K274" s="36"/>
      <c r="L274" s="31"/>
      <c r="M274" s="31"/>
      <c r="N274" s="31"/>
      <c r="O274" s="31"/>
      <c r="P274" s="31"/>
      <c r="Q274" s="31"/>
    </row>
    <row r="275" spans="1:17" x14ac:dyDescent="0.25">
      <c r="A275" s="3">
        <v>44378</v>
      </c>
      <c r="B275" s="1">
        <f>((Plan2!B275/Plan2!B263)*100)-100</f>
        <v>28.177638995668133</v>
      </c>
      <c r="C275" s="1">
        <f>((Plan2!C275/Plan2!C263)*100)-100</f>
        <v>68.450246724185916</v>
      </c>
      <c r="D275" s="1">
        <f>((Plan2!D275/Plan2!D263)*100)-100</f>
        <v>-1.9777724162512982</v>
      </c>
      <c r="E275" s="1">
        <f>((Plan2!E275/Plan2!E263)*100)-100</f>
        <v>72.717510924031473</v>
      </c>
      <c r="F275" s="1">
        <f>((Plan2!F275/Plan2!F263)*100)-100</f>
        <v>1.6948383873371</v>
      </c>
      <c r="G275" s="1">
        <f>((Plan2!G275/Plan2!G263)*100)-100</f>
        <v>31.206885726481573</v>
      </c>
      <c r="H275" s="1">
        <f>((Plan2!H275/Plan2!H263)*100)-100</f>
        <v>100.0155715321566</v>
      </c>
      <c r="I275" s="1">
        <f>((Plan2!I275/Plan2!I263)*100)-100</f>
        <v>-4.4150652534777208</v>
      </c>
      <c r="J275" s="1">
        <f>((Plan2!J275/Plan2!J263)*100)-100</f>
        <v>5.8977151705103807</v>
      </c>
      <c r="K275" s="36"/>
      <c r="L275" s="31"/>
      <c r="M275" s="31"/>
      <c r="N275" s="31"/>
      <c r="O275" s="31"/>
      <c r="P275" s="31"/>
      <c r="Q275" s="31"/>
    </row>
    <row r="276" spans="1:17" x14ac:dyDescent="0.25">
      <c r="A276" s="3">
        <v>44409</v>
      </c>
      <c r="B276" s="1">
        <f>((Plan2!B276/Plan2!B264)*100)-100</f>
        <v>24.973726556188964</v>
      </c>
      <c r="C276" s="1">
        <f>((Plan2!C276/Plan2!C264)*100)-100</f>
        <v>71.478197441912528</v>
      </c>
      <c r="D276" s="1">
        <f>((Plan2!D276/Plan2!D264)*100)-100</f>
        <v>-10.163738832176378</v>
      </c>
      <c r="E276" s="1">
        <f>((Plan2!E276/Plan2!E264)*100)-100</f>
        <v>83.777939526275134</v>
      </c>
      <c r="F276" s="1">
        <f>((Plan2!F276/Plan2!F264)*100)-100</f>
        <v>-8.8329517116264356E-2</v>
      </c>
      <c r="G276" s="1">
        <f>((Plan2!G276/Plan2!G264)*100)-100</f>
        <v>58.857435066773888</v>
      </c>
      <c r="H276" s="1">
        <f>((Plan2!H276/Plan2!H264)*100)-100</f>
        <v>235.68321920006628</v>
      </c>
      <c r="I276" s="1">
        <f>((Plan2!I276/Plan2!I264)*100)-100</f>
        <v>29.564014757336111</v>
      </c>
      <c r="J276" s="1">
        <f>((Plan2!J276/Plan2!J264)*100)-100</f>
        <v>30.780164772743063</v>
      </c>
      <c r="K276" s="36"/>
      <c r="L276" s="31"/>
      <c r="M276" s="31"/>
      <c r="N276" s="31"/>
      <c r="O276" s="31"/>
      <c r="P276" s="31"/>
      <c r="Q276" s="31"/>
    </row>
    <row r="277" spans="1:17" x14ac:dyDescent="0.25">
      <c r="A277" s="3">
        <v>44440</v>
      </c>
      <c r="B277" s="1">
        <f>((Plan2!B277/Plan2!B265)*100)-100</f>
        <v>19.167585715540099</v>
      </c>
      <c r="C277" s="1">
        <f>((Plan2!C277/Plan2!C265)*100)-100</f>
        <v>102.98652046958426</v>
      </c>
      <c r="D277" s="1">
        <f>((Plan2!D277/Plan2!D265)*100)-100</f>
        <v>10.908385590018611</v>
      </c>
      <c r="E277" s="1">
        <f>((Plan2!E277/Plan2!E265)*100)-100</f>
        <v>28.557221007843935</v>
      </c>
      <c r="F277" s="1">
        <f>((Plan2!F277/Plan2!F265)*100)-100</f>
        <v>-0.99382652872225208</v>
      </c>
      <c r="G277" s="1">
        <f>((Plan2!G277/Plan2!G265)*100)-100</f>
        <v>52.743595797407323</v>
      </c>
      <c r="H277" s="1">
        <f>((Plan2!H277/Plan2!H265)*100)-100</f>
        <v>54.37459739270588</v>
      </c>
      <c r="I277" s="1">
        <f>((Plan2!I277/Plan2!I265)*100)-100</f>
        <v>0.68244439400457679</v>
      </c>
      <c r="J277" s="1">
        <f>((Plan2!J277/Plan2!J265)*100)-100</f>
        <v>5.9910747085450708</v>
      </c>
      <c r="K277" s="36"/>
      <c r="L277" s="31"/>
      <c r="M277" s="31"/>
      <c r="N277" s="31"/>
      <c r="O277" s="31"/>
      <c r="P277" s="31"/>
      <c r="Q277" s="31"/>
    </row>
    <row r="278" spans="1:17" x14ac:dyDescent="0.25">
      <c r="A278" s="3">
        <v>44470</v>
      </c>
      <c r="B278" s="1">
        <f>((Plan2!B278/Plan2!B266)*100)-100</f>
        <v>0.38612767751386912</v>
      </c>
      <c r="C278" s="1">
        <f>((Plan2!C278/Plan2!C266)*100)-100</f>
        <v>164.36963798817067</v>
      </c>
      <c r="D278" s="1">
        <f>((Plan2!D278/Plan2!D266)*100)-100</f>
        <v>-0.90894689513548599</v>
      </c>
      <c r="E278" s="1">
        <f>((Plan2!E278/Plan2!E266)*100)-100</f>
        <v>31.297288293582596</v>
      </c>
      <c r="F278" s="1">
        <f>((Plan2!F278/Plan2!F266)*100)-100</f>
        <v>38.623212294952452</v>
      </c>
      <c r="G278" s="1">
        <f>((Plan2!G278/Plan2!G266)*100)-100</f>
        <v>20.422750564347126</v>
      </c>
      <c r="H278" s="1">
        <f>((Plan2!H278/Plan2!H266)*100)-100</f>
        <v>29.23821706062941</v>
      </c>
      <c r="I278" s="1">
        <f>((Plan2!I278/Plan2!I266)*100)-100</f>
        <v>2.1957293312475201</v>
      </c>
      <c r="J278" s="1">
        <f>((Plan2!J278/Plan2!J266)*100)-100</f>
        <v>1.594165749863123</v>
      </c>
      <c r="K278" s="36"/>
      <c r="L278" s="31"/>
      <c r="M278" s="31"/>
      <c r="N278" s="31"/>
      <c r="O278" s="31"/>
      <c r="P278" s="31"/>
      <c r="Q278" s="31"/>
    </row>
    <row r="279" spans="1:17" x14ac:dyDescent="0.25">
      <c r="A279" s="3">
        <v>44501</v>
      </c>
      <c r="B279" s="1">
        <f>((Plan2!B279/Plan2!B267)*100)-100</f>
        <v>17.822907212069424</v>
      </c>
      <c r="C279" s="1">
        <f>((Plan2!C279/Plan2!C267)*100)-100</f>
        <v>62.628882565070541</v>
      </c>
      <c r="D279" s="1">
        <f>((Plan2!D279/Plan2!D267)*100)-100</f>
        <v>39.710454867333141</v>
      </c>
      <c r="E279" s="1">
        <f>((Plan2!E279/Plan2!E267)*100)-100</f>
        <v>22.450818022435513</v>
      </c>
      <c r="F279" s="1">
        <f>((Plan2!F279/Plan2!F267)*100)-100</f>
        <v>14.597704481355606</v>
      </c>
      <c r="G279" s="1">
        <f>((Plan2!G279/Plan2!G267)*100)-100</f>
        <v>13.241555167853832</v>
      </c>
      <c r="H279" s="1">
        <f>((Plan2!H279/Plan2!H267)*100)-100</f>
        <v>64.286763822499353</v>
      </c>
      <c r="I279" s="1">
        <f>((Plan2!I279/Plan2!I267)*100)-100</f>
        <v>27.584329606480324</v>
      </c>
      <c r="J279" s="1">
        <f>((Plan2!J279/Plan2!J267)*100)-100</f>
        <v>25.068541736672771</v>
      </c>
      <c r="K279" s="36"/>
      <c r="L279" s="31"/>
      <c r="M279" s="31"/>
      <c r="N279" s="31"/>
      <c r="O279" s="31"/>
      <c r="P279" s="31"/>
      <c r="Q279" s="31"/>
    </row>
    <row r="280" spans="1:17" x14ac:dyDescent="0.25">
      <c r="A280" s="3">
        <v>44531</v>
      </c>
      <c r="B280" s="1">
        <f>((Plan2!B280/Plan2!B268)*100)-100</f>
        <v>27.010663944152128</v>
      </c>
      <c r="C280" s="1">
        <f>((Plan2!C280/Plan2!C268)*100)-100</f>
        <v>40.907853371134166</v>
      </c>
      <c r="D280" s="1">
        <f>((Plan2!D280/Plan2!D268)*100)-100</f>
        <v>18.160218708564585</v>
      </c>
      <c r="E280" s="1">
        <f>((Plan2!E280/Plan2!E268)*100)-100</f>
        <v>23.668547388889664</v>
      </c>
      <c r="F280" s="1">
        <f>((Plan2!F280/Plan2!F268)*100)-100</f>
        <v>9.8223459045195511</v>
      </c>
      <c r="G280" s="1">
        <f>((Plan2!G280/Plan2!G268)*100)-100</f>
        <v>10.036532671163357</v>
      </c>
      <c r="H280" s="1">
        <f>((Plan2!H280/Plan2!H268)*100)-100</f>
        <v>35.211926659428968</v>
      </c>
      <c r="I280" s="1">
        <f>((Plan2!I280/Plan2!I268)*100)-100</f>
        <v>13.72898572996597</v>
      </c>
      <c r="J280" s="1">
        <f>((Plan2!J280/Plan2!J268)*100)-100</f>
        <v>15.787131042632808</v>
      </c>
      <c r="K280" s="36"/>
      <c r="L280" s="31"/>
      <c r="M280" s="31"/>
      <c r="N280" s="31"/>
      <c r="O280" s="31"/>
      <c r="P280" s="31"/>
      <c r="Q280" s="31"/>
    </row>
    <row r="281" spans="1:17" x14ac:dyDescent="0.25">
      <c r="A281" s="3">
        <v>44562</v>
      </c>
      <c r="B281" s="1">
        <f>((Plan2!B281/Plan2!B269)*100)-100</f>
        <v>7.4890301159894648</v>
      </c>
      <c r="C281" s="1">
        <f>((Plan2!C281/Plan2!C269)*100)-100</f>
        <v>49.830837498003547</v>
      </c>
      <c r="D281" s="1">
        <f>((Plan2!D281/Plan2!D269)*100)-100</f>
        <v>19.740226073101724</v>
      </c>
      <c r="E281" s="1">
        <f>((Plan2!E281/Plan2!E269)*100)-100</f>
        <v>-27.127263480816282</v>
      </c>
      <c r="F281" s="1">
        <f>((Plan2!F281/Plan2!F269)*100)-100</f>
        <v>8.1234622178148612</v>
      </c>
      <c r="G281" s="1">
        <f>((Plan2!G281/Plan2!G269)*100)-100</f>
        <v>15.954338061262959</v>
      </c>
      <c r="H281" s="1">
        <f>((Plan2!H281/Plan2!H269)*100)-100</f>
        <v>32.992683056951364</v>
      </c>
      <c r="I281" s="1">
        <f>((Plan2!I281/Plan2!I269)*100)-100</f>
        <v>7.677671920973836</v>
      </c>
      <c r="J281" s="1">
        <f>((Plan2!J281/Plan2!J269)*100)-100</f>
        <v>7.6225354453052034</v>
      </c>
      <c r="K281" s="36"/>
      <c r="L281" s="31"/>
      <c r="M281" s="31"/>
      <c r="N281" s="31"/>
      <c r="O281" s="31"/>
      <c r="P281" s="31"/>
      <c r="Q281" s="31"/>
    </row>
    <row r="282" spans="1:17" x14ac:dyDescent="0.25">
      <c r="A282" s="3">
        <v>44593</v>
      </c>
      <c r="B282" s="1">
        <f>((Plan2!B282/Plan2!B270)*100)-100</f>
        <v>15.334550600461469</v>
      </c>
      <c r="C282" s="1">
        <f>((Plan2!C282/Plan2!C270)*100)-100</f>
        <v>23.76730142368703</v>
      </c>
      <c r="D282" s="1">
        <f>((Plan2!D282/Plan2!D270)*100)-100</f>
        <v>4.374297823947515</v>
      </c>
      <c r="E282" s="1">
        <f>((Plan2!E282/Plan2!E270)*100)-100</f>
        <v>-16.251101291490443</v>
      </c>
      <c r="F282" s="1">
        <f>((Plan2!F282/Plan2!F270)*100)-100</f>
        <v>7.9453367061820472</v>
      </c>
      <c r="G282" s="1">
        <f>((Plan2!G282/Plan2!G270)*100)-100</f>
        <v>30.198161352799474</v>
      </c>
      <c r="H282" s="1">
        <f>((Plan2!H282/Plan2!H270)*100)-100</f>
        <v>66.435306853778911</v>
      </c>
      <c r="I282" s="1">
        <f>((Plan2!I282/Plan2!I270)*100)-100</f>
        <v>32.709419107563349</v>
      </c>
      <c r="J282" s="1">
        <f>((Plan2!J282/Plan2!J270)*100)-100</f>
        <v>27.997692346689078</v>
      </c>
      <c r="K282" s="36"/>
      <c r="L282" s="31"/>
      <c r="M282" s="31"/>
      <c r="N282" s="31"/>
      <c r="O282" s="31"/>
      <c r="P282" s="31"/>
      <c r="Q282" s="31"/>
    </row>
    <row r="283" spans="1:17" x14ac:dyDescent="0.25">
      <c r="A283" s="3">
        <v>44621</v>
      </c>
      <c r="B283" s="1">
        <f>((Plan2!B283/Plan2!B271)*100)-100</f>
        <v>9.9748566166524029</v>
      </c>
      <c r="C283" s="1">
        <f>((Plan2!C283/Plan2!C271)*100)-100</f>
        <v>47.383873657705209</v>
      </c>
      <c r="D283" s="1">
        <f>((Plan2!D283/Plan2!D271)*100)-100</f>
        <v>11.218702393433233</v>
      </c>
      <c r="E283" s="1">
        <f>((Plan2!E283/Plan2!E271)*100)-100</f>
        <v>5.0312245310089736</v>
      </c>
      <c r="F283" s="1">
        <f>((Plan2!F283/Plan2!F271)*100)-100</f>
        <v>10.259664807582254</v>
      </c>
      <c r="G283" s="1">
        <f>((Plan2!G283/Plan2!G271)*100)-100</f>
        <v>12.478183683028305</v>
      </c>
      <c r="H283" s="1">
        <f>((Plan2!H283/Plan2!H271)*100)-100</f>
        <v>49.200557894932842</v>
      </c>
      <c r="I283" s="1">
        <f>((Plan2!I283/Plan2!I271)*100)-100</f>
        <v>22.36581839588969</v>
      </c>
      <c r="J283" s="1">
        <f>((Plan2!J283/Plan2!J271)*100)-100</f>
        <v>18.93877762095515</v>
      </c>
      <c r="K283" s="36"/>
      <c r="L283" s="31"/>
      <c r="M283" s="31"/>
      <c r="N283" s="31"/>
      <c r="O283" s="31"/>
      <c r="P283" s="31"/>
      <c r="Q283" s="31"/>
    </row>
    <row r="284" spans="1:17" x14ac:dyDescent="0.25">
      <c r="A284" s="3">
        <v>44652</v>
      </c>
      <c r="B284" s="1">
        <f>((Plan2!B284/Plan2!B272)*100)-100</f>
        <v>10.776448006734583</v>
      </c>
      <c r="C284" s="1">
        <f>((Plan2!C284/Plan2!C272)*100)-100</f>
        <v>274.6330656036356</v>
      </c>
      <c r="D284" s="1">
        <f>((Plan2!D284/Plan2!D272)*100)-100</f>
        <v>21.125318606748152</v>
      </c>
      <c r="E284" s="1">
        <f>((Plan2!E284/Plan2!E272)*100)-100</f>
        <v>-10.949724974978182</v>
      </c>
      <c r="F284" s="1">
        <f>((Plan2!F284/Plan2!F272)*100)-100</f>
        <v>79.23008812550276</v>
      </c>
      <c r="G284" s="1">
        <f>((Plan2!G284/Plan2!G272)*100)-100</f>
        <v>30.976158818699929</v>
      </c>
      <c r="H284" s="1">
        <f>((Plan2!H284/Plan2!H272)*100)-100</f>
        <v>-5.7569714056644301</v>
      </c>
      <c r="I284" s="1">
        <f>((Plan2!I284/Plan2!I272)*100)-100</f>
        <v>22.515535906481148</v>
      </c>
      <c r="J284" s="1">
        <f>((Plan2!J284/Plan2!J272)*100)-100</f>
        <v>23.783898742845807</v>
      </c>
      <c r="K284" s="36"/>
      <c r="L284" s="31"/>
      <c r="M284" s="31"/>
      <c r="N284" s="31"/>
      <c r="O284" s="31"/>
      <c r="P284" s="31"/>
      <c r="Q284" s="31"/>
    </row>
    <row r="285" spans="1:17" x14ac:dyDescent="0.25">
      <c r="A285" s="3">
        <v>44682</v>
      </c>
      <c r="B285" s="1">
        <f>((Plan2!B285/Plan2!B273)*100)-100</f>
        <v>23.739086679828759</v>
      </c>
      <c r="C285" s="1">
        <f>((Plan2!C285/Plan2!C273)*100)-100</f>
        <v>233.53161662334287</v>
      </c>
      <c r="D285" s="1">
        <f>((Plan2!D285/Plan2!D273)*100)-100</f>
        <v>12.06732370517993</v>
      </c>
      <c r="E285" s="1">
        <f>((Plan2!E285/Plan2!E273)*100)-100</f>
        <v>37.881503591315322</v>
      </c>
      <c r="F285" s="1">
        <f>((Plan2!F285/Plan2!F273)*100)-100</f>
        <v>35.125953134099234</v>
      </c>
      <c r="G285" s="1">
        <f>((Plan2!G285/Plan2!G273)*100)-100</f>
        <v>18.422717268592081</v>
      </c>
      <c r="H285" s="1">
        <f>((Plan2!H285/Plan2!H273)*100)-100</f>
        <v>-19.80765231632688</v>
      </c>
      <c r="I285" s="1">
        <f>((Plan2!I285/Plan2!I273)*100)-100</f>
        <v>27.66940523738208</v>
      </c>
      <c r="J285" s="1">
        <f>((Plan2!J285/Plan2!J273)*100)-100</f>
        <v>27.413722182318708</v>
      </c>
      <c r="K285" s="36"/>
      <c r="L285" s="31"/>
      <c r="M285" s="31"/>
      <c r="N285" s="31"/>
      <c r="O285" s="31"/>
      <c r="P285" s="31"/>
      <c r="Q285" s="31"/>
    </row>
    <row r="286" spans="1:17" x14ac:dyDescent="0.25">
      <c r="A286" s="3">
        <v>44713</v>
      </c>
      <c r="B286" s="1">
        <f>((Plan2!B286/Plan2!B274)*100)-100</f>
        <v>12.444683010251765</v>
      </c>
      <c r="C286" s="1">
        <f>((Plan2!C286/Plan2!C274)*100)-100</f>
        <v>108.76001933805958</v>
      </c>
      <c r="D286" s="1">
        <f>((Plan2!D286/Plan2!D274)*100)-100</f>
        <v>15.07918691010623</v>
      </c>
      <c r="E286" s="1">
        <f>((Plan2!E286/Plan2!E274)*100)-100</f>
        <v>40.906628350682865</v>
      </c>
      <c r="F286" s="1">
        <f>((Plan2!F286/Plan2!F274)*100)-100</f>
        <v>8.3865342244557723</v>
      </c>
      <c r="G286" s="1">
        <f>((Plan2!G286/Plan2!G274)*100)-100</f>
        <v>29.009059993093757</v>
      </c>
      <c r="H286" s="1">
        <f>((Plan2!H286/Plan2!H274)*100)-100</f>
        <v>-26.893840595335362</v>
      </c>
      <c r="I286" s="1">
        <f>((Plan2!I286/Plan2!I274)*100)-100</f>
        <v>22.036514216880605</v>
      </c>
      <c r="J286" s="1">
        <f>((Plan2!J286/Plan2!J274)*100)-100</f>
        <v>20.111534841240214</v>
      </c>
      <c r="K286" s="36"/>
      <c r="L286" s="31"/>
      <c r="M286" s="31"/>
      <c r="N286" s="31"/>
      <c r="O286" s="31"/>
      <c r="P286" s="31"/>
      <c r="Q286" s="31"/>
    </row>
    <row r="287" spans="1:17" x14ac:dyDescent="0.25">
      <c r="A287" s="3">
        <v>44743</v>
      </c>
      <c r="B287" s="1">
        <f>((Plan2!B287/Plan2!B275)*100)-100</f>
        <v>2.422820066662041</v>
      </c>
      <c r="C287" s="1">
        <f>((Plan2!C287/Plan2!C275)*100)-100</f>
        <v>-36.441333475046491</v>
      </c>
      <c r="D287" s="1">
        <f>((Plan2!D287/Plan2!D275)*100)-100</f>
        <v>17.529893119393307</v>
      </c>
      <c r="E287" s="1">
        <f>((Plan2!E287/Plan2!E275)*100)-100</f>
        <v>18.769645340710838</v>
      </c>
      <c r="F287" s="1">
        <f>((Plan2!F287/Plan2!F275)*100)-100</f>
        <v>-3.981455908473265</v>
      </c>
      <c r="G287" s="1">
        <f>((Plan2!G287/Plan2!G275)*100)-100</f>
        <v>32.646396085730231</v>
      </c>
      <c r="H287" s="1">
        <f>((Plan2!H287/Plan2!H275)*100)-100</f>
        <v>-15.551405525323915</v>
      </c>
      <c r="I287" s="1">
        <f>((Plan2!I287/Plan2!I275)*100)-100</f>
        <v>6.15260233431394</v>
      </c>
      <c r="J287" s="1">
        <f>((Plan2!J287/Plan2!J275)*100)-100</f>
        <v>1.2612613943679918</v>
      </c>
      <c r="K287" s="36"/>
      <c r="L287" s="31"/>
      <c r="M287" s="31"/>
      <c r="N287" s="31"/>
      <c r="O287" s="31"/>
      <c r="P287" s="31"/>
      <c r="Q287" s="31"/>
    </row>
    <row r="288" spans="1:17" x14ac:dyDescent="0.25">
      <c r="A288" s="3">
        <v>44774</v>
      </c>
      <c r="B288" s="1">
        <f>((Plan2!B288/Plan2!B276)*100)-100</f>
        <v>-16.345592708212052</v>
      </c>
      <c r="C288" s="1">
        <f>((Plan2!C288/Plan2!C276)*100)-100</f>
        <v>-20.318793794814852</v>
      </c>
      <c r="D288" s="1">
        <f>((Plan2!D288/Plan2!D276)*100)-100</f>
        <v>41.447181377675463</v>
      </c>
      <c r="E288" s="1">
        <f>((Plan2!E288/Plan2!E276)*100)-100</f>
        <v>47.053744269498964</v>
      </c>
      <c r="F288" s="1">
        <f>((Plan2!F288/Plan2!F276)*100)-100</f>
        <v>-1.6306363243495099</v>
      </c>
      <c r="G288" s="1">
        <f>((Plan2!G288/Plan2!G276)*100)-100</f>
        <v>20.122458999727996</v>
      </c>
      <c r="H288" s="1">
        <f>((Plan2!H288/Plan2!H276)*100)-100</f>
        <v>-24.544229438972138</v>
      </c>
      <c r="I288" s="1">
        <f>((Plan2!I288/Plan2!I276)*100)-100</f>
        <v>-2.9156185999345183</v>
      </c>
      <c r="J288" s="1">
        <f>((Plan2!J288/Plan2!J276)*100)-100</f>
        <v>-8.4843832098420222</v>
      </c>
      <c r="K288" s="36"/>
      <c r="L288" s="31"/>
      <c r="M288" s="31"/>
      <c r="N288" s="31"/>
      <c r="O288" s="31"/>
      <c r="P288" s="31"/>
      <c r="Q288" s="31"/>
    </row>
    <row r="289" spans="1:17" x14ac:dyDescent="0.25">
      <c r="A289" s="3">
        <v>44805</v>
      </c>
      <c r="B289" s="1">
        <f>((Plan2!B289/Plan2!B277)*100)-100</f>
        <v>-13.002450131079641</v>
      </c>
      <c r="C289" s="1">
        <f>((Plan2!C289/Plan2!C277)*100)-100</f>
        <v>-39.331133487768788</v>
      </c>
      <c r="D289" s="1">
        <f>((Plan2!D289/Plan2!D277)*100)-100</f>
        <v>3.7118348431374244</v>
      </c>
      <c r="E289" s="1">
        <f>((Plan2!E289/Plan2!E277)*100)-100</f>
        <v>9.6380711080586821</v>
      </c>
      <c r="F289" s="1">
        <f>((Plan2!F289/Plan2!F277)*100)-100</f>
        <v>4.9395951687757815</v>
      </c>
      <c r="G289" s="1">
        <f>((Plan2!G289/Plan2!G277)*100)-100</f>
        <v>30.686601742135991</v>
      </c>
      <c r="H289" s="1">
        <f>((Plan2!H289/Plan2!H277)*100)-100</f>
        <v>-50.298263177677725</v>
      </c>
      <c r="I289" s="1">
        <f>((Plan2!I289/Plan2!I277)*100)-100</f>
        <v>-5.1770748576755068</v>
      </c>
      <c r="J289" s="1">
        <f>((Plan2!J289/Plan2!J277)*100)-100</f>
        <v>-8.6402282294065458</v>
      </c>
      <c r="K289" s="36"/>
      <c r="L289" s="31"/>
      <c r="M289" s="31"/>
      <c r="N289" s="31"/>
      <c r="O289" s="31"/>
      <c r="P289" s="31"/>
      <c r="Q289" s="31"/>
    </row>
    <row r="290" spans="1:17" x14ac:dyDescent="0.25">
      <c r="A290" s="3">
        <v>44835</v>
      </c>
      <c r="B290" s="1">
        <f>((Plan2!B290/Plan2!B278)*100)-100</f>
        <v>-5.2585235560344614</v>
      </c>
      <c r="C290" s="1">
        <f>((Plan2!C290/Plan2!C278)*100)-100</f>
        <v>-51.030046589775864</v>
      </c>
      <c r="D290" s="1">
        <f>((Plan2!D290/Plan2!D278)*100)-100</f>
        <v>5.7082050456196214</v>
      </c>
      <c r="E290" s="1">
        <f>((Plan2!E290/Plan2!E278)*100)-100</f>
        <v>4.0593139555157478</v>
      </c>
      <c r="F290" s="1">
        <f>((Plan2!F290/Plan2!F278)*100)-100</f>
        <v>-29.701766841581815</v>
      </c>
      <c r="G290" s="1">
        <f>((Plan2!G290/Plan2!G278)*100)-100</f>
        <v>22.218059913241078</v>
      </c>
      <c r="H290" s="1">
        <f>((Plan2!H290/Plan2!H278)*100)-100</f>
        <v>-22.476988436624708</v>
      </c>
      <c r="I290" s="1">
        <f>((Plan2!I290/Plan2!I278)*100)-100</f>
        <v>-0.69467054742577261</v>
      </c>
      <c r="J290" s="1">
        <f>((Plan2!J290/Plan2!J278)*100)-100</f>
        <v>-3.1784809284677635</v>
      </c>
      <c r="K290" s="36"/>
      <c r="L290" s="31"/>
      <c r="M290" s="31"/>
      <c r="N290" s="31"/>
      <c r="O290" s="31"/>
      <c r="P290" s="31"/>
      <c r="Q290" s="31"/>
    </row>
    <row r="291" spans="1:17" x14ac:dyDescent="0.25">
      <c r="A291" s="3">
        <v>44866</v>
      </c>
      <c r="B291" s="1">
        <f>((Plan2!B291/Plan2!B279)*100)-100</f>
        <v>-11.776948384761937</v>
      </c>
      <c r="C291" s="1">
        <f>((Plan2!C291/Plan2!C279)*100)-100</f>
        <v>-19.279203235475379</v>
      </c>
      <c r="D291" s="1">
        <f>((Plan2!D291/Plan2!D279)*100)-100</f>
        <v>-20.48463762590896</v>
      </c>
      <c r="E291" s="1">
        <f>((Plan2!E291/Plan2!E279)*100)-100</f>
        <v>23.925285265714464</v>
      </c>
      <c r="F291" s="1">
        <f>((Plan2!F291/Plan2!F279)*100)-100</f>
        <v>-9.0352671081835183</v>
      </c>
      <c r="G291" s="1">
        <f>((Plan2!G291/Plan2!G279)*100)-100</f>
        <v>20.278688114207341</v>
      </c>
      <c r="H291" s="1">
        <f>((Plan2!H291/Plan2!H279)*100)-100</f>
        <v>-62.968633329452736</v>
      </c>
      <c r="I291" s="1">
        <f>((Plan2!I291/Plan2!I279)*100)-100</f>
        <v>-6.5482883914249328</v>
      </c>
      <c r="J291" s="1">
        <f>((Plan2!J291/Plan2!J279)*100)-100</f>
        <v>-8.003015283138609</v>
      </c>
      <c r="K291" s="36"/>
      <c r="L291" s="31"/>
      <c r="M291" s="31"/>
      <c r="N291" s="31"/>
      <c r="O291" s="31"/>
      <c r="P291" s="31"/>
      <c r="Q291" s="31"/>
    </row>
    <row r="292" spans="1:17" x14ac:dyDescent="0.25">
      <c r="A292" s="3">
        <v>44896</v>
      </c>
      <c r="B292" s="1">
        <f>((Plan2!B292/Plan2!B280)*100)-100</f>
        <v>-13.6187199956303</v>
      </c>
      <c r="C292" s="1">
        <f>((Plan2!C292/Plan2!C280)*100)-100</f>
        <v>0.27272070104802992</v>
      </c>
      <c r="D292" s="1">
        <f>((Plan2!D292/Plan2!D280)*100)-100</f>
        <v>32.853902555005988</v>
      </c>
      <c r="E292" s="1">
        <f>((Plan2!E292/Plan2!E280)*100)-100</f>
        <v>8.3014462834641165</v>
      </c>
      <c r="F292" s="1">
        <f>((Plan2!F292/Plan2!F280)*100)-100</f>
        <v>-9.7956126292446584</v>
      </c>
      <c r="G292" s="1">
        <f>((Plan2!G292/Plan2!G280)*100)-100</f>
        <v>22.274346551712625</v>
      </c>
      <c r="H292" s="1">
        <f>((Plan2!H292/Plan2!H280)*100)-100</f>
        <v>-33.295303158272034</v>
      </c>
      <c r="I292" s="1">
        <f>((Plan2!I292/Plan2!I280)*100)-100</f>
        <v>-1.9702574723033024</v>
      </c>
      <c r="J292" s="1">
        <f>((Plan2!J292/Plan2!J280)*100)-100</f>
        <v>-4.9418162833753172</v>
      </c>
      <c r="K292" s="36"/>
      <c r="L292" s="31"/>
      <c r="M292" s="31"/>
      <c r="N292" s="31"/>
      <c r="O292" s="31"/>
      <c r="P292" s="31"/>
      <c r="Q292" s="31"/>
    </row>
    <row r="293" spans="1:17" x14ac:dyDescent="0.25">
      <c r="A293" s="3">
        <v>44957</v>
      </c>
      <c r="B293" s="1">
        <f>((Plan2!B293/Plan2!B281)*100)-100</f>
        <v>-6.0929070414574369</v>
      </c>
      <c r="C293" s="1">
        <f>((Plan2!C293/Plan2!C281)*100)-100</f>
        <v>15.667693261445365</v>
      </c>
      <c r="D293" s="1">
        <f>((Plan2!D293/Plan2!D281)*100)-100</f>
        <v>4.8441366979449043</v>
      </c>
      <c r="E293" s="1">
        <f>((Plan2!E293/Plan2!E281)*100)-100</f>
        <v>99.702355798827568</v>
      </c>
      <c r="F293" s="1">
        <f>((Plan2!F293/Plan2!F281)*100)-100</f>
        <v>10.538172804541773</v>
      </c>
      <c r="G293" s="1">
        <f>((Plan2!G293/Plan2!G281)*100)-100</f>
        <v>10.643743995400683</v>
      </c>
      <c r="H293" s="1">
        <f>((Plan2!H293/Plan2!H281)*100)-100</f>
        <v>-42.650899456137545</v>
      </c>
      <c r="I293" s="1">
        <f>((Plan2!I293/Plan2!I281)*100)-100</f>
        <v>-4.545999566291087</v>
      </c>
      <c r="J293" s="1">
        <f>((Plan2!J293/Plan2!J281)*100)-100</f>
        <v>-4.5922890870324125</v>
      </c>
      <c r="K293" s="36"/>
      <c r="L293" s="31"/>
      <c r="M293" s="31"/>
      <c r="N293" s="31"/>
      <c r="O293" s="31"/>
      <c r="P293" s="31"/>
      <c r="Q293" s="31"/>
    </row>
    <row r="294" spans="1:17" x14ac:dyDescent="0.25">
      <c r="A294" s="3">
        <v>44985</v>
      </c>
      <c r="B294" s="1">
        <f>((Plan2!B294/Plan2!B282)*100)-100</f>
        <v>-7.9460771913552861</v>
      </c>
      <c r="C294" s="1">
        <f>((Plan2!C294/Plan2!C282)*100)-100</f>
        <v>15.567404148746505</v>
      </c>
      <c r="D294" s="1">
        <f>((Plan2!D294/Plan2!D282)*100)-100</f>
        <v>74.769972039473174</v>
      </c>
      <c r="E294" s="1">
        <f>((Plan2!E294/Plan2!E282)*100)-100</f>
        <v>94.42257844452601</v>
      </c>
      <c r="F294" s="1">
        <f>((Plan2!F294/Plan2!F282)*100)-100</f>
        <v>3.8874478873717209</v>
      </c>
      <c r="G294" s="1">
        <f>((Plan2!G294/Plan2!G282)*100)-100</f>
        <v>7.3779147161181555</v>
      </c>
      <c r="H294" s="1">
        <f>((Plan2!H294/Plan2!H282)*100)-100</f>
        <v>-70.86167176014655</v>
      </c>
      <c r="I294" s="1">
        <f>((Plan2!I294/Plan2!I282)*100)-100</f>
        <v>-16.908139255890362</v>
      </c>
      <c r="J294" s="1">
        <f>((Plan2!J294/Plan2!J282)*100)-100</f>
        <v>-14.384511705176735</v>
      </c>
      <c r="K294" s="36"/>
      <c r="L294" s="31"/>
      <c r="M294" s="31"/>
      <c r="N294" s="31"/>
      <c r="O294" s="31"/>
      <c r="P294" s="31"/>
      <c r="Q294" s="31"/>
    </row>
    <row r="295" spans="1:17" x14ac:dyDescent="0.25">
      <c r="A295" s="3">
        <v>45016</v>
      </c>
      <c r="B295" s="15">
        <f>((Plan2!B295/Plan2!B283)*100)-100</f>
        <v>-11.598915626109914</v>
      </c>
      <c r="C295" s="15">
        <f>((Plan2!C295/Plan2!C283)*100)-100</f>
        <v>-2.6335445517025562</v>
      </c>
      <c r="D295" s="15">
        <f>((Plan2!D295/Plan2!D283)*100)-100</f>
        <v>-23.725415047368656</v>
      </c>
      <c r="E295" s="15">
        <f>((Plan2!E295/Plan2!E283)*100)-100</f>
        <v>48.216653208144436</v>
      </c>
      <c r="F295" s="15">
        <f>((Plan2!F295/Plan2!F283)*100)-100</f>
        <v>3.0264368231083267</v>
      </c>
      <c r="G295" s="15">
        <f>((Plan2!G295/Plan2!G283)*100)-100</f>
        <v>9.2521131235873355</v>
      </c>
      <c r="H295" s="15">
        <f>((Plan2!H295/Plan2!H283)*100)-100</f>
        <v>-40.197087411117195</v>
      </c>
      <c r="I295" s="15">
        <f>((Plan2!I295/Plan2!I283)*100)-100</f>
        <v>-14.156897557291742</v>
      </c>
      <c r="J295" s="15">
        <f>((Plan2!J295/Plan2!J283)*100)-100</f>
        <v>-12.058819385384297</v>
      </c>
      <c r="K295" s="1"/>
      <c r="L295" s="1"/>
      <c r="M295" s="1"/>
      <c r="N295" s="1"/>
    </row>
    <row r="296" spans="1:17" x14ac:dyDescent="0.25">
      <c r="A296" s="3">
        <v>45046</v>
      </c>
      <c r="B296" s="15">
        <f>((Plan2!B296/Plan2!B284)*100)-100</f>
        <v>4.4931289339455844</v>
      </c>
      <c r="C296" s="15">
        <f>((Plan2!C296/Plan2!C284)*100)-100</f>
        <v>33.89498098472589</v>
      </c>
      <c r="D296" s="15">
        <f>((Plan2!D296/Plan2!D284)*100)-100</f>
        <v>5.6136193070092304</v>
      </c>
      <c r="E296" s="15">
        <f>((Plan2!E296/Plan2!E284)*100)-100</f>
        <v>8.7845503350527707</v>
      </c>
      <c r="F296" s="15">
        <f>((Plan2!F296/Plan2!F284)*100)-100</f>
        <v>-3.1170159598823801</v>
      </c>
      <c r="G296" s="15">
        <f>((Plan2!G296/Plan2!G284)*100)-100</f>
        <v>4.8075454329268723</v>
      </c>
      <c r="H296" s="15">
        <f>((Plan2!H296/Plan2!H284)*100)-100</f>
        <v>-25.582235509623587</v>
      </c>
      <c r="I296" s="15">
        <f>((Plan2!I296/Plan2!I284)*100)-100</f>
        <v>10.978779092481389</v>
      </c>
      <c r="J296" s="15">
        <f>((Plan2!J296/Plan2!J284)*100)-100</f>
        <v>10.628662471870172</v>
      </c>
      <c r="K296" s="1"/>
      <c r="L296" s="1"/>
      <c r="M296" s="1"/>
      <c r="N296" s="1"/>
    </row>
    <row r="297" spans="1:17" x14ac:dyDescent="0.25">
      <c r="A297" s="3">
        <v>45077</v>
      </c>
      <c r="B297" s="15">
        <f>((Plan2!B297/Plan2!B285)*100)-100</f>
        <v>-9.3110252544033756</v>
      </c>
      <c r="C297" s="15">
        <f>((Plan2!C297/Plan2!C285)*100)-100</f>
        <v>-11.670348004205636</v>
      </c>
      <c r="D297" s="15">
        <f>((Plan2!D297/Plan2!D285)*100)-100</f>
        <v>14.690273991681593</v>
      </c>
      <c r="E297" s="15">
        <f>((Plan2!E297/Plan2!E285)*100)-100</f>
        <v>2.0580141737193998</v>
      </c>
      <c r="F297" s="15">
        <f>((Plan2!F297/Plan2!F285)*100)-100</f>
        <v>-5.8034378910150224</v>
      </c>
      <c r="G297" s="15">
        <f>((Plan2!G297/Plan2!G285)*100)-100</f>
        <v>4.9312838388557481</v>
      </c>
      <c r="H297" s="15">
        <f>((Plan2!H297/Plan2!H285)*100)-100</f>
        <v>-60.626514709232318</v>
      </c>
      <c r="I297" s="15">
        <f>((Plan2!I297/Plan2!I285)*100)-100</f>
        <v>-19.73926439411909</v>
      </c>
      <c r="J297" s="15">
        <f>((Plan2!J297/Plan2!J285)*100)-100</f>
        <v>-17.307475735925266</v>
      </c>
      <c r="K297" s="1"/>
      <c r="L297" s="1"/>
      <c r="M297" s="1"/>
      <c r="N297" s="1"/>
    </row>
    <row r="298" spans="1:17" x14ac:dyDescent="0.25">
      <c r="A298" s="3">
        <v>45107</v>
      </c>
      <c r="B298" s="15">
        <f>((Plan2!B298/Plan2!B286)*100)-100</f>
        <v>-6.0959147222601473</v>
      </c>
      <c r="C298" s="15">
        <f>((Plan2!C298/Plan2!C286)*100)-100</f>
        <v>-17.066524444249296</v>
      </c>
      <c r="D298" s="15">
        <f>((Plan2!D298/Plan2!D286)*100)-100</f>
        <v>9.3296670622493423</v>
      </c>
      <c r="E298" s="15">
        <f>((Plan2!E298/Plan2!E286)*100)-100</f>
        <v>12.719509620105441</v>
      </c>
      <c r="F298" s="15">
        <f>((Plan2!F298/Plan2!F286)*100)-100</f>
        <v>-7.0175938532067477</v>
      </c>
      <c r="G298" s="15">
        <f>((Plan2!G298/Plan2!G286)*100)-100</f>
        <v>5.9302384830674413</v>
      </c>
      <c r="H298" s="15">
        <f>((Plan2!H298/Plan2!H286)*100)-100</f>
        <v>-14.868727134114451</v>
      </c>
      <c r="I298" s="15">
        <f>((Plan2!I298/Plan2!I286)*100)-100</f>
        <v>-11.939033342570454</v>
      </c>
      <c r="J298" s="15">
        <f>((Plan2!J298/Plan2!J286)*100)-100</f>
        <v>-10.334445189049262</v>
      </c>
      <c r="K298" s="1"/>
      <c r="L298" s="1"/>
      <c r="M298" s="1"/>
      <c r="N298" s="1"/>
    </row>
    <row r="299" spans="1:17" x14ac:dyDescent="0.25">
      <c r="A299" s="3">
        <v>45138</v>
      </c>
      <c r="B299" s="15">
        <f>((Plan2!B299/Plan2!B287)*100)-100</f>
        <v>-2.5914378084266758</v>
      </c>
      <c r="C299" s="15">
        <f>((Plan2!C299/Plan2!C287)*100)-100</f>
        <v>-23.122439166514113</v>
      </c>
      <c r="D299" s="15">
        <f>((Plan2!D299/Plan2!D287)*100)-100</f>
        <v>11.755891225432194</v>
      </c>
      <c r="E299" s="15">
        <f>((Plan2!E299/Plan2!E287)*100)-100</f>
        <v>-5.3955787944882729</v>
      </c>
      <c r="F299" s="15">
        <f>((Plan2!F299/Plan2!F287)*100)-100</f>
        <v>-29.263086844096321</v>
      </c>
      <c r="G299" s="15">
        <f>((Plan2!G299/Plan2!G287)*100)-100</f>
        <v>-12.379543930952991</v>
      </c>
      <c r="H299" s="15">
        <f>((Plan2!H299/Plan2!H287)*100)-100</f>
        <v>-28.840271358993292</v>
      </c>
      <c r="I299" s="15">
        <f>((Plan2!I299/Plan2!I287)*100)-100</f>
        <v>30.449917295126141</v>
      </c>
      <c r="J299" s="15">
        <f>((Plan2!J299/Plan2!J287)*100)-100</f>
        <v>20.640909246212516</v>
      </c>
      <c r="K299" s="1"/>
      <c r="L299" s="1"/>
      <c r="M299" s="1"/>
      <c r="N299" s="1"/>
    </row>
    <row r="300" spans="1:17" x14ac:dyDescent="0.25">
      <c r="A300" s="3">
        <v>45169</v>
      </c>
      <c r="B300" s="15">
        <f>((Plan2!B300/Plan2!B288)*100)-100</f>
        <v>18.620078514446007</v>
      </c>
      <c r="C300" s="15">
        <f>((Plan2!C300/Plan2!C288)*100)-100</f>
        <v>29.214085490651286</v>
      </c>
      <c r="D300" s="15">
        <f>((Plan2!D300/Plan2!D288)*100)-100</f>
        <v>7.7345486260392136</v>
      </c>
      <c r="E300" s="15">
        <f>((Plan2!E300/Plan2!E288)*100)-100</f>
        <v>-13.345764177687229</v>
      </c>
      <c r="F300" s="15">
        <f>((Plan2!F300/Plan2!F288)*100)-100</f>
        <v>4.3087730163736921</v>
      </c>
      <c r="G300" s="15">
        <f>((Plan2!G300/Plan2!G288)*100)-100</f>
        <v>-12.160625366965832</v>
      </c>
      <c r="H300" s="15">
        <f>((Plan2!H300/Plan2!H288)*100)-100</f>
        <v>-34.497915122095819</v>
      </c>
      <c r="I300" s="15">
        <f>((Plan2!I300/Plan2!I288)*100)-100</f>
        <v>7.9291998044270997</v>
      </c>
      <c r="J300" s="15">
        <f>((Plan2!J300/Plan2!J288)*100)-100</f>
        <v>10.040331555320407</v>
      </c>
      <c r="K300" s="1"/>
      <c r="L300" s="1"/>
      <c r="M300" s="1"/>
      <c r="N300" s="1"/>
    </row>
    <row r="301" spans="1:17" x14ac:dyDescent="0.25">
      <c r="A301" s="3">
        <v>45199</v>
      </c>
      <c r="B301" s="15">
        <f>((Plan2!B301/Plan2!B289)*100)-100</f>
        <v>15.552153563315557</v>
      </c>
      <c r="C301" s="15">
        <f>((Plan2!C301/Plan2!C289)*100)-100</f>
        <v>58.660844485421137</v>
      </c>
      <c r="D301" s="15">
        <f>((Plan2!D301/Plan2!D289)*100)-100</f>
        <v>16.476061327434621</v>
      </c>
      <c r="E301" s="15">
        <f>((Plan2!E301/Plan2!E289)*100)-100</f>
        <v>20.095823327258785</v>
      </c>
      <c r="F301" s="15">
        <f>((Plan2!F301/Plan2!F289)*100)-100</f>
        <v>36.324478869486683</v>
      </c>
      <c r="G301" s="15">
        <f>((Plan2!G301/Plan2!G289)*100)-100</f>
        <v>-6.7317639863577625</v>
      </c>
      <c r="H301" s="15">
        <f>((Plan2!H301/Plan2!H289)*100)-100</f>
        <v>35.12842773475532</v>
      </c>
      <c r="I301" s="15">
        <f>((Plan2!I301/Plan2!I289)*100)-100</f>
        <v>24.498810212709571</v>
      </c>
      <c r="J301" s="15">
        <f>((Plan2!J301/Plan2!J289)*100)-100</f>
        <v>22.841044795625606</v>
      </c>
      <c r="K301" s="1"/>
      <c r="L301" s="1"/>
      <c r="M301" s="1"/>
      <c r="N301" s="1"/>
    </row>
    <row r="302" spans="1:17" x14ac:dyDescent="0.25">
      <c r="A302" s="3">
        <v>45200</v>
      </c>
      <c r="B302" s="15">
        <f>((Plan2!B302/Plan2!B290)*100)-100</f>
        <v>4.186475522695531</v>
      </c>
      <c r="C302" s="15">
        <f>((Plan2!C302/Plan2!C290)*100)-100</f>
        <v>115.15834900260563</v>
      </c>
      <c r="D302" s="15">
        <f>((Plan2!D302/Plan2!D290)*100)-100</f>
        <v>7.6040761933868168</v>
      </c>
      <c r="E302" s="15">
        <f>((Plan2!E302/Plan2!E290)*100)-100</f>
        <v>-5.5415244770467496</v>
      </c>
      <c r="F302" s="15">
        <f>((Plan2!F302/Plan2!F290)*100)-100</f>
        <v>80.1660667547564</v>
      </c>
      <c r="G302" s="15">
        <f>((Plan2!G302/Plan2!G290)*100)-100</f>
        <v>-3.4090328208933585</v>
      </c>
      <c r="H302" s="15">
        <f>((Plan2!H302/Plan2!H290)*100)-100</f>
        <v>10.357461466464699</v>
      </c>
      <c r="I302" s="15">
        <f>((Plan2!I302/Plan2!I290)*100)-100</f>
        <v>8.4086224232516145</v>
      </c>
      <c r="J302" s="15">
        <f>((Plan2!J302/Plan2!J290)*100)-100</f>
        <v>8.8289665578106877</v>
      </c>
      <c r="K302" s="1"/>
      <c r="L302" s="1"/>
      <c r="M302" s="1"/>
      <c r="N302" s="1"/>
    </row>
    <row r="303" spans="1:17" x14ac:dyDescent="0.25">
      <c r="A303" s="3">
        <v>45231</v>
      </c>
      <c r="B303" s="15">
        <f>((Plan2!B303/Plan2!B291)*100)-100</f>
        <v>10.112052834991346</v>
      </c>
      <c r="C303" s="15">
        <f>((Plan2!C303/Plan2!C291)*100)-100</f>
        <v>45.547525450067553</v>
      </c>
      <c r="D303" s="15">
        <f>((Plan2!D303/Plan2!D291)*100)-100</f>
        <v>34.310963752703429</v>
      </c>
      <c r="E303" s="15">
        <f>((Plan2!E303/Plan2!E291)*100)-100</f>
        <v>17.66754496218104</v>
      </c>
      <c r="F303" s="15">
        <f>((Plan2!F303/Plan2!F291)*100)-100</f>
        <v>28.119703777909479</v>
      </c>
      <c r="G303" s="15">
        <f>((Plan2!G303/Plan2!G291)*100)-100</f>
        <v>1.4966058409845004</v>
      </c>
      <c r="H303" s="15">
        <f>((Plan2!H303/Plan2!H291)*100)-100</f>
        <v>100.56872781789355</v>
      </c>
      <c r="I303" s="15">
        <f>((Plan2!I303/Plan2!I291)*100)-100</f>
        <v>15.237733548638062</v>
      </c>
      <c r="J303" s="15">
        <f>((Plan2!J303/Plan2!J291)*100)-100</f>
        <v>16.925708280560087</v>
      </c>
      <c r="K303" s="1"/>
      <c r="L303" s="1"/>
      <c r="M303" s="1"/>
      <c r="N303" s="1"/>
    </row>
    <row r="304" spans="1:17" x14ac:dyDescent="0.25">
      <c r="A304" s="3">
        <v>45261</v>
      </c>
      <c r="B304" s="15">
        <f>((Plan2!B304/Plan2!B292)*100)-100</f>
        <v>15.961266777638897</v>
      </c>
      <c r="C304" s="15">
        <f>((Plan2!C304/Plan2!C292)*100)-100</f>
        <v>5.1507462191023023</v>
      </c>
      <c r="D304" s="15">
        <f>((Plan2!D304/Plan2!D292)*100)-100</f>
        <v>-2.3597595553049331</v>
      </c>
      <c r="E304" s="15">
        <f>((Plan2!E304/Plan2!E292)*100)-100</f>
        <v>-13.598956755410214</v>
      </c>
      <c r="F304" s="15">
        <f>((Plan2!F304/Plan2!F292)*100)-100</f>
        <v>7.3210808072609694</v>
      </c>
      <c r="G304" s="15">
        <f>((Plan2!G304/Plan2!G292)*100)-100</f>
        <v>5.1813036540812334</v>
      </c>
      <c r="H304" s="15">
        <f>((Plan2!H304/Plan2!H292)*100)-100</f>
        <v>11.267961646944499</v>
      </c>
      <c r="I304" s="15">
        <f>((Plan2!I304/Plan2!I292)*100)-100</f>
        <v>15.62113296467156</v>
      </c>
      <c r="J304" s="15">
        <f>((Plan2!J304/Plan2!J292)*100)-100</f>
        <v>18.566380827902123</v>
      </c>
      <c r="K304" s="1"/>
      <c r="L304" s="1"/>
      <c r="M304" s="1"/>
      <c r="N304" s="1"/>
    </row>
    <row r="305" spans="1:17" x14ac:dyDescent="0.25">
      <c r="A305" s="3">
        <v>45292</v>
      </c>
      <c r="B305" s="15">
        <f>((Plan2!B305/Plan2!B293)*100)-100</f>
        <v>16.196613760892674</v>
      </c>
      <c r="C305" s="15">
        <f>((Plan2!C305/Plan2!C293)*100)-100</f>
        <v>13.10293631319071</v>
      </c>
      <c r="D305" s="15">
        <f>((Plan2!D305/Plan2!D293)*100)-100</f>
        <v>16.143197164733209</v>
      </c>
      <c r="E305" s="15">
        <f>((Plan2!E305/Plan2!E293)*100)-100</f>
        <v>-5.8812306059986952</v>
      </c>
      <c r="F305" s="15">
        <f>((Plan2!F305/Plan2!F293)*100)-100</f>
        <v>-7.7682219104165569</v>
      </c>
      <c r="G305" s="15">
        <f>((Plan2!G305/Plan2!G293)*100)-100</f>
        <v>1.9595613573756339</v>
      </c>
      <c r="H305" s="15">
        <f>((Plan2!H305/Plan2!H293)*100)-100</f>
        <v>3.9371212262118149</v>
      </c>
      <c r="I305" s="15">
        <f>((Plan2!I305/Plan2!I293)*100)-100</f>
        <v>13.712518790359681</v>
      </c>
      <c r="J305" s="15">
        <f>((Plan2!J305/Plan2!J293)*100)-100</f>
        <v>14.181314376099351</v>
      </c>
      <c r="K305" s="1"/>
      <c r="L305" s="1"/>
      <c r="M305" s="1"/>
      <c r="N305" s="1"/>
    </row>
    <row r="306" spans="1:17" x14ac:dyDescent="0.25">
      <c r="A306" s="3">
        <v>45323</v>
      </c>
      <c r="B306" s="15">
        <f>((Plan2!B306/Plan2!B294)*100)-100</f>
        <v>10.575451030440746</v>
      </c>
      <c r="C306" s="15">
        <f>((Plan2!C306/Plan2!C294)*100)-100</f>
        <v>13.669845696975486</v>
      </c>
      <c r="D306" s="15">
        <f>((Plan2!D306/Plan2!D294)*100)-100</f>
        <v>12.967502061552906</v>
      </c>
      <c r="E306" s="15">
        <f>((Plan2!E306/Plan2!E294)*100)-100</f>
        <v>39.756135430738397</v>
      </c>
      <c r="F306" s="15">
        <f>((Plan2!F306/Plan2!F294)*100)-100</f>
        <v>-4.892824660485914</v>
      </c>
      <c r="G306" s="15">
        <f>((Plan2!G306/Plan2!G294)*100)-100</f>
        <v>-3.7964135606183333</v>
      </c>
      <c r="H306" s="15">
        <f>((Plan2!H306/Plan2!H294)*100)-100</f>
        <v>69.27098818294391</v>
      </c>
      <c r="I306" s="15">
        <f>((Plan2!I306/Plan2!I294)*100)-100</f>
        <v>15.374198634010639</v>
      </c>
      <c r="J306" s="15">
        <f>((Plan2!J306/Plan2!J294)*100)-100</f>
        <v>14.004585561277622</v>
      </c>
      <c r="K306" s="1"/>
      <c r="L306" s="1"/>
      <c r="M306" s="1"/>
      <c r="N306" s="1"/>
    </row>
    <row r="307" spans="1:17" x14ac:dyDescent="0.25">
      <c r="A307" s="3">
        <v>45352</v>
      </c>
      <c r="B307" s="15">
        <f>((Plan2!B307/Plan2!B295)*100)-100</f>
        <v>20.928623072842669</v>
      </c>
      <c r="C307" s="15">
        <f>((Plan2!C307/Plan2!C295)*100)-100</f>
        <v>11.042206810371297</v>
      </c>
      <c r="D307" s="15">
        <f>((Plan2!D307/Plan2!D295)*100)-100</f>
        <v>82.299270948688957</v>
      </c>
      <c r="E307" s="15">
        <f>((Plan2!E307/Plan2!E295)*100)-100</f>
        <v>-5.8457885387952331</v>
      </c>
      <c r="F307" s="15">
        <f>((Plan2!F307/Plan2!F295)*100)-100</f>
        <v>-13.427259305774754</v>
      </c>
      <c r="G307" s="15">
        <f>((Plan2!G307/Plan2!G295)*100)-100</f>
        <v>2.8421078048163082</v>
      </c>
      <c r="H307" s="15">
        <f>((Plan2!H307/Plan2!H295)*100)-100</f>
        <v>9.6874327855710476</v>
      </c>
      <c r="I307" s="15">
        <f>((Plan2!I307/Plan2!I295)*100)-100</f>
        <v>22.052604833579537</v>
      </c>
      <c r="J307" s="15">
        <f>((Plan2!J307/Plan2!J295)*100)-100</f>
        <v>19.887636440004755</v>
      </c>
      <c r="K307" s="1"/>
      <c r="L307" s="1"/>
      <c r="M307" s="1"/>
      <c r="N307" s="1"/>
    </row>
    <row r="308" spans="1:17" x14ac:dyDescent="0.25">
      <c r="A308" s="3">
        <v>45383</v>
      </c>
      <c r="B308" s="15">
        <f>((Plan2!B308/Plan2!B296)*100)-100</f>
        <v>8.0121971881905978</v>
      </c>
      <c r="C308" s="15">
        <f>((Plan2!C308/Plan2!C296)*100)-100</f>
        <v>2.4527090067768711</v>
      </c>
      <c r="D308" s="15">
        <f>((Plan2!D308/Plan2!D296)*100)-100</f>
        <v>-58.07876543925854</v>
      </c>
      <c r="E308" s="15">
        <f>((Plan2!E308/Plan2!E296)*100)-100</f>
        <v>43.59146880562426</v>
      </c>
      <c r="F308" s="15">
        <f>((Plan2!F308/Plan2!F296)*100)-100</f>
        <v>-4.395878378491858</v>
      </c>
      <c r="G308" s="15">
        <f>((Plan2!G308/Plan2!G296)*100)-100</f>
        <v>-8.056756737563461</v>
      </c>
      <c r="H308" s="15">
        <f>((Plan2!H308/Plan2!H296)*100)-100</f>
        <v>205.61578952701581</v>
      </c>
      <c r="I308" s="15">
        <f>((Plan2!I308/Plan2!I296)*100)-100</f>
        <v>7.8840630493831867</v>
      </c>
      <c r="J308" s="15">
        <f>((Plan2!J308/Plan2!J296)*100)-100</f>
        <v>7.574652851850658</v>
      </c>
      <c r="K308" s="1"/>
      <c r="L308" s="1"/>
      <c r="M308" s="1"/>
      <c r="N308" s="1"/>
    </row>
    <row r="309" spans="1:17" x14ac:dyDescent="0.25">
      <c r="A309" s="3">
        <v>45413</v>
      </c>
      <c r="B309" s="15">
        <f>((Plan2!B309/Plan2!B297)*100)-100</f>
        <v>12.462745507739342</v>
      </c>
      <c r="C309" s="15">
        <f>((Plan2!C309/Plan2!C297)*100)-100</f>
        <v>-8.6906672360162673</v>
      </c>
      <c r="D309" s="15">
        <f>((Plan2!D309/Plan2!D297)*100)-100</f>
        <v>14.689835533602235</v>
      </c>
      <c r="E309" s="15">
        <f>((Plan2!E309/Plan2!E297)*100)-100</f>
        <v>12.999950046947802</v>
      </c>
      <c r="F309" s="15">
        <f>((Plan2!F309/Plan2!F297)*100)-100</f>
        <v>-20.04355727680678</v>
      </c>
      <c r="G309" s="15">
        <f>((Plan2!G309/Plan2!G297)*100)-100</f>
        <v>-0.92410591289578292</v>
      </c>
      <c r="H309" s="15">
        <f>((Plan2!H309/Plan2!H297)*100)-100</f>
        <v>59.615711232459006</v>
      </c>
      <c r="I309" s="15">
        <f>((Plan2!I309/Plan2!I297)*100)-100</f>
        <v>4.6514100636222224</v>
      </c>
      <c r="J309" s="15">
        <f>((Plan2!J309/Plan2!J297)*100)-100</f>
        <v>5.9477707854769193</v>
      </c>
      <c r="K309" s="1"/>
      <c r="L309" s="1"/>
      <c r="M309" s="1"/>
      <c r="N309" s="1"/>
    </row>
    <row r="310" spans="1:17" x14ac:dyDescent="0.25">
      <c r="A310" s="3">
        <v>45444</v>
      </c>
      <c r="B310" s="15">
        <f>((Plan2!B310/Plan2!B298)*100)-100</f>
        <v>24.905153974144881</v>
      </c>
      <c r="C310" s="15">
        <f>((Plan2!C310/Plan2!C298)*100)-100</f>
        <v>-3.221481706438766</v>
      </c>
      <c r="D310" s="15">
        <f>((Plan2!D310/Plan2!D298)*100)-100</f>
        <v>14.72319876230894</v>
      </c>
      <c r="E310" s="15">
        <f>((Plan2!E310/Plan2!E298)*100)-100</f>
        <v>-21.510475284211807</v>
      </c>
      <c r="F310" s="15">
        <f>((Plan2!F310/Plan2!F298)*100)-100</f>
        <v>-17.581248069605451</v>
      </c>
      <c r="G310" s="15">
        <f>((Plan2!G310/Plan2!G298)*100)-100</f>
        <v>13.458405965401667</v>
      </c>
      <c r="H310" s="15">
        <f>((Plan2!H310/Plan2!H298)*100)-100</f>
        <v>13.586985522632162</v>
      </c>
      <c r="I310" s="15">
        <f>((Plan2!I310/Plan2!I298)*100)-100</f>
        <v>26.331307655886008</v>
      </c>
      <c r="J310" s="15">
        <f>((Plan2!J310/Plan2!J298)*100)-100</f>
        <v>25.10661875909841</v>
      </c>
      <c r="K310" s="1"/>
      <c r="L310" s="1"/>
      <c r="M310" s="1"/>
      <c r="N310" s="1"/>
    </row>
    <row r="311" spans="1:17" x14ac:dyDescent="0.25">
      <c r="A311" s="3">
        <v>45474</v>
      </c>
      <c r="B311" s="15">
        <f>((Plan2!B311/Plan2!B299)*100)-100</f>
        <v>18.606201844709176</v>
      </c>
      <c r="C311" s="15">
        <f>((Plan2!C311/Plan2!C299)*100)-100</f>
        <v>8.2366228643340804</v>
      </c>
      <c r="D311" s="15">
        <f>((Plan2!D311/Plan2!D299)*100)-100</f>
        <v>25.8077948832034</v>
      </c>
      <c r="E311" s="15">
        <f>((Plan2!E311/Plan2!E299)*100)-100</f>
        <v>77.748616294998953</v>
      </c>
      <c r="F311" s="15">
        <f>((Plan2!F311/Plan2!F299)*100)-100</f>
        <v>-9.0596754353504991</v>
      </c>
      <c r="G311" s="15">
        <f>((Plan2!G311/Plan2!G299)*100)-100</f>
        <v>-3.724775848999613</v>
      </c>
      <c r="H311" s="15">
        <f>((Plan2!H311/Plan2!H299)*100)-100</f>
        <v>-93.271979406764487</v>
      </c>
      <c r="I311" s="15">
        <f>((Plan2!I311/Plan2!I299)*100)-100</f>
        <v>-14.137453167049301</v>
      </c>
      <c r="J311" s="15">
        <f>((Plan2!J311/Plan2!J299)*100)-100</f>
        <v>-7.574050756124791</v>
      </c>
      <c r="K311" s="1"/>
      <c r="L311" s="1"/>
      <c r="M311" s="1"/>
      <c r="N311" s="1"/>
    </row>
    <row r="312" spans="1:17" x14ac:dyDescent="0.25">
      <c r="A312" s="3">
        <v>45505</v>
      </c>
      <c r="B312" s="15">
        <f>((Plan2!B312/Plan2!B300)*100)-100</f>
        <v>9.7020098778885568</v>
      </c>
      <c r="C312" s="15">
        <f>((Plan2!C312/Plan2!C300)*100)-100</f>
        <v>4.8551166940058437</v>
      </c>
      <c r="D312" s="15">
        <f>((Plan2!D312/Plan2!D300)*100)-100</f>
        <v>-3.9510347050323844</v>
      </c>
      <c r="E312" s="15">
        <f>((Plan2!E312/Plan2!E300)*100)-100</f>
        <v>41.340622755100384</v>
      </c>
      <c r="F312" s="15">
        <f>((Plan2!F312/Plan2!F300)*100)-100</f>
        <v>-7.8354363316566378</v>
      </c>
      <c r="G312" s="15">
        <f>((Plan2!G312/Plan2!G300)*100)-100</f>
        <v>28.281704550658617</v>
      </c>
      <c r="H312" s="15">
        <f>((Plan2!H312/Plan2!H300)*100)-100</f>
        <v>23.614682452268724</v>
      </c>
      <c r="I312" s="15">
        <f>((Plan2!I312/Plan2!I300)*100)-100</f>
        <v>4.4496633319864003</v>
      </c>
      <c r="J312" s="15">
        <f>((Plan2!J312/Plan2!J300)*100)-100</f>
        <v>6.1188776016169726</v>
      </c>
      <c r="K312" s="1"/>
      <c r="L312" s="1"/>
      <c r="M312" s="1"/>
      <c r="N312" s="1"/>
    </row>
    <row r="313" spans="1:17" x14ac:dyDescent="0.25">
      <c r="A313" s="3">
        <v>45536</v>
      </c>
      <c r="B313" s="15">
        <f>((Plan2!B313/Plan2!B301)*100)-100</f>
        <v>10.37200885150736</v>
      </c>
      <c r="C313" s="15">
        <f>((Plan2!C313/Plan2!C301)*100)-100</f>
        <v>36.307423816788344</v>
      </c>
      <c r="D313" s="15">
        <f>((Plan2!D313/Plan2!D301)*100)-100</f>
        <v>13.976826765530888</v>
      </c>
      <c r="E313" s="15">
        <f>((Plan2!E313/Plan2!E301)*100)-100</f>
        <v>9.1628588157158504</v>
      </c>
      <c r="F313" s="15">
        <f>((Plan2!F313/Plan2!F301)*100)-100</f>
        <v>33.621724025841729</v>
      </c>
      <c r="G313" s="15">
        <f>((Plan2!G313/Plan2!G301)*100)-100</f>
        <v>2.5904589172334198</v>
      </c>
      <c r="H313" s="15">
        <f>((Plan2!H313/Plan2!H301)*100)-100</f>
        <v>4.418025451135918</v>
      </c>
      <c r="I313" s="15">
        <f>((Plan2!I313/Plan2!I301)*100)-100</f>
        <v>1.9690893140005272</v>
      </c>
      <c r="J313" s="15">
        <f>((Plan2!J313/Plan2!J301)*100)-100</f>
        <v>4.0163438246987511</v>
      </c>
      <c r="K313" s="1"/>
      <c r="L313" s="1"/>
      <c r="M313" s="1"/>
      <c r="N313" s="1"/>
    </row>
    <row r="314" spans="1:17" x14ac:dyDescent="0.25">
      <c r="A314" s="3">
        <v>45566</v>
      </c>
      <c r="B314" s="15">
        <f>((Plan2!B314/Plan2!B302)*100)-100</f>
        <v>8.3966295466548928</v>
      </c>
      <c r="C314" s="15">
        <f>((Plan2!C314/Plan2!C302)*100)-100</f>
        <v>-19.208722425589386</v>
      </c>
      <c r="D314" s="15">
        <f>((Plan2!D314/Plan2!D302)*100)-100</f>
        <v>20.590980670228817</v>
      </c>
      <c r="E314" s="15">
        <f>((Plan2!E314/Plan2!E302)*100)-100</f>
        <v>65.966616214227287</v>
      </c>
      <c r="F314" s="15">
        <f>((Plan2!F314/Plan2!F302)*100)-100</f>
        <v>-25.787829473459155</v>
      </c>
      <c r="G314" s="15">
        <f>((Plan2!G314/Plan2!G302)*100)-100</f>
        <v>1.4620590542543397</v>
      </c>
      <c r="H314" s="15">
        <f>((Plan2!H314/Plan2!H302)*100)-100</f>
        <v>-18.135237237775442</v>
      </c>
      <c r="I314" s="15">
        <f>((Plan2!I314/Plan2!I302)*100)-100</f>
        <v>6.4112797858479667</v>
      </c>
      <c r="J314" s="15">
        <f>((Plan2!J314/Plan2!J302)*100)-100</f>
        <v>5.7442306243669776</v>
      </c>
      <c r="K314" s="1"/>
      <c r="L314" s="1"/>
      <c r="M314" s="1"/>
      <c r="N314" s="1"/>
    </row>
    <row r="315" spans="1:17" x14ac:dyDescent="0.25">
      <c r="A315" s="3">
        <v>45597</v>
      </c>
      <c r="B315" s="15">
        <f>((Plan2!B315/Plan2!B303)*100)-100</f>
        <v>7.9519206066349852</v>
      </c>
      <c r="C315" s="15">
        <f>((Plan2!C315/Plan2!C303)*100)-100</f>
        <v>-4.2862180397244316</v>
      </c>
      <c r="D315" s="15">
        <f>((Plan2!D315/Plan2!D303)*100)-100</f>
        <v>-7.4611570514274064</v>
      </c>
      <c r="E315" s="15">
        <f>((Plan2!E315/Plan2!E303)*100)-100</f>
        <v>13.574802558247995</v>
      </c>
      <c r="F315" s="15">
        <f>((Plan2!F315/Plan2!F303)*100)-100</f>
        <v>-17.503008524845768</v>
      </c>
      <c r="G315" s="15">
        <f>((Plan2!G315/Plan2!G303)*100)-100</f>
        <v>-3.323454549092915</v>
      </c>
      <c r="H315" s="15">
        <f>((Plan2!H315/Plan2!H303)*100)-100</f>
        <v>-35.367491643428721</v>
      </c>
      <c r="I315" s="15">
        <f>((Plan2!I315/Plan2!I303)*100)-100</f>
        <v>-8.4921026054600333</v>
      </c>
      <c r="J315" s="15">
        <f>((Plan2!J315/Plan2!J303)*100)-100</f>
        <v>-7.1944160509235218</v>
      </c>
      <c r="K315" s="1"/>
      <c r="L315" s="1"/>
      <c r="M315" s="1"/>
      <c r="N315" s="1"/>
    </row>
    <row r="316" spans="1:17" x14ac:dyDescent="0.25">
      <c r="A316" s="3">
        <v>45627</v>
      </c>
      <c r="B316" s="15">
        <f>((Plan2!B316/Plan2!B304)*100)-100</f>
        <v>1.3505266450813735</v>
      </c>
      <c r="C316" s="15">
        <f>((Plan2!C316/Plan2!C304)*100)-100</f>
        <v>3.2294724870537266</v>
      </c>
      <c r="D316" s="15">
        <f>((Plan2!D316/Plan2!D304)*100)-100</f>
        <v>7.3691013439071327</v>
      </c>
      <c r="E316" s="15">
        <f>((Plan2!E316/Plan2!E304)*100)-100</f>
        <v>84.042415497712824</v>
      </c>
      <c r="F316" s="15">
        <f>((Plan2!F316/Plan2!F304)*100)-100</f>
        <v>-6.1483137449755816</v>
      </c>
      <c r="G316" s="15">
        <f>((Plan2!G316/Plan2!G304)*100)-100</f>
        <v>-0.39874026706270627</v>
      </c>
      <c r="H316" s="15">
        <f>((Plan2!H316/Plan2!H304)*100)-100</f>
        <v>-3.1599076186326727</v>
      </c>
      <c r="I316" s="15">
        <f>((Plan2!I316/Plan2!I304)*100)-100</f>
        <v>46.361959218906208</v>
      </c>
      <c r="J316" s="15">
        <f>((Plan2!J316/Plan2!J305)*100)-100</f>
        <v>51.042019889052483</v>
      </c>
      <c r="K316" s="1"/>
      <c r="L316" s="1"/>
      <c r="M316" s="1"/>
      <c r="N316" s="1"/>
    </row>
    <row r="317" spans="1:17" x14ac:dyDescent="0.25">
      <c r="A317" s="3">
        <v>45658</v>
      </c>
      <c r="B317" s="15">
        <f>((Plan2!B317/Plan2!B305)*100)-100</f>
        <v>-3.7626301665293482</v>
      </c>
      <c r="C317" s="15">
        <f>((Plan2!C317/Plan2!C305)*100)-100</f>
        <v>-3.5960045980317545</v>
      </c>
      <c r="D317" s="15">
        <f>((Plan2!D317/Plan2!D305)*100)-100</f>
        <v>15.957689239239443</v>
      </c>
      <c r="E317" s="15">
        <f>((Plan2!E317/Plan2!E305)*100)-100</f>
        <v>40.434026636693744</v>
      </c>
      <c r="F317" s="15">
        <f>((Plan2!F317/Plan2!F305)*100)-100</f>
        <v>23.038694822790774</v>
      </c>
      <c r="G317" s="15">
        <f>((Plan2!G317/Plan2!G305)*100)-100</f>
        <v>5.3445945393824132</v>
      </c>
      <c r="H317" s="15">
        <f>((Plan2!H317/Plan2!H305)*100)-100</f>
        <v>-21.45690640521218</v>
      </c>
      <c r="I317" s="15">
        <f>((Plan2!I317/Plan2!I305)*100)-100</f>
        <v>-1.9079524476903913</v>
      </c>
      <c r="J317" s="15">
        <f>((Plan2!J317/Plan2!J305)*100)-100</f>
        <v>-3.1777198459031553</v>
      </c>
      <c r="K317" s="1"/>
      <c r="L317" s="1"/>
      <c r="M317" s="1"/>
      <c r="N317" s="1"/>
    </row>
    <row r="318" spans="1:17" x14ac:dyDescent="0.25">
      <c r="A318" s="3">
        <v>45689</v>
      </c>
      <c r="B318" s="15">
        <f>((Plan2!B318/Plan2!B306)*100)-100</f>
        <v>6.7176237268167682</v>
      </c>
      <c r="C318" s="15">
        <f>((Plan2!C318/Plan2!C306)*100)-100</f>
        <v>6.8541587138852407</v>
      </c>
      <c r="D318" s="15">
        <f>((Plan2!D318/Plan2!D306)*100)-100</f>
        <v>14.422786582245365</v>
      </c>
      <c r="E318" s="15">
        <f>((Plan2!E318/Plan2!E306)*100)-100</f>
        <v>-4.58047668420744</v>
      </c>
      <c r="F318" s="15">
        <f>((Plan2!F318/Plan2!F306)*100)-100</f>
        <v>35.030996609749195</v>
      </c>
      <c r="G318" s="15">
        <f>((Plan2!G318/Plan2!G306)*100)-100</f>
        <v>6.1370151980117242</v>
      </c>
      <c r="H318" s="15">
        <f>((Plan2!H318/Plan2!H306)*100)-100</f>
        <v>-52.251218172383595</v>
      </c>
      <c r="I318" s="15">
        <f>((Plan2!I318/Plan2!I306)*100)-100</f>
        <v>4.7794383809073935</v>
      </c>
      <c r="J318" s="15">
        <f>((Plan2!J318/Plan2!J306)*100)-100</f>
        <v>3.0348208234887579</v>
      </c>
      <c r="K318" s="1"/>
      <c r="L318" s="1"/>
      <c r="M318" s="1"/>
      <c r="N318" s="1"/>
    </row>
    <row r="319" spans="1:17" x14ac:dyDescent="0.25">
      <c r="A319" s="3">
        <v>45717</v>
      </c>
      <c r="B319" s="15">
        <f>((Plan2!B319/Plan2!B307)*100)-100</f>
        <v>3.7910093605117936</v>
      </c>
      <c r="C319" s="15">
        <f>((Plan2!C319/Plan2!C307)*100)-100</f>
        <v>17.777972839620858</v>
      </c>
      <c r="D319" s="15">
        <f>((Plan2!D319/Plan2!D307)*100)-100</f>
        <v>-37.852049911306949</v>
      </c>
      <c r="E319" s="15">
        <f>((Plan2!E319/Plan2!E307)*100)-100</f>
        <v>14.406999489329138</v>
      </c>
      <c r="F319" s="15">
        <f>((Plan2!F319/Plan2!F307)*100)-100</f>
        <v>17.463679083439715</v>
      </c>
      <c r="G319" s="15">
        <f>((Plan2!G319/Plan2!G307)*100)-100</f>
        <v>11.471469956584997</v>
      </c>
      <c r="H319" s="15">
        <f>((Plan2!H319/Plan2!H307)*100)-100</f>
        <v>15.805109419901783</v>
      </c>
      <c r="I319" s="15">
        <f>((Plan2!I319/Plan2!I307)*100)-100</f>
        <v>-4.1792564395897784</v>
      </c>
      <c r="J319" s="15">
        <f>((Plan2!J319/Plan2!J307)*100)-100</f>
        <v>-3.9244985391085692</v>
      </c>
      <c r="K319" s="1"/>
      <c r="L319" s="1"/>
      <c r="M319" s="1"/>
      <c r="N319" s="1"/>
    </row>
    <row r="320" spans="1:17" x14ac:dyDescent="0.25">
      <c r="A320" s="3">
        <v>45748</v>
      </c>
      <c r="B320" s="1">
        <f>((Plan2!B320/Plan2!B308)*100)-100</f>
        <v>-3.0928598266151255</v>
      </c>
      <c r="C320" s="1">
        <f>((Plan2!C320/Plan2!C308)*100)-100</f>
        <v>8.0123142299645735</v>
      </c>
      <c r="D320" s="1">
        <f>((Plan2!D320/Plan2!D308)*100)-100</f>
        <v>173.67055279387068</v>
      </c>
      <c r="E320" s="1">
        <f>((Plan2!E320/Plan2!E308)*100)-100</f>
        <v>-37.675683354728747</v>
      </c>
      <c r="F320" s="1">
        <f>((Plan2!F320/Plan2!F308)*100)-100</f>
        <v>13.150311995853571</v>
      </c>
      <c r="G320" s="1">
        <f>((Plan2!G320/Plan2!G308)*100)-100</f>
        <v>6.9322401366248556</v>
      </c>
      <c r="H320" s="1">
        <f>((Plan2!H320/Plan2!H308)*100)-100</f>
        <v>-66.930998688080734</v>
      </c>
      <c r="I320" s="1">
        <f>((Plan2!I320/Plan2!I308)*100)-100</f>
        <v>-3.2172424411463254</v>
      </c>
      <c r="J320" s="1">
        <f>((Plan2!J320/Plan2!J308)*100)-100</f>
        <v>-4.197849191355175</v>
      </c>
      <c r="K320" s="1"/>
      <c r="L320" s="31"/>
      <c r="N320" s="31"/>
      <c r="O320" s="31"/>
      <c r="P320" s="31"/>
      <c r="Q320" s="31"/>
    </row>
    <row r="321" spans="1:17" x14ac:dyDescent="0.25">
      <c r="A321" s="56">
        <v>45778</v>
      </c>
      <c r="B321" s="54">
        <f>((Plan2!B321/Plan2!B309)*100)-100</f>
        <v>8.8284370547127651</v>
      </c>
      <c r="C321" s="55">
        <f>((Plan2!C321/Plan2!C309)*100)-100</f>
        <v>8.1871556983911944</v>
      </c>
      <c r="D321" s="57">
        <f>((Plan2!D321/Plan2!D309)*100)-100</f>
        <v>15.669293374448756</v>
      </c>
      <c r="E321" s="1">
        <f>((Plan2!E321/Plan2!E309)*100)-100</f>
        <v>-39.123949380302101</v>
      </c>
      <c r="F321" s="1">
        <f>((Plan2!F321/Plan2!F309)*100)-100</f>
        <v>30.881523253289402</v>
      </c>
      <c r="G321" s="1">
        <f>((Plan2!G321/Plan2!G309)*100)-100</f>
        <v>19.491795445668387</v>
      </c>
      <c r="H321" s="1">
        <f>((Plan2!H321/Plan2!H309)*100)-100</f>
        <v>-22.206097563663619</v>
      </c>
      <c r="I321" s="1">
        <f>((Plan2!I321/Plan2!I309)*100)-100</f>
        <v>8.8254858997305519</v>
      </c>
      <c r="J321" s="57">
        <f>((Plan2!J321/Plan2!J309)*100)-100</f>
        <v>6.7769466843092374</v>
      </c>
      <c r="K321" s="1"/>
      <c r="L321" s="31"/>
      <c r="N321" s="31"/>
      <c r="O321" s="31"/>
      <c r="P321" s="31"/>
      <c r="Q321" s="31"/>
    </row>
    <row r="322" spans="1:17" x14ac:dyDescent="0.25">
      <c r="A322" s="3">
        <v>45809</v>
      </c>
      <c r="B322" s="1">
        <f>((Plan2!B322/Plan2!B310)*100)-100</f>
        <v>-0.92043884049228097</v>
      </c>
      <c r="C322" s="1">
        <f>((Plan2!C322/Plan2!C310)*100)-100</f>
        <v>10.027602653027714</v>
      </c>
      <c r="D322" s="1">
        <f>((Plan2!D322/Plan2!D310)*100)-100</f>
        <v>14.160363124471203</v>
      </c>
      <c r="E322" s="1">
        <f>((Plan2!E322/Plan2!E310)*100)-100</f>
        <v>36.214961603129211</v>
      </c>
      <c r="F322" s="1">
        <f>((Plan2!F322/Plan2!F310)*100)-100</f>
        <v>31.736855029586621</v>
      </c>
      <c r="G322" s="1">
        <f>((Plan2!G322/Plan2!G310)*100)-100</f>
        <v>15.00254099893148</v>
      </c>
      <c r="H322" s="1">
        <f>((Plan2!H322/Plan2!H310)*100)-100</f>
        <v>-9.8275286737636662</v>
      </c>
      <c r="I322" s="1">
        <f>((Plan2!I322/Plan2!I310)*100)-100</f>
        <v>17.206504393512304</v>
      </c>
      <c r="J322" s="1">
        <f>((Plan2!J322/Plan2!J310)*100)-100</f>
        <v>12.84637317401392</v>
      </c>
      <c r="K322" s="1"/>
      <c r="L322" s="31"/>
      <c r="N322" s="31"/>
      <c r="O322" s="31"/>
      <c r="P322" s="31"/>
      <c r="Q322" s="31"/>
    </row>
    <row r="323" spans="1:17" x14ac:dyDescent="0.25">
      <c r="A323" s="56">
        <v>45839</v>
      </c>
      <c r="B323" s="62">
        <f>((Plan2!B323/Plan2!B311)*100)-100</f>
        <v>4.296428108889998</v>
      </c>
      <c r="C323" s="64">
        <f>((Plan2!C323/Plan2!C311)*100)-100</f>
        <v>6.5284173315371561</v>
      </c>
      <c r="D323" s="1">
        <f>((Plan2!D323/Plan2!D311)*100)-100</f>
        <v>-5.795820070237852</v>
      </c>
      <c r="E323" s="1">
        <f>((Plan2!E323/Plan2!E311)*100)-100</f>
        <v>-33.804980332188933</v>
      </c>
      <c r="F323" s="1">
        <f>((Plan2!F323/Plan2!F311)*100)-100</f>
        <v>28.236906645304884</v>
      </c>
      <c r="G323" s="1">
        <f>((Plan2!G323/Plan2!G311)*100)-100</f>
        <v>7.2898689877826257</v>
      </c>
      <c r="H323" s="1">
        <f>((Plan2!H323/Plan2!H311)*100)-100</f>
        <v>1488.507052652059</v>
      </c>
      <c r="I323" s="1">
        <f>((Plan2!I323/Plan2!I311)*100)-100</f>
        <v>4.2532692825341343</v>
      </c>
      <c r="J323" s="1">
        <f>((Plan2!J323/Plan2!J311)*100)-100</f>
        <v>4.5662369337852908</v>
      </c>
      <c r="K323" s="1"/>
      <c r="L323" s="31"/>
      <c r="N323" s="31"/>
      <c r="O323" s="31"/>
      <c r="P323" s="31"/>
      <c r="Q323" s="31"/>
    </row>
    <row r="324" spans="1:17" x14ac:dyDescent="0.25">
      <c r="A324" s="71">
        <v>45870</v>
      </c>
      <c r="B324" s="72">
        <f>((Plan2!B324/Plan2!B312)*100)-100</f>
        <v>-0.10127133921571385</v>
      </c>
      <c r="C324" s="72">
        <f>((Plan2!C324/Plan2!C312)*100)-100</f>
        <v>6.6723618763280257</v>
      </c>
      <c r="D324" s="72">
        <f>((Plan2!D324/Plan2!D312)*100)-100</f>
        <v>33.047085853481434</v>
      </c>
      <c r="E324" s="72">
        <f>((Plan2!E324/Plan2!E312)*100)-100</f>
        <v>-16.003722065810209</v>
      </c>
      <c r="F324" s="72">
        <f>((Plan2!F324/Plan2!F312)*100)-100</f>
        <v>34.419892729317638</v>
      </c>
      <c r="G324" s="72">
        <f>((Plan2!G324/Plan2!G312)*100)-100</f>
        <v>-4.7658429469274921</v>
      </c>
      <c r="H324" s="73">
        <f>((Plan2!H324/Plan2!H312)*100)-100</f>
        <v>-31.32656943389398</v>
      </c>
      <c r="I324" s="72">
        <f>((Plan2!I324/Plan2!I312)*100)-100</f>
        <v>32.948977968516402</v>
      </c>
      <c r="J324" s="73">
        <f>((Plan2!J324/Plan2!J312)*100)-100</f>
        <v>24.599021224379825</v>
      </c>
      <c r="K324" s="1"/>
      <c r="L324" s="31"/>
      <c r="N324" s="31"/>
      <c r="O324" s="31"/>
      <c r="P324" s="31"/>
      <c r="Q324" s="31"/>
    </row>
    <row r="325" spans="1:17" x14ac:dyDescent="0.25">
      <c r="A325" s="71">
        <v>45901</v>
      </c>
      <c r="B325" s="72">
        <f>((Plan2!B325/Plan2!B313)*100)-100</f>
        <v>-3.4120246985335427</v>
      </c>
      <c r="C325" s="72">
        <f>((Plan2!C325/Plan2!C313)*100)-100</f>
        <v>18.371600029425437</v>
      </c>
      <c r="D325" s="72">
        <f>((Plan2!D325/Plan2!D313)*100)-100</f>
        <v>-9.1381406823909543</v>
      </c>
      <c r="E325" s="72">
        <f>((Plan2!E325/Plan2!E313)*100)-100</f>
        <v>26.324482078730966</v>
      </c>
      <c r="F325" s="72">
        <f>((Plan2!F325/Plan2!F313)*100)-100</f>
        <v>29.764311159302565</v>
      </c>
      <c r="G325" s="72">
        <f>((Plan2!G325/Plan2!G313)*100)-100</f>
        <v>7.331594836895249</v>
      </c>
      <c r="H325" s="73">
        <f>((Plan2!H325/Plan2!H313)*100)-100</f>
        <v>7.4180547236351515</v>
      </c>
      <c r="I325" s="72">
        <f>((Plan2!I325/Plan2!I313)*100)-100</f>
        <v>-3.538991792917173</v>
      </c>
      <c r="J325" s="73">
        <f>((Plan2!J325/Plan2!J313)*100)-100</f>
        <v>-2.8563414538678273</v>
      </c>
      <c r="K325" s="1"/>
      <c r="L325" s="31"/>
      <c r="N325" s="31"/>
      <c r="O325" s="31"/>
      <c r="P325" s="31"/>
      <c r="Q325" s="31"/>
    </row>
    <row r="326" spans="1:17" x14ac:dyDescent="0.25">
      <c r="A326" s="71">
        <v>45931</v>
      </c>
      <c r="B326" s="72">
        <f>((Plan2!B326/Plan2!B314)*100)-100</f>
        <v>9.4966014177257705</v>
      </c>
      <c r="C326" s="72">
        <f>((Plan2!C326/Plan2!C314)*100)-100</f>
        <v>1.2605221797736306</v>
      </c>
      <c r="D326" s="72">
        <f>((Plan2!D326/Plan2!D314)*100)-100</f>
        <v>7.198381367936264</v>
      </c>
      <c r="E326" s="72">
        <f>((Plan2!E326/Plan2!E314)*100)-100</f>
        <v>21.526686384322517</v>
      </c>
      <c r="F326" s="72">
        <f>((Plan2!F326/Plan2!F314)*100)-100</f>
        <v>22.925995369072652</v>
      </c>
      <c r="G326" s="72">
        <f>((Plan2!G326/Plan2!G314)*100)-100</f>
        <v>5.771691948443987</v>
      </c>
      <c r="H326" s="73">
        <f>((Plan2!H326/Plan2!H314)*100)-100</f>
        <v>22.967614991381197</v>
      </c>
      <c r="I326" s="72">
        <f>((Plan2!I326/Plan2!I314)*100)-100</f>
        <v>6.7291164641851964</v>
      </c>
      <c r="J326" s="73">
        <f>((Plan2!J326/Plan2!J314)*100)-100</f>
        <v>7.5820550116772125</v>
      </c>
      <c r="K326" s="1"/>
      <c r="L326" s="31"/>
      <c r="N326" s="31"/>
      <c r="O326" s="31"/>
      <c r="P326" s="31"/>
      <c r="Q326" s="31"/>
    </row>
    <row r="327" spans="1:17" x14ac:dyDescent="0.25">
      <c r="A327" s="71">
        <v>45962</v>
      </c>
      <c r="B327" s="72">
        <f>((Plan2!B327/Plan2!B315)*100)-100</f>
        <v>6.1537816144992661</v>
      </c>
      <c r="C327" s="73">
        <f>((Plan2!C327/Plan2!C315)*100)-100</f>
        <v>4.1119746993757218</v>
      </c>
      <c r="D327" s="73">
        <f>((Plan2!D327/Plan2!D315)*100)-100</f>
        <v>17.167398833505771</v>
      </c>
      <c r="E327" s="73">
        <f>((Plan2!E327/Plan2!E315)*100)-100</f>
        <v>39.798632247672117</v>
      </c>
      <c r="F327" s="73">
        <f>((Plan2!F327/Plan2!F315)*100)-100</f>
        <v>31.419571255214635</v>
      </c>
      <c r="G327" s="73">
        <f>((Plan2!G327/Plan2!G315)*100)-100</f>
        <v>15.136096616428787</v>
      </c>
      <c r="H327" s="73">
        <f>((Plan2!H327/Plan2!H315)*100)-100</f>
        <v>55.903488376489634</v>
      </c>
      <c r="I327" s="73">
        <f>((Plan2!I327/Plan2!I315)*100)-100</f>
        <v>20.82871752584181</v>
      </c>
      <c r="J327" s="73">
        <f>((Plan2!J327/Plan2!J315)*100)-100</f>
        <v>17.376731371694504</v>
      </c>
      <c r="K327" s="1"/>
      <c r="L327" s="31"/>
      <c r="N327" s="31"/>
      <c r="O327" s="31"/>
      <c r="P327" s="31"/>
      <c r="Q327" s="31"/>
    </row>
    <row r="328" spans="1:17" x14ac:dyDescent="0.25">
      <c r="A328" s="3">
        <v>45992</v>
      </c>
      <c r="B328" s="1">
        <f>((Plan2!B328/Plan2!B316)*100)-100</f>
        <v>13.143331510147462</v>
      </c>
      <c r="C328" s="1">
        <f>((Plan2!C328/Plan2!C316)*100)-100</f>
        <v>6.9797477279419411</v>
      </c>
      <c r="D328" s="1">
        <f>((Plan2!D328/Plan2!D316)*100)-100</f>
        <v>12.721272944217986</v>
      </c>
      <c r="E328" s="1">
        <f>((Plan2!E328/Plan2!E316)*100)-100</f>
        <v>16.442224496244734</v>
      </c>
      <c r="F328" s="1">
        <f>((Plan2!F328/Plan2!F316)*100)-100</f>
        <v>28.13697617464652</v>
      </c>
      <c r="G328" s="1">
        <f>((Plan2!G328/Plan2!G316)*100)-100</f>
        <v>16.059078807460253</v>
      </c>
      <c r="H328" s="1">
        <f>((Plan2!H328/Plan2!H316)*100)-100</f>
        <v>7.8637173925159232</v>
      </c>
      <c r="I328" s="1">
        <f>((Plan2!I328/Plan2!I316)*100)-100</f>
        <v>-32.422148115164916</v>
      </c>
      <c r="J328" s="1">
        <f>((Plan2!J328/Plan2!J316)*100)-100</f>
        <v>-22.896664862310075</v>
      </c>
      <c r="K328" s="1"/>
      <c r="L328" s="31"/>
      <c r="N328" s="31"/>
      <c r="O328" s="31"/>
      <c r="P328" s="31"/>
      <c r="Q328" s="31"/>
    </row>
    <row r="329" spans="1:17" x14ac:dyDescent="0.25">
      <c r="A329" s="71">
        <v>46023</v>
      </c>
      <c r="B329" s="72">
        <f>((Plan2!B329/Plan2!B317)*100)-100</f>
        <v>12.165067662489221</v>
      </c>
      <c r="C329" s="73">
        <f>((Plan2!C329/Plan2!C317)*100)-100</f>
        <v>12.694370175052484</v>
      </c>
      <c r="D329" s="73">
        <f>((Plan2!D329/Plan2!D317)*100)-100</f>
        <v>-7.0302873668856023</v>
      </c>
      <c r="E329" s="73">
        <f>((Plan2!E329/Plan2!E317)*100)-100</f>
        <v>-41.105672397365225</v>
      </c>
      <c r="F329" s="73">
        <f>((Plan2!F329/Plan2!F317)*100)-100</f>
        <v>9.5775623519416087</v>
      </c>
      <c r="G329" s="73">
        <f>((Plan2!G329/Plan2!G317)*100)-100</f>
        <v>9.8438013483044529</v>
      </c>
      <c r="H329" s="73">
        <f>((Plan2!H329/Plan2!H317)*100)-100</f>
        <v>54.061523232330359</v>
      </c>
      <c r="I329" s="73">
        <f>((Plan2!I329/Plan2!I317)*100)-100</f>
        <v>12.099911494628941</v>
      </c>
      <c r="J329" s="73">
        <f>((Plan2!J329/Plan2!J317)*100)-100</f>
        <v>13.158401552890766</v>
      </c>
      <c r="K329" s="1"/>
      <c r="L329" s="31"/>
      <c r="N329" s="31"/>
      <c r="O329" s="31"/>
      <c r="P329" s="31"/>
      <c r="Q329" s="31"/>
    </row>
    <row r="330" spans="1:17" x14ac:dyDescent="0.25">
      <c r="A330" s="71">
        <v>46054</v>
      </c>
      <c r="B330" s="72">
        <f>((Plan2!B330/Plan2!B318)*100)-100</f>
        <v>8.0613372157824585</v>
      </c>
      <c r="C330" s="73">
        <f>((Plan2!C330/Plan2!C318)*100)-100</f>
        <v>5.096525715265642</v>
      </c>
      <c r="D330" s="73">
        <f>((Plan2!D330/Plan2!D318)*100)-100</f>
        <v>3.5854859446465781</v>
      </c>
      <c r="E330" s="73">
        <f>((Plan2!E330/Plan2!E318)*100)-100</f>
        <v>92.853202465808153</v>
      </c>
      <c r="F330" s="73">
        <f>((Plan2!F330/Plan2!F318)*100)-100</f>
        <v>-0.19192787016392288</v>
      </c>
      <c r="G330" s="73">
        <f>((Plan2!G330/Plan2!G318)*100)-100</f>
        <v>1.6477597860421298</v>
      </c>
      <c r="H330" s="73">
        <f>((Plan2!H330/Plan2!H318)*100)-100</f>
        <v>105.53233276981189</v>
      </c>
      <c r="I330" s="73">
        <f>((Plan2!I330/Plan2!I318)*100)-100</f>
        <v>9.0335630670431897</v>
      </c>
      <c r="J330" s="73">
        <f>((Plan2!J330/Plan2!J318)*100)-100</f>
        <v>11.00605365708256</v>
      </c>
      <c r="K330" s="1"/>
      <c r="L330" s="31"/>
      <c r="N330" s="31"/>
      <c r="O330" s="31"/>
      <c r="P330" s="31"/>
      <c r="Q330" s="31"/>
    </row>
    <row r="331" spans="1:17" x14ac:dyDescent="0.25">
      <c r="A331" s="74">
        <v>46082</v>
      </c>
      <c r="B331" s="75">
        <f>((Plan2!B331/Plan2!B319)*100)-100</f>
        <v>9.8010943938419359E-2</v>
      </c>
      <c r="C331" s="76">
        <f>((Plan2!C331/Plan2!C319)*100)-100</f>
        <v>58.284654834205952</v>
      </c>
      <c r="D331" s="76">
        <f>((Plan2!D331/Plan2!D319)*100)-100</f>
        <v>-42.583487366111108</v>
      </c>
      <c r="E331" s="76">
        <f>((Plan2!E331/Plan2!E319)*100)-100</f>
        <v>30.385086978276263</v>
      </c>
      <c r="F331" s="76">
        <f>((Plan2!F331/Plan2!F319)*100)-100</f>
        <v>24.087004841103621</v>
      </c>
      <c r="G331" s="76">
        <f>((Plan2!G331/Plan2!G319)*100)-100</f>
        <v>-8.5362044949764027</v>
      </c>
      <c r="H331" s="76">
        <f>((Plan2!H331/Plan2!H319)*100)-100</f>
        <v>-25.37122651090742</v>
      </c>
      <c r="I331" s="76">
        <f>((Plan2!I331/Plan2!I319)*100)-100</f>
        <v>3.4039491291126183</v>
      </c>
      <c r="J331" s="76">
        <f>((Plan2!J331/Plan2!J319)*100)-100</f>
        <v>6.1764690064778733</v>
      </c>
      <c r="K331" s="1"/>
      <c r="L331" s="31"/>
      <c r="N331" s="31"/>
      <c r="O331" s="31"/>
      <c r="P331" s="31"/>
      <c r="Q331" s="31"/>
    </row>
    <row r="332" spans="1:17" x14ac:dyDescent="0.25">
      <c r="A332" s="44" t="s">
        <v>11</v>
      </c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7" s="26" customFormat="1" x14ac:dyDescent="0.25">
      <c r="A333" s="86" t="s">
        <v>59</v>
      </c>
      <c r="B333" s="86"/>
      <c r="C333" s="86"/>
      <c r="D333" s="86"/>
      <c r="E333" s="86"/>
      <c r="F333" s="86"/>
      <c r="G333" s="86"/>
      <c r="H333" s="86"/>
      <c r="I333" s="86"/>
      <c r="J333" s="86"/>
    </row>
    <row r="334" spans="1:17" x14ac:dyDescent="0.25">
      <c r="A334" s="4"/>
      <c r="B334" s="1"/>
      <c r="C334" s="1"/>
      <c r="D334" s="1"/>
      <c r="E334" s="1"/>
      <c r="F334" s="1"/>
      <c r="G334" s="1"/>
      <c r="H334" s="1"/>
      <c r="I334" s="1"/>
      <c r="J334" s="1"/>
    </row>
    <row r="335" spans="1:17" x14ac:dyDescent="0.25">
      <c r="A335" s="4"/>
      <c r="B335" s="20"/>
    </row>
    <row r="336" spans="1:17" x14ac:dyDescent="0.25">
      <c r="A336" s="4"/>
      <c r="B336" s="20"/>
      <c r="F336" s="1"/>
    </row>
    <row r="337" spans="1:8" x14ac:dyDescent="0.25">
      <c r="A337" s="4"/>
      <c r="B337" s="20"/>
      <c r="F337" s="1"/>
    </row>
    <row r="338" spans="1:8" x14ac:dyDescent="0.25">
      <c r="B338" s="21"/>
      <c r="C338" s="21"/>
      <c r="D338" s="21"/>
      <c r="E338" s="21"/>
      <c r="F338" s="1"/>
      <c r="G338" s="21"/>
      <c r="H338" s="21"/>
    </row>
    <row r="339" spans="1:8" x14ac:dyDescent="0.25">
      <c r="A339" s="4"/>
      <c r="B339" s="20"/>
      <c r="C339" s="20"/>
      <c r="D339" s="20"/>
      <c r="E339" s="20"/>
      <c r="F339" s="20"/>
      <c r="G339" s="20"/>
      <c r="H339" s="20"/>
    </row>
    <row r="340" spans="1:8" x14ac:dyDescent="0.25">
      <c r="B340" s="21"/>
      <c r="C340" s="21"/>
      <c r="D340" s="21"/>
      <c r="E340" s="21"/>
      <c r="F340" s="21"/>
      <c r="G340" s="21"/>
      <c r="H340" s="21"/>
    </row>
    <row r="341" spans="1:8" x14ac:dyDescent="0.25">
      <c r="B341" s="24"/>
      <c r="C341" s="24"/>
      <c r="D341" s="24"/>
      <c r="E341" s="24"/>
      <c r="F341" s="24"/>
      <c r="G341" s="24"/>
      <c r="H341" s="24"/>
    </row>
    <row r="342" spans="1:8" x14ac:dyDescent="0.25">
      <c r="B342" s="20"/>
    </row>
    <row r="343" spans="1:8" x14ac:dyDescent="0.25">
      <c r="B343" s="20"/>
    </row>
    <row r="344" spans="1:8" x14ac:dyDescent="0.25">
      <c r="B344" s="20"/>
    </row>
    <row r="345" spans="1:8" x14ac:dyDescent="0.25">
      <c r="B345" s="20"/>
    </row>
    <row r="346" spans="1:8" x14ac:dyDescent="0.25">
      <c r="B346" s="20"/>
    </row>
    <row r="347" spans="1:8" x14ac:dyDescent="0.25">
      <c r="B347" s="20"/>
    </row>
    <row r="348" spans="1:8" x14ac:dyDescent="0.25">
      <c r="B348" s="20"/>
    </row>
    <row r="349" spans="1:8" x14ac:dyDescent="0.25">
      <c r="B349" s="20"/>
    </row>
    <row r="350" spans="1:8" x14ac:dyDescent="0.25">
      <c r="B350" s="20"/>
    </row>
    <row r="351" spans="1:8" x14ac:dyDescent="0.25">
      <c r="B351" s="20"/>
    </row>
    <row r="352" spans="1:8" x14ac:dyDescent="0.25">
      <c r="B352" s="20"/>
    </row>
    <row r="353" spans="2:2" x14ac:dyDescent="0.25">
      <c r="B353" s="20"/>
    </row>
    <row r="354" spans="2:2" x14ac:dyDescent="0.25">
      <c r="B354" s="20"/>
    </row>
    <row r="355" spans="2:2" x14ac:dyDescent="0.25">
      <c r="B355" s="20"/>
    </row>
    <row r="356" spans="2:2" x14ac:dyDescent="0.25">
      <c r="B356" s="20"/>
    </row>
    <row r="357" spans="2:2" x14ac:dyDescent="0.25">
      <c r="B357" s="20"/>
    </row>
    <row r="358" spans="2:2" x14ac:dyDescent="0.25">
      <c r="B358" s="20"/>
    </row>
    <row r="359" spans="2:2" x14ac:dyDescent="0.25">
      <c r="B359" s="20"/>
    </row>
    <row r="360" spans="2:2" x14ac:dyDescent="0.25">
      <c r="B360" s="20"/>
    </row>
    <row r="361" spans="2:2" x14ac:dyDescent="0.25">
      <c r="B361" s="20"/>
    </row>
    <row r="362" spans="2:2" x14ac:dyDescent="0.25">
      <c r="B362" s="20"/>
    </row>
    <row r="363" spans="2:2" x14ac:dyDescent="0.25">
      <c r="B363" s="20"/>
    </row>
    <row r="364" spans="2:2" x14ac:dyDescent="0.25">
      <c r="B364" s="20"/>
    </row>
    <row r="365" spans="2:2" x14ac:dyDescent="0.25">
      <c r="B365" s="20"/>
    </row>
    <row r="366" spans="2:2" x14ac:dyDescent="0.25">
      <c r="B366" s="20"/>
    </row>
    <row r="367" spans="2:2" x14ac:dyDescent="0.25">
      <c r="B367" s="20"/>
    </row>
    <row r="368" spans="2:2" x14ac:dyDescent="0.25">
      <c r="B368" s="20"/>
    </row>
    <row r="369" spans="2:2" x14ac:dyDescent="0.25">
      <c r="B369" s="20"/>
    </row>
    <row r="370" spans="2:2" x14ac:dyDescent="0.25">
      <c r="B370" s="20"/>
    </row>
    <row r="371" spans="2:2" x14ac:dyDescent="0.25">
      <c r="B371" s="20"/>
    </row>
    <row r="372" spans="2:2" x14ac:dyDescent="0.25">
      <c r="B372" s="20"/>
    </row>
    <row r="373" spans="2:2" x14ac:dyDescent="0.25">
      <c r="B373" s="20"/>
    </row>
    <row r="374" spans="2:2" x14ac:dyDescent="0.25">
      <c r="B374" s="20"/>
    </row>
    <row r="375" spans="2:2" x14ac:dyDescent="0.25">
      <c r="B375" s="20"/>
    </row>
    <row r="376" spans="2:2" x14ac:dyDescent="0.25">
      <c r="B376" s="20"/>
    </row>
    <row r="377" spans="2:2" x14ac:dyDescent="0.25">
      <c r="B377" s="20"/>
    </row>
    <row r="378" spans="2:2" x14ac:dyDescent="0.25">
      <c r="B378" s="20"/>
    </row>
    <row r="379" spans="2:2" x14ac:dyDescent="0.25">
      <c r="B379" s="20"/>
    </row>
    <row r="380" spans="2:2" x14ac:dyDescent="0.25">
      <c r="B380" s="20"/>
    </row>
    <row r="381" spans="2:2" x14ac:dyDescent="0.25">
      <c r="B381" s="20"/>
    </row>
    <row r="382" spans="2:2" x14ac:dyDescent="0.25">
      <c r="B382" s="20"/>
    </row>
    <row r="383" spans="2:2" x14ac:dyDescent="0.25">
      <c r="B383" s="20"/>
    </row>
    <row r="384" spans="2:2" x14ac:dyDescent="0.25">
      <c r="B384" s="20"/>
    </row>
    <row r="385" spans="2:2" x14ac:dyDescent="0.25">
      <c r="B385" s="20"/>
    </row>
    <row r="386" spans="2:2" x14ac:dyDescent="0.25">
      <c r="B386" s="20"/>
    </row>
    <row r="387" spans="2:2" x14ac:dyDescent="0.25">
      <c r="B387" s="20"/>
    </row>
    <row r="388" spans="2:2" x14ac:dyDescent="0.25">
      <c r="B388" s="20"/>
    </row>
    <row r="389" spans="2:2" x14ac:dyDescent="0.25">
      <c r="B389" s="20"/>
    </row>
    <row r="390" spans="2:2" x14ac:dyDescent="0.25">
      <c r="B390" s="20"/>
    </row>
    <row r="391" spans="2:2" x14ac:dyDescent="0.25">
      <c r="B391" s="20"/>
    </row>
    <row r="392" spans="2:2" x14ac:dyDescent="0.25">
      <c r="B392" s="20"/>
    </row>
    <row r="393" spans="2:2" x14ac:dyDescent="0.25">
      <c r="B393" s="20"/>
    </row>
    <row r="394" spans="2:2" x14ac:dyDescent="0.25">
      <c r="B394" s="20"/>
    </row>
    <row r="395" spans="2:2" x14ac:dyDescent="0.25">
      <c r="B395" s="20"/>
    </row>
    <row r="396" spans="2:2" x14ac:dyDescent="0.25">
      <c r="B396" s="20"/>
    </row>
    <row r="397" spans="2:2" x14ac:dyDescent="0.25">
      <c r="B397" s="20"/>
    </row>
    <row r="398" spans="2:2" x14ac:dyDescent="0.25">
      <c r="B398" s="20"/>
    </row>
    <row r="399" spans="2:2" x14ac:dyDescent="0.25">
      <c r="B399" s="20"/>
    </row>
    <row r="400" spans="2:2" x14ac:dyDescent="0.25">
      <c r="B400" s="20"/>
    </row>
    <row r="401" spans="2:2" x14ac:dyDescent="0.25">
      <c r="B401" s="20"/>
    </row>
    <row r="402" spans="2:2" x14ac:dyDescent="0.25">
      <c r="B402" s="20"/>
    </row>
    <row r="403" spans="2:2" x14ac:dyDescent="0.25">
      <c r="B403" s="20"/>
    </row>
    <row r="404" spans="2:2" x14ac:dyDescent="0.25">
      <c r="B404" s="20"/>
    </row>
    <row r="405" spans="2:2" x14ac:dyDescent="0.25">
      <c r="B405" s="20"/>
    </row>
    <row r="406" spans="2:2" x14ac:dyDescent="0.25">
      <c r="B406" s="20"/>
    </row>
    <row r="407" spans="2:2" x14ac:dyDescent="0.25">
      <c r="B407" s="20"/>
    </row>
    <row r="408" spans="2:2" x14ac:dyDescent="0.25">
      <c r="B408" s="20"/>
    </row>
    <row r="409" spans="2:2" x14ac:dyDescent="0.25">
      <c r="B409" s="20"/>
    </row>
    <row r="410" spans="2:2" x14ac:dyDescent="0.25">
      <c r="B410" s="20"/>
    </row>
    <row r="411" spans="2:2" x14ac:dyDescent="0.25">
      <c r="B411" s="20"/>
    </row>
    <row r="412" spans="2:2" x14ac:dyDescent="0.25">
      <c r="B412" s="20"/>
    </row>
    <row r="413" spans="2:2" x14ac:dyDescent="0.25">
      <c r="B413" s="20"/>
    </row>
    <row r="414" spans="2:2" x14ac:dyDescent="0.25">
      <c r="B414" s="20"/>
    </row>
    <row r="415" spans="2:2" x14ac:dyDescent="0.25">
      <c r="B415" s="20"/>
    </row>
    <row r="416" spans="2:2" x14ac:dyDescent="0.25">
      <c r="B416" s="20"/>
    </row>
    <row r="417" spans="2:2" x14ac:dyDescent="0.25">
      <c r="B417" s="20"/>
    </row>
    <row r="418" spans="2:2" x14ac:dyDescent="0.25">
      <c r="B418" s="20"/>
    </row>
    <row r="419" spans="2:2" x14ac:dyDescent="0.25">
      <c r="B419" s="20"/>
    </row>
    <row r="420" spans="2:2" x14ac:dyDescent="0.25">
      <c r="B420" s="20"/>
    </row>
    <row r="421" spans="2:2" x14ac:dyDescent="0.25">
      <c r="B421" s="20"/>
    </row>
    <row r="422" spans="2:2" x14ac:dyDescent="0.25">
      <c r="B422" s="20"/>
    </row>
    <row r="423" spans="2:2" x14ac:dyDescent="0.25">
      <c r="B423" s="20"/>
    </row>
    <row r="424" spans="2:2" x14ac:dyDescent="0.25">
      <c r="B424" s="20"/>
    </row>
    <row r="425" spans="2:2" x14ac:dyDescent="0.25">
      <c r="B425" s="20"/>
    </row>
    <row r="426" spans="2:2" x14ac:dyDescent="0.25">
      <c r="B426" s="20"/>
    </row>
    <row r="427" spans="2:2" x14ac:dyDescent="0.25">
      <c r="B427" s="20"/>
    </row>
    <row r="428" spans="2:2" x14ac:dyDescent="0.25">
      <c r="B428" s="20"/>
    </row>
    <row r="429" spans="2:2" x14ac:dyDescent="0.25">
      <c r="B429" s="20"/>
    </row>
    <row r="430" spans="2:2" x14ac:dyDescent="0.25">
      <c r="B430" s="20"/>
    </row>
    <row r="431" spans="2:2" x14ac:dyDescent="0.25">
      <c r="B431" s="20"/>
    </row>
    <row r="432" spans="2:2" x14ac:dyDescent="0.25">
      <c r="B432" s="20"/>
    </row>
    <row r="433" spans="2:2" x14ac:dyDescent="0.25">
      <c r="B433" s="20"/>
    </row>
    <row r="434" spans="2:2" x14ac:dyDescent="0.25">
      <c r="B434" s="20"/>
    </row>
    <row r="435" spans="2:2" x14ac:dyDescent="0.25">
      <c r="B435" s="20"/>
    </row>
    <row r="436" spans="2:2" x14ac:dyDescent="0.25">
      <c r="B436" s="20"/>
    </row>
    <row r="437" spans="2:2" x14ac:dyDescent="0.25">
      <c r="B437" s="20"/>
    </row>
    <row r="438" spans="2:2" x14ac:dyDescent="0.25">
      <c r="B438" s="20"/>
    </row>
    <row r="439" spans="2:2" x14ac:dyDescent="0.25">
      <c r="B439" s="20"/>
    </row>
    <row r="440" spans="2:2" x14ac:dyDescent="0.25">
      <c r="B440" s="20"/>
    </row>
    <row r="441" spans="2:2" x14ac:dyDescent="0.25">
      <c r="B441" s="20"/>
    </row>
    <row r="442" spans="2:2" x14ac:dyDescent="0.25">
      <c r="B442" s="20"/>
    </row>
    <row r="443" spans="2:2" x14ac:dyDescent="0.25">
      <c r="B443" s="20"/>
    </row>
    <row r="444" spans="2:2" x14ac:dyDescent="0.25">
      <c r="B444" s="20"/>
    </row>
    <row r="445" spans="2:2" x14ac:dyDescent="0.25">
      <c r="B445" s="20"/>
    </row>
    <row r="446" spans="2:2" x14ac:dyDescent="0.25">
      <c r="B446" s="20"/>
    </row>
    <row r="447" spans="2:2" x14ac:dyDescent="0.25">
      <c r="B447" s="20"/>
    </row>
    <row r="448" spans="2:2" x14ac:dyDescent="0.25">
      <c r="B448" s="20"/>
    </row>
    <row r="449" spans="2:2" x14ac:dyDescent="0.25">
      <c r="B449" s="20"/>
    </row>
    <row r="450" spans="2:2" x14ac:dyDescent="0.25">
      <c r="B450" s="20"/>
    </row>
    <row r="451" spans="2:2" x14ac:dyDescent="0.25">
      <c r="B451" s="20"/>
    </row>
    <row r="452" spans="2:2" x14ac:dyDescent="0.25">
      <c r="B452" s="20"/>
    </row>
    <row r="453" spans="2:2" x14ac:dyDescent="0.25">
      <c r="B453" s="20"/>
    </row>
    <row r="454" spans="2:2" x14ac:dyDescent="0.25">
      <c r="B454" s="20"/>
    </row>
    <row r="455" spans="2:2" x14ac:dyDescent="0.25">
      <c r="B455" s="20"/>
    </row>
    <row r="456" spans="2:2" x14ac:dyDescent="0.25">
      <c r="B456" s="20"/>
    </row>
    <row r="457" spans="2:2" x14ac:dyDescent="0.25">
      <c r="B457" s="20"/>
    </row>
    <row r="458" spans="2:2" x14ac:dyDescent="0.25">
      <c r="B458" s="20"/>
    </row>
    <row r="459" spans="2:2" x14ac:dyDescent="0.25">
      <c r="B459" s="20"/>
    </row>
    <row r="460" spans="2:2" x14ac:dyDescent="0.25">
      <c r="B460" s="20"/>
    </row>
    <row r="461" spans="2:2" x14ac:dyDescent="0.25">
      <c r="B461" s="20"/>
    </row>
    <row r="462" spans="2:2" x14ac:dyDescent="0.25">
      <c r="B462" s="20"/>
    </row>
    <row r="463" spans="2:2" x14ac:dyDescent="0.25">
      <c r="B463" s="20"/>
    </row>
    <row r="464" spans="2:2" x14ac:dyDescent="0.25">
      <c r="B464" s="20"/>
    </row>
    <row r="465" spans="2:2" x14ac:dyDescent="0.25">
      <c r="B465" s="20"/>
    </row>
    <row r="466" spans="2:2" x14ac:dyDescent="0.25">
      <c r="B466" s="20"/>
    </row>
    <row r="467" spans="2:2" x14ac:dyDescent="0.25">
      <c r="B467" s="20"/>
    </row>
    <row r="468" spans="2:2" x14ac:dyDescent="0.25">
      <c r="B468" s="20"/>
    </row>
    <row r="469" spans="2:2" x14ac:dyDescent="0.25">
      <c r="B469" s="20"/>
    </row>
    <row r="470" spans="2:2" x14ac:dyDescent="0.25">
      <c r="B470" s="20"/>
    </row>
    <row r="471" spans="2:2" x14ac:dyDescent="0.25">
      <c r="B471" s="20"/>
    </row>
    <row r="472" spans="2:2" x14ac:dyDescent="0.25">
      <c r="B472" s="20"/>
    </row>
    <row r="473" spans="2:2" x14ac:dyDescent="0.25">
      <c r="B473" s="20"/>
    </row>
    <row r="474" spans="2:2" x14ac:dyDescent="0.25">
      <c r="B474" s="20"/>
    </row>
    <row r="475" spans="2:2" x14ac:dyDescent="0.25">
      <c r="B475" s="20"/>
    </row>
    <row r="476" spans="2:2" x14ac:dyDescent="0.25">
      <c r="B476" s="20"/>
    </row>
    <row r="477" spans="2:2" x14ac:dyDescent="0.25">
      <c r="B477" s="20"/>
    </row>
    <row r="478" spans="2:2" x14ac:dyDescent="0.25">
      <c r="B478" s="20"/>
    </row>
    <row r="479" spans="2:2" x14ac:dyDescent="0.25">
      <c r="B479" s="20"/>
    </row>
    <row r="480" spans="2:2" x14ac:dyDescent="0.25">
      <c r="B480" s="10"/>
    </row>
    <row r="481" spans="2:2" x14ac:dyDescent="0.25">
      <c r="B481" s="20"/>
    </row>
    <row r="482" spans="2:2" x14ac:dyDescent="0.25">
      <c r="B482" s="20"/>
    </row>
    <row r="483" spans="2:2" x14ac:dyDescent="0.25">
      <c r="B483" s="20"/>
    </row>
    <row r="484" spans="2:2" x14ac:dyDescent="0.25">
      <c r="B484" s="10"/>
    </row>
    <row r="485" spans="2:2" x14ac:dyDescent="0.25">
      <c r="B485" s="10"/>
    </row>
    <row r="486" spans="2:2" x14ac:dyDescent="0.25">
      <c r="B486" s="10"/>
    </row>
    <row r="487" spans="2:2" x14ac:dyDescent="0.25">
      <c r="B487" s="10"/>
    </row>
    <row r="488" spans="2:2" x14ac:dyDescent="0.25">
      <c r="B488" s="10"/>
    </row>
    <row r="489" spans="2:2" x14ac:dyDescent="0.25">
      <c r="B489" s="10"/>
    </row>
    <row r="490" spans="2:2" x14ac:dyDescent="0.25">
      <c r="B490" s="10"/>
    </row>
    <row r="491" spans="2:2" x14ac:dyDescent="0.25">
      <c r="B491" s="10"/>
    </row>
    <row r="492" spans="2:2" x14ac:dyDescent="0.25">
      <c r="B492" s="10"/>
    </row>
    <row r="493" spans="2:2" x14ac:dyDescent="0.25">
      <c r="B493" s="10"/>
    </row>
    <row r="494" spans="2:2" x14ac:dyDescent="0.25">
      <c r="B494" s="10"/>
    </row>
    <row r="495" spans="2:2" x14ac:dyDescent="0.25">
      <c r="B495" s="10"/>
    </row>
    <row r="496" spans="2:2" x14ac:dyDescent="0.25">
      <c r="B496" s="10"/>
    </row>
    <row r="497" spans="2:2" x14ac:dyDescent="0.25">
      <c r="B497" s="10"/>
    </row>
    <row r="498" spans="2:2" x14ac:dyDescent="0.25">
      <c r="B498" s="10"/>
    </row>
    <row r="499" spans="2:2" x14ac:dyDescent="0.25">
      <c r="B499" s="10"/>
    </row>
    <row r="500" spans="2:2" x14ac:dyDescent="0.25">
      <c r="B500" s="10"/>
    </row>
    <row r="501" spans="2:2" x14ac:dyDescent="0.25">
      <c r="B501" s="10"/>
    </row>
    <row r="502" spans="2:2" x14ac:dyDescent="0.25">
      <c r="B502" s="10"/>
    </row>
    <row r="503" spans="2:2" x14ac:dyDescent="0.25">
      <c r="B503" s="10"/>
    </row>
    <row r="504" spans="2:2" x14ac:dyDescent="0.25">
      <c r="B504" s="10"/>
    </row>
    <row r="505" spans="2:2" x14ac:dyDescent="0.25">
      <c r="B505" s="10"/>
    </row>
    <row r="506" spans="2:2" x14ac:dyDescent="0.25">
      <c r="B506" s="10"/>
    </row>
    <row r="507" spans="2:2" x14ac:dyDescent="0.25">
      <c r="B507" s="10"/>
    </row>
    <row r="508" spans="2:2" x14ac:dyDescent="0.25">
      <c r="B508" s="10"/>
    </row>
    <row r="509" spans="2:2" x14ac:dyDescent="0.25">
      <c r="B509" s="10"/>
    </row>
    <row r="510" spans="2:2" x14ac:dyDescent="0.25">
      <c r="B510" s="10"/>
    </row>
    <row r="511" spans="2:2" x14ac:dyDescent="0.25">
      <c r="B511" s="10"/>
    </row>
    <row r="512" spans="2:2" x14ac:dyDescent="0.25">
      <c r="B512" s="10"/>
    </row>
    <row r="513" spans="2:2" x14ac:dyDescent="0.25">
      <c r="B513" s="10"/>
    </row>
    <row r="514" spans="2:2" x14ac:dyDescent="0.25">
      <c r="B514" s="10"/>
    </row>
    <row r="515" spans="2:2" x14ac:dyDescent="0.25">
      <c r="B515" s="10"/>
    </row>
    <row r="516" spans="2:2" x14ac:dyDescent="0.25">
      <c r="B516" s="10"/>
    </row>
    <row r="517" spans="2:2" x14ac:dyDescent="0.25">
      <c r="B517" s="10"/>
    </row>
    <row r="518" spans="2:2" x14ac:dyDescent="0.25">
      <c r="B518" s="10"/>
    </row>
    <row r="519" spans="2:2" x14ac:dyDescent="0.25">
      <c r="B519" s="10"/>
    </row>
    <row r="520" spans="2:2" x14ac:dyDescent="0.25">
      <c r="B520" s="10"/>
    </row>
  </sheetData>
  <mergeCells count="7">
    <mergeCell ref="A333:J333"/>
    <mergeCell ref="M2:Q2"/>
    <mergeCell ref="A3:A4"/>
    <mergeCell ref="B3:F3"/>
    <mergeCell ref="G3:H3"/>
    <mergeCell ref="I3:I4"/>
    <mergeCell ref="J3:J4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EE520"/>
  <sheetViews>
    <sheetView workbookViewId="0">
      <pane xSplit="1" ySplit="124" topLeftCell="B302" activePane="bottomRight" state="frozen"/>
      <selection pane="topRight" activeCell="B1" sqref="B1"/>
      <selection pane="bottomLeft" activeCell="A125" sqref="A125"/>
      <selection pane="bottomRight"/>
    </sheetView>
  </sheetViews>
  <sheetFormatPr defaultColWidth="14" defaultRowHeight="15" x14ac:dyDescent="0.25"/>
  <cols>
    <col min="1" max="1" width="9.7109375" customWidth="1"/>
    <col min="2" max="2" width="16.42578125" bestFit="1" customWidth="1"/>
    <col min="3" max="5" width="15.42578125" customWidth="1"/>
    <col min="6" max="6" width="18.140625" bestFit="1" customWidth="1"/>
    <col min="7" max="8" width="15.42578125" customWidth="1"/>
    <col min="9" max="9" width="17.42578125" customWidth="1"/>
    <col min="10" max="10" width="15.5703125" customWidth="1"/>
    <col min="11" max="11" width="13.85546875" bestFit="1" customWidth="1"/>
    <col min="12" max="12" width="17.28515625" bestFit="1" customWidth="1"/>
  </cols>
  <sheetData>
    <row r="1" spans="1:16359" ht="18.75" x14ac:dyDescent="0.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</row>
    <row r="2" spans="1:16359" ht="21" x14ac:dyDescent="0.3">
      <c r="A2" s="45" t="s">
        <v>62</v>
      </c>
      <c r="G2" s="8"/>
      <c r="H2" s="13"/>
      <c r="M2" s="88"/>
      <c r="N2" s="88"/>
      <c r="O2" s="88"/>
      <c r="P2" s="88"/>
      <c r="Q2" s="88"/>
    </row>
    <row r="3" spans="1:16359" x14ac:dyDescent="0.25">
      <c r="A3" s="97" t="s">
        <v>1</v>
      </c>
      <c r="B3" s="89" t="s">
        <v>2</v>
      </c>
      <c r="C3" s="90"/>
      <c r="D3" s="90"/>
      <c r="E3" s="90"/>
      <c r="F3" s="91"/>
      <c r="G3" s="87" t="s">
        <v>3</v>
      </c>
      <c r="H3" s="87"/>
      <c r="I3" s="92" t="s">
        <v>42</v>
      </c>
      <c r="J3" s="94" t="s">
        <v>41</v>
      </c>
      <c r="L3" s="32"/>
      <c r="M3" s="33"/>
      <c r="N3" s="33"/>
      <c r="O3" s="33"/>
      <c r="P3" s="33"/>
      <c r="Q3" s="34"/>
    </row>
    <row r="4" spans="1:16359" x14ac:dyDescent="0.25">
      <c r="A4" s="97"/>
      <c r="B4" s="19" t="s">
        <v>4</v>
      </c>
      <c r="C4" s="19" t="s">
        <v>5</v>
      </c>
      <c r="D4" s="19" t="s">
        <v>6</v>
      </c>
      <c r="E4" s="19" t="s">
        <v>7</v>
      </c>
      <c r="F4" s="19" t="s">
        <v>8</v>
      </c>
      <c r="G4" s="19" t="s">
        <v>9</v>
      </c>
      <c r="H4" s="19" t="s">
        <v>10</v>
      </c>
      <c r="I4" s="93"/>
      <c r="J4" s="95"/>
      <c r="K4" s="33"/>
      <c r="L4" s="32"/>
      <c r="M4" s="33"/>
      <c r="N4" s="33"/>
      <c r="O4" s="33"/>
      <c r="P4" s="33"/>
      <c r="Q4" s="35"/>
    </row>
    <row r="5" spans="1:16359" hidden="1" x14ac:dyDescent="0.25">
      <c r="A5" s="3">
        <v>36161</v>
      </c>
      <c r="B5" s="1"/>
      <c r="C5" s="1"/>
      <c r="D5" s="1"/>
      <c r="E5" s="1"/>
      <c r="F5" s="1"/>
      <c r="G5" s="1"/>
      <c r="H5" s="1"/>
    </row>
    <row r="6" spans="1:16359" hidden="1" x14ac:dyDescent="0.25">
      <c r="A6" s="3">
        <v>36192</v>
      </c>
      <c r="B6" s="1"/>
      <c r="C6" s="1"/>
      <c r="D6" s="1"/>
      <c r="E6" s="1"/>
      <c r="F6" s="1"/>
      <c r="G6" s="1"/>
      <c r="H6" s="1"/>
    </row>
    <row r="7" spans="1:16359" hidden="1" x14ac:dyDescent="0.25">
      <c r="A7" s="3">
        <v>36220</v>
      </c>
      <c r="B7" s="1"/>
      <c r="C7" s="1"/>
      <c r="D7" s="1"/>
      <c r="E7" s="1"/>
      <c r="F7" s="1"/>
      <c r="G7" s="1"/>
      <c r="H7" s="1"/>
    </row>
    <row r="8" spans="1:16359" hidden="1" x14ac:dyDescent="0.25">
      <c r="A8" s="3">
        <v>36251</v>
      </c>
      <c r="B8" s="1"/>
      <c r="C8" s="1"/>
      <c r="D8" s="1"/>
      <c r="E8" s="1"/>
      <c r="F8" s="1"/>
      <c r="G8" s="1"/>
      <c r="H8" s="1"/>
    </row>
    <row r="9" spans="1:16359" hidden="1" x14ac:dyDescent="0.25">
      <c r="A9" s="3">
        <v>36281</v>
      </c>
      <c r="B9" s="1"/>
      <c r="C9" s="1"/>
      <c r="D9" s="1"/>
      <c r="E9" s="1"/>
      <c r="F9" s="1"/>
      <c r="G9" s="1"/>
      <c r="H9" s="1"/>
    </row>
    <row r="10" spans="1:16359" hidden="1" x14ac:dyDescent="0.25">
      <c r="A10" s="3">
        <v>36312</v>
      </c>
      <c r="B10" s="1"/>
      <c r="C10" s="1"/>
      <c r="D10" s="1"/>
      <c r="E10" s="1"/>
      <c r="F10" s="1"/>
      <c r="G10" s="1"/>
      <c r="H10" s="1"/>
    </row>
    <row r="11" spans="1:16359" hidden="1" x14ac:dyDescent="0.25">
      <c r="A11" s="3">
        <v>36342</v>
      </c>
      <c r="B11" s="1"/>
      <c r="C11" s="1"/>
      <c r="D11" s="1"/>
      <c r="E11" s="1"/>
      <c r="F11" s="1"/>
      <c r="G11" s="1"/>
      <c r="H11" s="1"/>
    </row>
    <row r="12" spans="1:16359" hidden="1" x14ac:dyDescent="0.25">
      <c r="A12" s="3">
        <v>36373</v>
      </c>
      <c r="B12" s="1"/>
      <c r="C12" s="1"/>
      <c r="D12" s="1"/>
      <c r="E12" s="1"/>
      <c r="F12" s="1"/>
      <c r="G12" s="1"/>
      <c r="H12" s="1"/>
    </row>
    <row r="13" spans="1:16359" hidden="1" x14ac:dyDescent="0.25">
      <c r="A13" s="3">
        <v>36404</v>
      </c>
      <c r="B13" s="1"/>
      <c r="C13" s="1"/>
      <c r="D13" s="1"/>
      <c r="E13" s="1"/>
      <c r="F13" s="1"/>
      <c r="G13" s="1"/>
      <c r="H13" s="1"/>
    </row>
    <row r="14" spans="1:16359" hidden="1" x14ac:dyDescent="0.25">
      <c r="A14" s="3">
        <v>36434</v>
      </c>
      <c r="B14" s="1"/>
      <c r="C14" s="1"/>
      <c r="D14" s="1"/>
      <c r="E14" s="1"/>
      <c r="F14" s="1"/>
      <c r="G14" s="1"/>
      <c r="H14" s="1"/>
    </row>
    <row r="15" spans="1:16359" hidden="1" x14ac:dyDescent="0.25">
      <c r="A15" s="3">
        <v>36465</v>
      </c>
      <c r="B15" s="1"/>
      <c r="C15" s="1"/>
      <c r="D15" s="1"/>
      <c r="E15" s="1"/>
      <c r="F15" s="1"/>
      <c r="G15" s="1"/>
      <c r="H15" s="1"/>
    </row>
    <row r="16" spans="1:16359" hidden="1" x14ac:dyDescent="0.25">
      <c r="A16" s="3">
        <v>36495</v>
      </c>
      <c r="B16" s="1"/>
      <c r="C16" s="1"/>
      <c r="D16" s="1"/>
      <c r="E16" s="1"/>
      <c r="F16" s="1"/>
      <c r="G16" s="1"/>
      <c r="H16" s="1"/>
    </row>
    <row r="17" spans="1:10" hidden="1" x14ac:dyDescent="0.25">
      <c r="A17" s="3">
        <v>36526</v>
      </c>
      <c r="B17" s="1"/>
      <c r="C17" s="1"/>
      <c r="D17" s="1"/>
      <c r="E17" s="1"/>
      <c r="F17" s="1"/>
      <c r="G17" s="1"/>
      <c r="H17" s="1"/>
    </row>
    <row r="18" spans="1:10" hidden="1" x14ac:dyDescent="0.25">
      <c r="A18" s="3">
        <v>36557</v>
      </c>
      <c r="B18" s="1"/>
      <c r="C18" s="1"/>
      <c r="D18" s="1"/>
      <c r="E18" s="1"/>
      <c r="F18" s="1"/>
      <c r="G18" s="1"/>
      <c r="H18" s="1"/>
    </row>
    <row r="19" spans="1:10" hidden="1" x14ac:dyDescent="0.25">
      <c r="A19" s="3">
        <v>36586</v>
      </c>
      <c r="B19" s="1"/>
      <c r="C19" s="1"/>
      <c r="D19" s="1"/>
      <c r="E19" s="1"/>
      <c r="F19" s="1"/>
      <c r="G19" s="1"/>
      <c r="H19" s="1"/>
    </row>
    <row r="20" spans="1:10" hidden="1" x14ac:dyDescent="0.25">
      <c r="A20" s="3">
        <v>36617</v>
      </c>
      <c r="B20" s="1"/>
      <c r="C20" s="1"/>
      <c r="D20" s="1"/>
      <c r="E20" s="1"/>
      <c r="F20" s="1"/>
      <c r="G20" s="1"/>
      <c r="H20" s="1"/>
    </row>
    <row r="21" spans="1:10" hidden="1" x14ac:dyDescent="0.25">
      <c r="A21" s="3">
        <v>36647</v>
      </c>
      <c r="B21" s="1"/>
      <c r="C21" s="1"/>
      <c r="D21" s="1"/>
      <c r="E21" s="1"/>
      <c r="F21" s="1"/>
      <c r="G21" s="1"/>
      <c r="H21" s="1"/>
    </row>
    <row r="22" spans="1:10" hidden="1" x14ac:dyDescent="0.25">
      <c r="A22" s="3">
        <v>36678</v>
      </c>
      <c r="B22" s="1"/>
      <c r="C22" s="1"/>
      <c r="D22" s="1"/>
      <c r="E22" s="1"/>
      <c r="F22" s="1"/>
      <c r="G22" s="1"/>
      <c r="H22" s="1"/>
    </row>
    <row r="23" spans="1:10" hidden="1" x14ac:dyDescent="0.25">
      <c r="A23" s="3">
        <v>36708</v>
      </c>
      <c r="B23" s="1"/>
      <c r="C23" s="1"/>
      <c r="D23" s="1"/>
      <c r="E23" s="1"/>
      <c r="F23" s="1"/>
      <c r="G23" s="1"/>
      <c r="H23" s="1"/>
    </row>
    <row r="24" spans="1:10" hidden="1" x14ac:dyDescent="0.25">
      <c r="A24" s="3">
        <v>36739</v>
      </c>
      <c r="B24" s="1"/>
      <c r="C24" s="1"/>
      <c r="D24" s="1"/>
      <c r="E24" s="1"/>
      <c r="F24" s="1"/>
      <c r="G24" s="1"/>
      <c r="H24" s="1"/>
    </row>
    <row r="25" spans="1:10" hidden="1" x14ac:dyDescent="0.25">
      <c r="A25" s="3">
        <v>36770</v>
      </c>
      <c r="B25" s="1"/>
      <c r="C25" s="1"/>
      <c r="D25" s="1"/>
      <c r="E25" s="1"/>
      <c r="F25" s="1"/>
      <c r="G25" s="1"/>
      <c r="H25" s="1"/>
    </row>
    <row r="26" spans="1:10" hidden="1" x14ac:dyDescent="0.25">
      <c r="A26" s="3">
        <v>36800</v>
      </c>
      <c r="B26" s="1"/>
      <c r="C26" s="1"/>
      <c r="D26" s="1"/>
      <c r="E26" s="1"/>
      <c r="F26" s="1"/>
      <c r="G26" s="1"/>
      <c r="H26" s="1"/>
    </row>
    <row r="27" spans="1:10" hidden="1" x14ac:dyDescent="0.25">
      <c r="A27" s="3">
        <v>36831</v>
      </c>
      <c r="B27" s="1"/>
      <c r="C27" s="1"/>
      <c r="D27" s="1"/>
      <c r="E27" s="1"/>
      <c r="F27" s="1"/>
      <c r="G27" s="1"/>
      <c r="H27" s="1"/>
    </row>
    <row r="28" spans="1:10" hidden="1" x14ac:dyDescent="0.25">
      <c r="A28" s="3">
        <v>36861</v>
      </c>
      <c r="B28" s="1">
        <f>((SUM(Plan2!B17:B28)/SUM(Plan2!B5:B16))*100)-100</f>
        <v>20.336709281069432</v>
      </c>
      <c r="C28" s="1">
        <f>((SUM(Plan2!C17:C28)/SUM(Plan2!C5:C16))*100)-100</f>
        <v>2.5391198802403352</v>
      </c>
      <c r="D28" s="1">
        <f>((SUM(Plan2!D17:D28)/SUM(Plan2!D5:D16))*100)-100</f>
        <v>3.2806340375376948</v>
      </c>
      <c r="E28" s="1">
        <f>((SUM(Plan2!E17:E28)/SUM(Plan2!E5:E16))*100)-100</f>
        <v>0.69275984045944483</v>
      </c>
      <c r="F28" s="1">
        <f>((SUM(Plan2!F17:F28)/SUM(Plan2!F5:F16))*100)-100</f>
        <v>22.670701597058482</v>
      </c>
      <c r="G28" s="1">
        <f>((SUM(Plan2!G17:G28)/SUM(Plan2!G5:G16))*100)-100</f>
        <v>10.621540691846491</v>
      </c>
      <c r="H28" s="1">
        <f>((SUM(Plan2!H17:H28)/SUM(Plan2!H5:H16))*100)-100</f>
        <v>74.597565595953114</v>
      </c>
      <c r="I28" s="1"/>
      <c r="J28" s="1"/>
    </row>
    <row r="29" spans="1:10" hidden="1" x14ac:dyDescent="0.25">
      <c r="A29" s="3">
        <v>36892</v>
      </c>
      <c r="B29" s="1">
        <f>((SUM(Plan2!B18:B29)/SUM(Plan2!B6:B17))*100)-100</f>
        <v>18.955194816234496</v>
      </c>
      <c r="C29" s="1">
        <f>((SUM(Plan2!C18:C29)/SUM(Plan2!C6:C17))*100)-100</f>
        <v>2.5016612389646298</v>
      </c>
      <c r="D29" s="1">
        <f>((SUM(Plan2!D18:D29)/SUM(Plan2!D6:D17))*100)-100</f>
        <v>-0.1650321439210245</v>
      </c>
      <c r="E29" s="1">
        <f>((SUM(Plan2!E18:E29)/SUM(Plan2!E6:E17))*100)-100</f>
        <v>3.3559531839912466</v>
      </c>
      <c r="F29" s="1">
        <f>((SUM(Plan2!F18:F29)/SUM(Plan2!F6:F17))*100)-100</f>
        <v>24.959838629467782</v>
      </c>
      <c r="G29" s="1">
        <f>((SUM(Plan2!G18:G29)/SUM(Plan2!G6:G17))*100)-100</f>
        <v>9.4163984250022565</v>
      </c>
      <c r="H29" s="1">
        <f>((SUM(Plan2!H18:H29)/SUM(Plan2!H6:H17))*100)-100</f>
        <v>73.197309629189903</v>
      </c>
      <c r="I29" s="1"/>
      <c r="J29" s="1"/>
    </row>
    <row r="30" spans="1:10" hidden="1" x14ac:dyDescent="0.25">
      <c r="A30" s="3">
        <v>36923</v>
      </c>
      <c r="B30" s="1">
        <f>((SUM(Plan2!B19:B30)/SUM(Plan2!B7:B18))*100)-100</f>
        <v>13.52869355805899</v>
      </c>
      <c r="C30" s="1">
        <f>((SUM(Plan2!C19:C30)/SUM(Plan2!C7:C18))*100)-100</f>
        <v>2.1181315429240186</v>
      </c>
      <c r="D30" s="1">
        <f>((SUM(Plan2!D19:D30)/SUM(Plan2!D7:D18))*100)-100</f>
        <v>-1.4364230914638512</v>
      </c>
      <c r="E30" s="1">
        <f>((SUM(Plan2!E19:E30)/SUM(Plan2!E7:E18))*100)-100</f>
        <v>3.3845378435738667</v>
      </c>
      <c r="F30" s="1">
        <f>((SUM(Plan2!F19:F30)/SUM(Plan2!F7:F18))*100)-100</f>
        <v>19.084255036262235</v>
      </c>
      <c r="G30" s="1">
        <f>((SUM(Plan2!G19:G30)/SUM(Plan2!G7:G18))*100)-100</f>
        <v>17.54434800484313</v>
      </c>
      <c r="H30" s="1">
        <f>((SUM(Plan2!H19:H30)/SUM(Plan2!H7:H18))*100)-100</f>
        <v>69.577964415812431</v>
      </c>
      <c r="I30" s="1"/>
      <c r="J30" s="1"/>
    </row>
    <row r="31" spans="1:10" hidden="1" x14ac:dyDescent="0.25">
      <c r="A31" s="3">
        <v>36951</v>
      </c>
      <c r="B31" s="1">
        <f>((SUM(Plan2!B20:B31)/SUM(Plan2!B8:B19))*100)-100</f>
        <v>19.993056491907055</v>
      </c>
      <c r="C31" s="1">
        <f>((SUM(Plan2!C20:C31)/SUM(Plan2!C8:C19))*100)-100</f>
        <v>-6.2539468807312488</v>
      </c>
      <c r="D31" s="1">
        <f>((SUM(Plan2!D20:D31)/SUM(Plan2!D8:D19))*100)-100</f>
        <v>0.89199684409871338</v>
      </c>
      <c r="E31" s="1">
        <f>((SUM(Plan2!E20:E31)/SUM(Plan2!E8:E19))*100)-100</f>
        <v>10.235592478139083</v>
      </c>
      <c r="F31" s="1">
        <f>((SUM(Plan2!F20:F31)/SUM(Plan2!F8:F19))*100)-100</f>
        <v>15.87083785454098</v>
      </c>
      <c r="G31" s="1">
        <f>((SUM(Plan2!G20:G31)/SUM(Plan2!G8:G19))*100)-100</f>
        <v>2.5239038862427492</v>
      </c>
      <c r="H31" s="1">
        <f>((SUM(Plan2!H20:H31)/SUM(Plan2!H8:H19))*100)-100</f>
        <v>67.704162401974628</v>
      </c>
      <c r="I31" s="1"/>
      <c r="J31" s="1"/>
    </row>
    <row r="32" spans="1:10" hidden="1" x14ac:dyDescent="0.25">
      <c r="A32" s="3">
        <v>36982</v>
      </c>
      <c r="B32" s="1">
        <f>((SUM(Plan2!B21:B32)/SUM(Plan2!B9:B20))*100)-100</f>
        <v>16.01482021939897</v>
      </c>
      <c r="C32" s="1">
        <f>((SUM(Plan2!C21:C32)/SUM(Plan2!C9:C20))*100)-100</f>
        <v>-19.048326821281563</v>
      </c>
      <c r="D32" s="1">
        <f>((SUM(Plan2!D21:D32)/SUM(Plan2!D9:D20))*100)-100</f>
        <v>-4.4326885649761891</v>
      </c>
      <c r="E32" s="1">
        <f>((SUM(Plan2!E21:E32)/SUM(Plan2!E9:E20))*100)-100</f>
        <v>10.52562881699761</v>
      </c>
      <c r="F32" s="1">
        <f>((SUM(Plan2!F21:F32)/SUM(Plan2!F9:F20))*100)-100</f>
        <v>9.8667030378418303</v>
      </c>
      <c r="G32" s="1">
        <f>((SUM(Plan2!G21:G32)/SUM(Plan2!G9:G20))*100)-100</f>
        <v>10.642733389348209</v>
      </c>
      <c r="H32" s="1">
        <f>((SUM(Plan2!H21:H32)/SUM(Plan2!H9:H20))*100)-100</f>
        <v>66.412622800015214</v>
      </c>
      <c r="I32" s="1"/>
      <c r="J32" s="1"/>
    </row>
    <row r="33" spans="1:10" hidden="1" x14ac:dyDescent="0.25">
      <c r="A33" s="3">
        <v>37012</v>
      </c>
      <c r="B33" s="1">
        <f>((SUM(Plan2!B22:B33)/SUM(Plan2!B10:B21))*100)-100</f>
        <v>14.097219164497815</v>
      </c>
      <c r="C33" s="1">
        <f>((SUM(Plan2!C22:C33)/SUM(Plan2!C10:C21))*100)-100</f>
        <v>-32.462722482655892</v>
      </c>
      <c r="D33" s="1">
        <f>((SUM(Plan2!D22:D33)/SUM(Plan2!D10:D21))*100)-100</f>
        <v>-8.9203920544044735</v>
      </c>
      <c r="E33" s="1">
        <f>((SUM(Plan2!E22:E33)/SUM(Plan2!E10:E21))*100)-100</f>
        <v>11.525629494509744</v>
      </c>
      <c r="F33" s="1">
        <f>((SUM(Plan2!F22:F33)/SUM(Plan2!F10:F21))*100)-100</f>
        <v>2.5032848190246426</v>
      </c>
      <c r="G33" s="1">
        <f>((SUM(Plan2!G22:G33)/SUM(Plan2!G10:G21))*100)-100</f>
        <v>11.648679621658587</v>
      </c>
      <c r="H33" s="1">
        <f>((SUM(Plan2!H22:H33)/SUM(Plan2!H10:H21))*100)-100</f>
        <v>68.817586674359575</v>
      </c>
      <c r="I33" s="1"/>
      <c r="J33" s="1"/>
    </row>
    <row r="34" spans="1:10" hidden="1" x14ac:dyDescent="0.25">
      <c r="A34" s="3">
        <v>37043</v>
      </c>
      <c r="B34" s="1">
        <f>((SUM(Plan2!B23:B34)/SUM(Plan2!B11:B22))*100)-100</f>
        <v>15.055633644782503</v>
      </c>
      <c r="C34" s="1">
        <f>((SUM(Plan2!C23:C34)/SUM(Plan2!C11:C22))*100)-100</f>
        <v>-41.590680919940638</v>
      </c>
      <c r="D34" s="1">
        <f>((SUM(Plan2!D23:D34)/SUM(Plan2!D11:D22))*100)-100</f>
        <v>4.626118682824611</v>
      </c>
      <c r="E34" s="1">
        <f>((SUM(Plan2!E23:E34)/SUM(Plan2!E11:E22))*100)-100</f>
        <v>9.3038461995614341</v>
      </c>
      <c r="F34" s="1">
        <f>((SUM(Plan2!F23:F34)/SUM(Plan2!F11:F22))*100)-100</f>
        <v>-3.6174573306909537</v>
      </c>
      <c r="G34" s="1">
        <f>((SUM(Plan2!G23:G34)/SUM(Plan2!G11:G22))*100)-100</f>
        <v>11.583708790144669</v>
      </c>
      <c r="H34" s="1">
        <f>((SUM(Plan2!H23:H34)/SUM(Plan2!H11:H22))*100)-100</f>
        <v>73.706308659865414</v>
      </c>
      <c r="I34" s="1"/>
      <c r="J34" s="1"/>
    </row>
    <row r="35" spans="1:10" hidden="1" x14ac:dyDescent="0.25">
      <c r="A35" s="3">
        <v>37073</v>
      </c>
      <c r="B35" s="1">
        <f>((SUM(Plan2!B24:B35)/SUM(Plan2!B12:B23))*100)-100</f>
        <v>13.48169901895551</v>
      </c>
      <c r="C35" s="1">
        <f>((SUM(Plan2!C24:C35)/SUM(Plan2!C12:C23))*100)-100</f>
        <v>-49.969787122522348</v>
      </c>
      <c r="D35" s="1">
        <f>((SUM(Plan2!D24:D35)/SUM(Plan2!D12:D23))*100)-100</f>
        <v>-14.695957373937034</v>
      </c>
      <c r="E35" s="1">
        <f>((SUM(Plan2!E24:E35)/SUM(Plan2!E12:E23))*100)-100</f>
        <v>10.511512256571393</v>
      </c>
      <c r="F35" s="1">
        <f>((SUM(Plan2!F24:F35)/SUM(Plan2!F12:F23))*100)-100</f>
        <v>-7.4387979365404817</v>
      </c>
      <c r="G35" s="1">
        <f>((SUM(Plan2!G24:G35)/SUM(Plan2!G12:G23))*100)-100</f>
        <v>11.482074651644282</v>
      </c>
      <c r="H35" s="1">
        <f>((SUM(Plan2!H24:H35)/SUM(Plan2!H12:H23))*100)-100</f>
        <v>76.045099938086139</v>
      </c>
      <c r="I35" s="1"/>
      <c r="J35" s="1"/>
    </row>
    <row r="36" spans="1:10" hidden="1" x14ac:dyDescent="0.25">
      <c r="A36" s="3">
        <v>37104</v>
      </c>
      <c r="B36" s="1">
        <f>((SUM(Plan2!B25:B36)/SUM(Plan2!B13:B24))*100)-100</f>
        <v>14.960516467343155</v>
      </c>
      <c r="C36" s="1">
        <f>((SUM(Plan2!C25:C36)/SUM(Plan2!C13:C24))*100)-100</f>
        <v>-42.369541267890988</v>
      </c>
      <c r="D36" s="1">
        <f>((SUM(Plan2!D25:D36)/SUM(Plan2!D13:D24))*100)-100</f>
        <v>-16.872738587862287</v>
      </c>
      <c r="E36" s="1">
        <f>((SUM(Plan2!E25:E36)/SUM(Plan2!E13:E24))*100)-100</f>
        <v>13.879258485540674</v>
      </c>
      <c r="F36" s="1">
        <f>((SUM(Plan2!F25:F36)/SUM(Plan2!F13:F24))*100)-100</f>
        <v>-7.5128360757183827</v>
      </c>
      <c r="G36" s="1">
        <f>((SUM(Plan2!G25:G36)/SUM(Plan2!G13:G24))*100)-100</f>
        <v>11.829988837373492</v>
      </c>
      <c r="H36" s="1">
        <f>((SUM(Plan2!H25:H36)/SUM(Plan2!H13:H24))*100)-100</f>
        <v>75.106336956046874</v>
      </c>
      <c r="I36" s="1"/>
      <c r="J36" s="1"/>
    </row>
    <row r="37" spans="1:10" hidden="1" x14ac:dyDescent="0.25">
      <c r="A37" s="3">
        <v>37135</v>
      </c>
      <c r="B37" s="1">
        <f>((SUM(Plan2!B26:B37)/SUM(Plan2!B14:B25))*100)-100</f>
        <v>17.070497230153563</v>
      </c>
      <c r="C37" s="1">
        <f>((SUM(Plan2!C26:C37)/SUM(Plan2!C14:C25))*100)-100</f>
        <v>-37.654287038200984</v>
      </c>
      <c r="D37" s="1">
        <f>((SUM(Plan2!D26:D37)/SUM(Plan2!D14:D25))*100)-100</f>
        <v>-18.138555210483617</v>
      </c>
      <c r="E37" s="1">
        <f>((SUM(Plan2!E26:E37)/SUM(Plan2!E14:E25))*100)-100</f>
        <v>16.06593658099365</v>
      </c>
      <c r="F37" s="1">
        <f>((SUM(Plan2!F26:F37)/SUM(Plan2!F14:F25))*100)-100</f>
        <v>-2.8181084210432346</v>
      </c>
      <c r="G37" s="1">
        <f>((SUM(Plan2!G26:G37)/SUM(Plan2!G14:G25))*100)-100</f>
        <v>12.191187688877193</v>
      </c>
      <c r="H37" s="1">
        <f>((SUM(Plan2!H26:H37)/SUM(Plan2!H14:H25))*100)-100</f>
        <v>74.455871519480013</v>
      </c>
      <c r="I37" s="1"/>
      <c r="J37" s="1"/>
    </row>
    <row r="38" spans="1:10" hidden="1" x14ac:dyDescent="0.25">
      <c r="A38" s="3">
        <v>37165</v>
      </c>
      <c r="B38" s="1">
        <f>((SUM(Plan2!B27:B38)/SUM(Plan2!B15:B26))*100)-100</f>
        <v>17.567662075097232</v>
      </c>
      <c r="C38" s="1">
        <f>((SUM(Plan2!C27:C38)/SUM(Plan2!C15:C26))*100)-100</f>
        <v>-32.70911798241184</v>
      </c>
      <c r="D38" s="1">
        <f>((SUM(Plan2!D27:D38)/SUM(Plan2!D15:D26))*100)-100</f>
        <v>-7.0753976206920584</v>
      </c>
      <c r="E38" s="1">
        <f>((SUM(Plan2!E27:E38)/SUM(Plan2!E15:E26))*100)-100</f>
        <v>27.663498756527559</v>
      </c>
      <c r="F38" s="1">
        <f>((SUM(Plan2!F27:F38)/SUM(Plan2!F15:F26))*100)-100</f>
        <v>3.735816398707172</v>
      </c>
      <c r="G38" s="1">
        <f>((SUM(Plan2!G27:G38)/SUM(Plan2!G15:G26))*100)-100</f>
        <v>12.715791022253001</v>
      </c>
      <c r="H38" s="1">
        <f>((SUM(Plan2!H27:H38)/SUM(Plan2!H15:H26))*100)-100</f>
        <v>74.438149914991271</v>
      </c>
      <c r="I38" s="1"/>
      <c r="J38" s="1"/>
    </row>
    <row r="39" spans="1:10" hidden="1" x14ac:dyDescent="0.25">
      <c r="A39" s="3">
        <v>37196</v>
      </c>
      <c r="B39" s="1">
        <f>((SUM(Plan2!B28:B39)/SUM(Plan2!B16:B27))*100)-100</f>
        <v>18.550405866054703</v>
      </c>
      <c r="C39" s="1">
        <f>((SUM(Plan2!C28:C39)/SUM(Plan2!C16:C27))*100)-100</f>
        <v>-31.866614891651096</v>
      </c>
      <c r="D39" s="1">
        <f>((SUM(Plan2!D28:D39)/SUM(Plan2!D16:D27))*100)-100</f>
        <v>-2.1530482177583821</v>
      </c>
      <c r="E39" s="1">
        <f>((SUM(Plan2!E28:E39)/SUM(Plan2!E16:E27))*100)-100</f>
        <v>21.41920889883157</v>
      </c>
      <c r="F39" s="1">
        <f>((SUM(Plan2!F28:F39)/SUM(Plan2!F16:F27))*100)-100</f>
        <v>9.7946206800162798</v>
      </c>
      <c r="G39" s="1">
        <f>((SUM(Plan2!G28:G39)/SUM(Plan2!G16:G27))*100)-100</f>
        <v>11.107822771024217</v>
      </c>
      <c r="H39" s="1">
        <f>((SUM(Plan2!H28:H39)/SUM(Plan2!H16:H27))*100)-100</f>
        <v>72.508298045515488</v>
      </c>
      <c r="I39" s="1"/>
      <c r="J39" s="1"/>
    </row>
    <row r="40" spans="1:10" hidden="1" x14ac:dyDescent="0.25">
      <c r="A40" s="3">
        <v>37226</v>
      </c>
      <c r="B40" s="1">
        <f>((SUM(Plan2!B29:B40)/SUM(Plan2!B17:B28))*100)-100</f>
        <v>13.482593100125982</v>
      </c>
      <c r="C40" s="1">
        <f>((SUM(Plan2!C29:C40)/SUM(Plan2!C17:C28))*100)-100</f>
        <v>-33.454547318367403</v>
      </c>
      <c r="D40" s="1">
        <f>((SUM(Plan2!D29:D40)/SUM(Plan2!D17:D28))*100)-100</f>
        <v>5.3753917967336946</v>
      </c>
      <c r="E40" s="1">
        <f>((SUM(Plan2!E29:E40)/SUM(Plan2!E17:E28))*100)-100</f>
        <v>17.433295720864976</v>
      </c>
      <c r="F40" s="1">
        <f>((SUM(Plan2!F29:F40)/SUM(Plan2!F17:F28))*100)-100</f>
        <v>9.1813893661515209</v>
      </c>
      <c r="G40" s="1">
        <f>((SUM(Plan2!G29:G40)/SUM(Plan2!G17:G28))*100)-100</f>
        <v>10.120396770107703</v>
      </c>
      <c r="H40" s="1">
        <f>((SUM(Plan2!H29:H40)/SUM(Plan2!H17:H28))*100)-100</f>
        <v>64.712124016974713</v>
      </c>
      <c r="I40" s="1"/>
      <c r="J40" s="1"/>
    </row>
    <row r="41" spans="1:10" hidden="1" x14ac:dyDescent="0.25">
      <c r="A41" s="3">
        <v>37257</v>
      </c>
      <c r="B41" s="1">
        <f>((SUM(Plan2!B30:B41)/SUM(Plan2!B18:B29))*100)-100</f>
        <v>5.5880507079734798</v>
      </c>
      <c r="C41" s="1">
        <f>((SUM(Plan2!C30:C41)/SUM(Plan2!C18:C29))*100)-100</f>
        <v>-33.54699187566375</v>
      </c>
      <c r="D41" s="1">
        <f>((SUM(Plan2!D30:D41)/SUM(Plan2!D18:D29))*100)-100</f>
        <v>25.448443198187348</v>
      </c>
      <c r="E41" s="1">
        <f>((SUM(Plan2!E30:E41)/SUM(Plan2!E18:E29))*100)-100</f>
        <v>14.547627041867088</v>
      </c>
      <c r="F41" s="1">
        <f>((SUM(Plan2!F30:F41)/SUM(Plan2!F18:F29))*100)-100</f>
        <v>8.393002272871783</v>
      </c>
      <c r="G41" s="1">
        <f>((SUM(Plan2!G30:G41)/SUM(Plan2!G18:G29))*100)-100</f>
        <v>11.617197394811356</v>
      </c>
      <c r="H41" s="1">
        <f>((SUM(Plan2!H30:H41)/SUM(Plan2!H18:H29))*100)-100</f>
        <v>51.026801221116443</v>
      </c>
      <c r="I41" s="1"/>
      <c r="J41" s="1"/>
    </row>
    <row r="42" spans="1:10" hidden="1" x14ac:dyDescent="0.25">
      <c r="A42" s="3">
        <v>37288</v>
      </c>
      <c r="B42" s="1">
        <f>((SUM(Plan2!B31:B42)/SUM(Plan2!B19:B30))*100)-100</f>
        <v>9.3189970424243569</v>
      </c>
      <c r="C42" s="1">
        <f>((SUM(Plan2!C31:C42)/SUM(Plan2!C19:C30))*100)-100</f>
        <v>-32.275370844628299</v>
      </c>
      <c r="D42" s="1">
        <f>((SUM(Plan2!D31:D42)/SUM(Plan2!D19:D30))*100)-100</f>
        <v>35.026979790398542</v>
      </c>
      <c r="E42" s="1">
        <f>((SUM(Plan2!E31:E42)/SUM(Plan2!E19:E30))*100)-100</f>
        <v>31.994545519141639</v>
      </c>
      <c r="F42" s="1">
        <f>((SUM(Plan2!F31:F42)/SUM(Plan2!F19:F30))*100)-100</f>
        <v>11.226809532233716</v>
      </c>
      <c r="G42" s="1">
        <f>((SUM(Plan2!G31:G42)/SUM(Plan2!G19:G30))*100)-100</f>
        <v>9.2647642096525402</v>
      </c>
      <c r="H42" s="1">
        <f>((SUM(Plan2!H31:H42)/SUM(Plan2!H19:H30))*100)-100</f>
        <v>43.034596740287611</v>
      </c>
      <c r="I42" s="1"/>
      <c r="J42" s="1"/>
    </row>
    <row r="43" spans="1:10" hidden="1" x14ac:dyDescent="0.25">
      <c r="A43" s="3">
        <v>37316</v>
      </c>
      <c r="B43" s="1">
        <f>((SUM(Plan2!B32:B43)/SUM(Plan2!B20:B31))*100)-100</f>
        <v>1.4947096518894938</v>
      </c>
      <c r="C43" s="1">
        <f>((SUM(Plan2!C32:C43)/SUM(Plan2!C20:C31))*100)-100</f>
        <v>-25.251686666054283</v>
      </c>
      <c r="D43" s="1">
        <f>((SUM(Plan2!D32:D43)/SUM(Plan2!D20:D31))*100)-100</f>
        <v>25.49409939341713</v>
      </c>
      <c r="E43" s="1">
        <f>((SUM(Plan2!E32:E43)/SUM(Plan2!E20:E31))*100)-100</f>
        <v>21.16380647181893</v>
      </c>
      <c r="F43" s="1">
        <f>((SUM(Plan2!F32:F43)/SUM(Plan2!F20:F31))*100)-100</f>
        <v>11.632991336613003</v>
      </c>
      <c r="G43" s="1">
        <f>((SUM(Plan2!G32:G43)/SUM(Plan2!G20:G31))*100)-100</f>
        <v>20.420704311769015</v>
      </c>
      <c r="H43" s="1">
        <f>((SUM(Plan2!H32:H43)/SUM(Plan2!H20:H31))*100)-100</f>
        <v>38.063358210227108</v>
      </c>
      <c r="I43" s="1"/>
      <c r="J43" s="1"/>
    </row>
    <row r="44" spans="1:10" hidden="1" x14ac:dyDescent="0.25">
      <c r="A44" s="3">
        <v>37347</v>
      </c>
      <c r="B44" s="1">
        <f>((SUM(Plan2!B33:B44)/SUM(Plan2!B21:B32))*100)-100</f>
        <v>2.4377092589916316</v>
      </c>
      <c r="C44" s="1">
        <f>((SUM(Plan2!C33:C44)/SUM(Plan2!C21:C32))*100)-100</f>
        <v>-0.27595690854103339</v>
      </c>
      <c r="D44" s="1">
        <f>((SUM(Plan2!D33:D44)/SUM(Plan2!D21:D32))*100)-100</f>
        <v>46.588745849798983</v>
      </c>
      <c r="E44" s="1">
        <f>((SUM(Plan2!E33:E44)/SUM(Plan2!E21:E32))*100)-100</f>
        <v>20.023324668166495</v>
      </c>
      <c r="F44" s="1">
        <f>((SUM(Plan2!F33:F44)/SUM(Plan2!F21:F32))*100)-100</f>
        <v>16.309808844636038</v>
      </c>
      <c r="G44" s="1">
        <f>((SUM(Plan2!G33:G44)/SUM(Plan2!G21:G32))*100)-100</f>
        <v>16.407043643767835</v>
      </c>
      <c r="H44" s="1">
        <f>((SUM(Plan2!H33:H44)/SUM(Plan2!H21:H32))*100)-100</f>
        <v>32.699685780372732</v>
      </c>
      <c r="I44" s="1"/>
      <c r="J44" s="1"/>
    </row>
    <row r="45" spans="1:10" hidden="1" x14ac:dyDescent="0.25">
      <c r="A45" s="3">
        <v>37377</v>
      </c>
      <c r="B45" s="1">
        <f>((SUM(Plan2!B34:B45)/SUM(Plan2!B22:B33))*100)-100</f>
        <v>2.2971995703949517</v>
      </c>
      <c r="C45" s="1">
        <f>((SUM(Plan2!C34:C45)/SUM(Plan2!C22:C33))*100)-100</f>
        <v>32.740212723358155</v>
      </c>
      <c r="D45" s="1">
        <f>((SUM(Plan2!D34:D45)/SUM(Plan2!D22:D33))*100)-100</f>
        <v>49.640638333057154</v>
      </c>
      <c r="E45" s="1">
        <f>((SUM(Plan2!E34:E45)/SUM(Plan2!E22:E33))*100)-100</f>
        <v>17.543756448740538</v>
      </c>
      <c r="F45" s="1">
        <f>((SUM(Plan2!F34:F45)/SUM(Plan2!F22:F33))*100)-100</f>
        <v>22.532779701479129</v>
      </c>
      <c r="G45" s="1">
        <f>((SUM(Plan2!G34:G45)/SUM(Plan2!G22:G33))*100)-100</f>
        <v>16.51276954969201</v>
      </c>
      <c r="H45" s="1">
        <f>((SUM(Plan2!H34:H45)/SUM(Plan2!H22:H33))*100)-100</f>
        <v>29.793924688009781</v>
      </c>
      <c r="I45" s="1"/>
      <c r="J45" s="1"/>
    </row>
    <row r="46" spans="1:10" hidden="1" x14ac:dyDescent="0.25">
      <c r="A46" s="3">
        <v>37408</v>
      </c>
      <c r="B46" s="1">
        <f>((SUM(Plan2!B35:B46)/SUM(Plan2!B23:B34))*100)-100</f>
        <v>-5.6196757432117437</v>
      </c>
      <c r="C46" s="1">
        <f>((SUM(Plan2!C35:C46)/SUM(Plan2!C23:C34))*100)-100</f>
        <v>47.628362291392051</v>
      </c>
      <c r="D46" s="1">
        <f>((SUM(Plan2!D35:D46)/SUM(Plan2!D23:D34))*100)-100</f>
        <v>49.23190970972982</v>
      </c>
      <c r="E46" s="1">
        <f>((SUM(Plan2!E35:E46)/SUM(Plan2!E23:E34))*100)-100</f>
        <v>20.509369801941261</v>
      </c>
      <c r="F46" s="1">
        <f>((SUM(Plan2!F35:F46)/SUM(Plan2!F23:F34))*100)-100</f>
        <v>34.215963803292624</v>
      </c>
      <c r="G46" s="1">
        <f>((SUM(Plan2!G35:G46)/SUM(Plan2!G23:G34))*100)-100</f>
        <v>14.197696543557669</v>
      </c>
      <c r="H46" s="1">
        <f>((SUM(Plan2!H35:H46)/SUM(Plan2!H23:H34))*100)-100</f>
        <v>25.744444217815612</v>
      </c>
      <c r="I46" s="1"/>
      <c r="J46" s="1"/>
    </row>
    <row r="47" spans="1:10" hidden="1" x14ac:dyDescent="0.25">
      <c r="A47" s="3">
        <v>37438</v>
      </c>
      <c r="B47" s="1">
        <f>((SUM(Plan2!B36:B47)/SUM(Plan2!B24:B35))*100)-100</f>
        <v>-6.9840245816359214</v>
      </c>
      <c r="C47" s="1">
        <f>((SUM(Plan2!C36:C47)/SUM(Plan2!C24:C35))*100)-100</f>
        <v>43.721579394095102</v>
      </c>
      <c r="D47" s="1">
        <f>((SUM(Plan2!D36:D47)/SUM(Plan2!D24:D35))*100)-100</f>
        <v>71.570130103047092</v>
      </c>
      <c r="E47" s="1">
        <f>((SUM(Plan2!E36:E47)/SUM(Plan2!E24:E35))*100)-100</f>
        <v>18.07766181719974</v>
      </c>
      <c r="F47" s="1">
        <f>((SUM(Plan2!F36:F47)/SUM(Plan2!F24:F35))*100)-100</f>
        <v>50.292087455438548</v>
      </c>
      <c r="G47" s="1">
        <f>((SUM(Plan2!G36:G47)/SUM(Plan2!G24:G35))*100)-100</f>
        <v>13.936106233511907</v>
      </c>
      <c r="H47" s="1">
        <f>((SUM(Plan2!H36:H47)/SUM(Plan2!H24:H35))*100)-100</f>
        <v>20.464492522987229</v>
      </c>
      <c r="I47" s="1"/>
      <c r="J47" s="1"/>
    </row>
    <row r="48" spans="1:10" hidden="1" x14ac:dyDescent="0.25">
      <c r="A48" s="3">
        <v>37469</v>
      </c>
      <c r="B48" s="1">
        <f>((SUM(Plan2!B37:B48)/SUM(Plan2!B25:B36))*100)-100</f>
        <v>-8.2886516062059599</v>
      </c>
      <c r="C48" s="1">
        <f>((SUM(Plan2!C37:C48)/SUM(Plan2!C25:C36))*100)-100</f>
        <v>11.473300955127371</v>
      </c>
      <c r="D48" s="1">
        <f>((SUM(Plan2!D37:D48)/SUM(Plan2!D25:D36))*100)-100</f>
        <v>75.049925230208743</v>
      </c>
      <c r="E48" s="1">
        <f>((SUM(Plan2!E37:E48)/SUM(Plan2!E25:E36))*100)-100</f>
        <v>15.859771001873696</v>
      </c>
      <c r="F48" s="1">
        <f>((SUM(Plan2!F37:F48)/SUM(Plan2!F25:F36))*100)-100</f>
        <v>54.439234783019145</v>
      </c>
      <c r="G48" s="1">
        <f>((SUM(Plan2!G37:G48)/SUM(Plan2!G25:G36))*100)-100</f>
        <v>13.172512694376806</v>
      </c>
      <c r="H48" s="1">
        <f>((SUM(Plan2!H37:H48)/SUM(Plan2!H25:H36))*100)-100</f>
        <v>19.872757828389354</v>
      </c>
      <c r="I48" s="1"/>
      <c r="J48" s="1"/>
    </row>
    <row r="49" spans="1:10" hidden="1" x14ac:dyDescent="0.25">
      <c r="A49" s="3">
        <v>37500</v>
      </c>
      <c r="B49" s="1">
        <f>((SUM(Plan2!B38:B49)/SUM(Plan2!B26:B37))*100)-100</f>
        <v>-9.6710047228857832</v>
      </c>
      <c r="C49" s="1">
        <f>((SUM(Plan2!C38:C49)/SUM(Plan2!C26:C37))*100)-100</f>
        <v>8.0920851679875909</v>
      </c>
      <c r="D49" s="1">
        <f>((SUM(Plan2!D38:D49)/SUM(Plan2!D26:D37))*100)-100</f>
        <v>114.96873019395463</v>
      </c>
      <c r="E49" s="1">
        <f>((SUM(Plan2!E38:E49)/SUM(Plan2!E26:E37))*100)-100</f>
        <v>13.512819303084541</v>
      </c>
      <c r="F49" s="1">
        <f>((SUM(Plan2!F38:F49)/SUM(Plan2!F26:F37))*100)-100</f>
        <v>53.208338573195846</v>
      </c>
      <c r="G49" s="1">
        <f>((SUM(Plan2!G38:G49)/SUM(Plan2!G26:G37))*100)-100</f>
        <v>11.937632558996697</v>
      </c>
      <c r="H49" s="1">
        <f>((SUM(Plan2!H38:H49)/SUM(Plan2!H26:H37))*100)-100</f>
        <v>17.722965988885562</v>
      </c>
      <c r="I49" s="1"/>
      <c r="J49" s="1"/>
    </row>
    <row r="50" spans="1:10" hidden="1" x14ac:dyDescent="0.25">
      <c r="A50" s="3">
        <v>37530</v>
      </c>
      <c r="B50" s="1">
        <f>((SUM(Plan2!B39:B50)/SUM(Plan2!B27:B38))*100)-100</f>
        <v>-10.801481570929965</v>
      </c>
      <c r="C50" s="1">
        <f>((SUM(Plan2!C39:C50)/SUM(Plan2!C27:C38))*100)-100</f>
        <v>8.2238812414334035</v>
      </c>
      <c r="D50" s="1">
        <f>((SUM(Plan2!D39:D50)/SUM(Plan2!D27:D38))*100)-100</f>
        <v>119.18459172434979</v>
      </c>
      <c r="E50" s="1">
        <f>((SUM(Plan2!E39:E50)/SUM(Plan2!E27:E38))*100)-100</f>
        <v>9.9143786496365607</v>
      </c>
      <c r="F50" s="1">
        <f>((SUM(Plan2!F39:F50)/SUM(Plan2!F27:F38))*100)-100</f>
        <v>44.778794903433806</v>
      </c>
      <c r="G50" s="1">
        <f>((SUM(Plan2!G39:G50)/SUM(Plan2!G27:G38))*100)-100</f>
        <v>14.675467993260114</v>
      </c>
      <c r="H50" s="1">
        <f>((SUM(Plan2!H39:H50)/SUM(Plan2!H27:H38))*100)-100</f>
        <v>16.3168254426066</v>
      </c>
      <c r="I50" s="1"/>
      <c r="J50" s="1"/>
    </row>
    <row r="51" spans="1:10" hidden="1" x14ac:dyDescent="0.25">
      <c r="A51" s="3">
        <v>37561</v>
      </c>
      <c r="B51" s="1">
        <f>((SUM(Plan2!B40:B51)/SUM(Plan2!B28:B39))*100)-100</f>
        <v>-11.507977506031182</v>
      </c>
      <c r="C51" s="1">
        <f>((SUM(Plan2!C40:C51)/SUM(Plan2!C28:C39))*100)-100</f>
        <v>8.8974958958671237</v>
      </c>
      <c r="D51" s="1">
        <f>((SUM(Plan2!D40:D51)/SUM(Plan2!D28:D39))*100)-100</f>
        <v>121.28034406396057</v>
      </c>
      <c r="E51" s="1">
        <f>((SUM(Plan2!E40:E51)/SUM(Plan2!E28:E39))*100)-100</f>
        <v>16.646993727854678</v>
      </c>
      <c r="F51" s="1">
        <f>((SUM(Plan2!F40:F51)/SUM(Plan2!F28:F39))*100)-100</f>
        <v>31.901313072832266</v>
      </c>
      <c r="G51" s="1">
        <f>((SUM(Plan2!G40:G51)/SUM(Plan2!G28:G39))*100)-100</f>
        <v>15.870966048847635</v>
      </c>
      <c r="H51" s="1">
        <f>((SUM(Plan2!H40:H51)/SUM(Plan2!H28:H39))*100)-100</f>
        <v>19.366323778337645</v>
      </c>
      <c r="I51" s="1"/>
      <c r="J51" s="1"/>
    </row>
    <row r="52" spans="1:10" hidden="1" x14ac:dyDescent="0.25">
      <c r="A52" s="3">
        <v>37591</v>
      </c>
      <c r="B52" s="1">
        <f>((SUM(Plan2!B41:B52)/SUM(Plan2!B29:B40))*100)-100</f>
        <v>-9.794078749732023</v>
      </c>
      <c r="C52" s="1">
        <f>((SUM(Plan2!C41:C52)/SUM(Plan2!C29:C40))*100)-100</f>
        <v>11.127283545549304</v>
      </c>
      <c r="D52" s="1">
        <f>((SUM(Plan2!D41:D52)/SUM(Plan2!D29:D40))*100)-100</f>
        <v>206.83372426519242</v>
      </c>
      <c r="E52" s="1">
        <f>((SUM(Plan2!E41:E52)/SUM(Plan2!E29:E40))*100)-100</f>
        <v>17.757850664928739</v>
      </c>
      <c r="F52" s="1">
        <f>((SUM(Plan2!F41:F52)/SUM(Plan2!F29:F40))*100)-100</f>
        <v>38.326886819279196</v>
      </c>
      <c r="G52" s="1">
        <f>((SUM(Plan2!G41:G52)/SUM(Plan2!G29:G40))*100)-100</f>
        <v>14.679194328200623</v>
      </c>
      <c r="H52" s="1">
        <f>((SUM(Plan2!H41:H52)/SUM(Plan2!H29:H40))*100)-100</f>
        <v>24.308924646641699</v>
      </c>
      <c r="I52" s="1"/>
      <c r="J52" s="1"/>
    </row>
    <row r="53" spans="1:10" hidden="1" x14ac:dyDescent="0.25">
      <c r="A53" s="3">
        <v>37622</v>
      </c>
      <c r="B53" s="1">
        <f>((SUM(Plan2!B42:B53)/SUM(Plan2!B30:B41))*100)-100</f>
        <v>-5.3172731091702872</v>
      </c>
      <c r="C53" s="1">
        <f>((SUM(Plan2!C42:C53)/SUM(Plan2!C30:C41))*100)-100</f>
        <v>11.877729515878045</v>
      </c>
      <c r="D53" s="1">
        <f>((SUM(Plan2!D42:D53)/SUM(Plan2!D30:D41))*100)-100</f>
        <v>134.13253320078996</v>
      </c>
      <c r="E53" s="1">
        <f>((SUM(Plan2!E42:E53)/SUM(Plan2!E30:E41))*100)-100</f>
        <v>21.018049647418181</v>
      </c>
      <c r="F53" s="1">
        <f>((SUM(Plan2!F42:F53)/SUM(Plan2!F30:F41))*100)-100</f>
        <v>36.826077119525394</v>
      </c>
      <c r="G53" s="1">
        <f>((SUM(Plan2!G42:G53)/SUM(Plan2!G30:G41))*100)-100</f>
        <v>9.7488759895824728</v>
      </c>
      <c r="H53" s="1">
        <f>((SUM(Plan2!H42:H53)/SUM(Plan2!H30:H41))*100)-100</f>
        <v>35.968863869845649</v>
      </c>
      <c r="I53" s="1"/>
      <c r="J53" s="1"/>
    </row>
    <row r="54" spans="1:10" hidden="1" x14ac:dyDescent="0.25">
      <c r="A54" s="3">
        <v>37653</v>
      </c>
      <c r="B54" s="1">
        <f>((SUM(Plan2!B43:B54)/SUM(Plan2!B31:B42))*100)-100</f>
        <v>-5.1857699549430691</v>
      </c>
      <c r="C54" s="1">
        <f>((SUM(Plan2!C43:C54)/SUM(Plan2!C31:C42))*100)-100</f>
        <v>24.155924109725731</v>
      </c>
      <c r="D54" s="1">
        <f>((SUM(Plan2!D43:D54)/SUM(Plan2!D31:D42))*100)-100</f>
        <v>129.05523529703245</v>
      </c>
      <c r="E54" s="1">
        <f>((SUM(Plan2!E43:E54)/SUM(Plan2!E31:E42))*100)-100</f>
        <v>-13.753455406984372</v>
      </c>
      <c r="F54" s="1">
        <f>((SUM(Plan2!F43:F54)/SUM(Plan2!F31:F42))*100)-100</f>
        <v>36.30213659467708</v>
      </c>
      <c r="G54" s="1">
        <f>((SUM(Plan2!G43:G54)/SUM(Plan2!G31:G42))*100)-100</f>
        <v>7.2893110848501124</v>
      </c>
      <c r="H54" s="1">
        <f>((SUM(Plan2!H43:H54)/SUM(Plan2!H31:H42))*100)-100</f>
        <v>54.536227746097552</v>
      </c>
      <c r="I54" s="1"/>
      <c r="J54" s="1"/>
    </row>
    <row r="55" spans="1:10" hidden="1" x14ac:dyDescent="0.25">
      <c r="A55" s="3">
        <v>37681</v>
      </c>
      <c r="B55" s="1">
        <f>((SUM(Plan2!B44:B55)/SUM(Plan2!B32:B43))*100)-100</f>
        <v>-3.8882832898424056</v>
      </c>
      <c r="C55" s="1">
        <f>((SUM(Plan2!C44:C55)/SUM(Plan2!C32:C43))*100)-100</f>
        <v>23.713445303339256</v>
      </c>
      <c r="D55" s="1">
        <f>((SUM(Plan2!D44:D55)/SUM(Plan2!D32:D43))*100)-100</f>
        <v>148.6655918092481</v>
      </c>
      <c r="E55" s="1">
        <f>((SUM(Plan2!E44:E55)/SUM(Plan2!E32:E43))*100)-100</f>
        <v>-11.965915444730342</v>
      </c>
      <c r="F55" s="1">
        <f>((SUM(Plan2!F44:F55)/SUM(Plan2!F32:F43))*100)-100</f>
        <v>34.098661526033169</v>
      </c>
      <c r="G55" s="1">
        <f>((SUM(Plan2!G44:G55)/SUM(Plan2!G32:G43))*100)-100</f>
        <v>4.6146419624713246</v>
      </c>
      <c r="H55" s="1">
        <f>((SUM(Plan2!H44:H55)/SUM(Plan2!H32:H43))*100)-100</f>
        <v>66.46293525167647</v>
      </c>
      <c r="I55" s="1"/>
      <c r="J55" s="1"/>
    </row>
    <row r="56" spans="1:10" hidden="1" x14ac:dyDescent="0.25">
      <c r="A56" s="3">
        <v>37712</v>
      </c>
      <c r="B56" s="1">
        <f>((SUM(Plan2!B45:B56)/SUM(Plan2!B33:B44))*100)-100</f>
        <v>-3.5035208556534343</v>
      </c>
      <c r="C56" s="1">
        <f>((SUM(Plan2!C45:C56)/SUM(Plan2!C33:C44))*100)-100</f>
        <v>-2.5621829343968301</v>
      </c>
      <c r="D56" s="1">
        <f>((SUM(Plan2!D45:D56)/SUM(Plan2!D33:D44))*100)-100</f>
        <v>112.3986175140308</v>
      </c>
      <c r="E56" s="1">
        <f>((SUM(Plan2!E45:E56)/SUM(Plan2!E33:E44))*100)-100</f>
        <v>-12.421575998314367</v>
      </c>
      <c r="F56" s="1">
        <f>((SUM(Plan2!F45:F56)/SUM(Plan2!F33:F44))*100)-100</f>
        <v>28.917294087469827</v>
      </c>
      <c r="G56" s="1">
        <f>((SUM(Plan2!G45:G56)/SUM(Plan2!G33:G44))*100)-100</f>
        <v>2.1127279358349682</v>
      </c>
      <c r="H56" s="1">
        <f>((SUM(Plan2!H45:H56)/SUM(Plan2!H33:H44))*100)-100</f>
        <v>78.155446878127378</v>
      </c>
      <c r="I56" s="1"/>
      <c r="J56" s="1"/>
    </row>
    <row r="57" spans="1:10" hidden="1" x14ac:dyDescent="0.25">
      <c r="A57" s="3">
        <v>37742</v>
      </c>
      <c r="B57" s="1">
        <f>((SUM(Plan2!B46:B57)/SUM(Plan2!B34:B45))*100)-100</f>
        <v>-2.7866236541801328</v>
      </c>
      <c r="C57" s="1">
        <f>((SUM(Plan2!C46:C57)/SUM(Plan2!C34:C45))*100)-100</f>
        <v>-25.648520279225835</v>
      </c>
      <c r="D57" s="1">
        <f>((SUM(Plan2!D46:D57)/SUM(Plan2!D34:D45))*100)-100</f>
        <v>108.79691749877702</v>
      </c>
      <c r="E57" s="1">
        <f>((SUM(Plan2!E46:E57)/SUM(Plan2!E34:E45))*100)-100</f>
        <v>-10.912316485793468</v>
      </c>
      <c r="F57" s="1">
        <f>((SUM(Plan2!F46:F57)/SUM(Plan2!F34:F45))*100)-100</f>
        <v>24.366755203790575</v>
      </c>
      <c r="G57" s="1">
        <f>((SUM(Plan2!G46:G57)/SUM(Plan2!G34:G45))*100)-100</f>
        <v>0.99498824305837275</v>
      </c>
      <c r="H57" s="1">
        <f>((SUM(Plan2!H46:H57)/SUM(Plan2!H34:H45))*100)-100</f>
        <v>87.680645799704081</v>
      </c>
      <c r="I57" s="1"/>
      <c r="J57" s="1"/>
    </row>
    <row r="58" spans="1:10" hidden="1" x14ac:dyDescent="0.25">
      <c r="A58" s="3">
        <v>37773</v>
      </c>
      <c r="B58" s="1">
        <f>((SUM(Plan2!B47:B58)/SUM(Plan2!B35:B46))*100)-100</f>
        <v>2.3200771407830842</v>
      </c>
      <c r="C58" s="1">
        <f>((SUM(Plan2!C47:C58)/SUM(Plan2!C35:C46))*100)-100</f>
        <v>-25.138804415149167</v>
      </c>
      <c r="D58" s="1">
        <f>((SUM(Plan2!D47:D58)/SUM(Plan2!D35:D46))*100)-100</f>
        <v>107.79007358519164</v>
      </c>
      <c r="E58" s="1">
        <f>((SUM(Plan2!E47:E58)/SUM(Plan2!E35:E46))*100)-100</f>
        <v>-12.982807048342721</v>
      </c>
      <c r="F58" s="1">
        <f>((SUM(Plan2!F47:F58)/SUM(Plan2!F35:F46))*100)-100</f>
        <v>16.102889168329966</v>
      </c>
      <c r="G58" s="1">
        <f>((SUM(Plan2!G47:G58)/SUM(Plan2!G35:G46))*100)-100</f>
        <v>1.659419036263472</v>
      </c>
      <c r="H58" s="1">
        <f>((SUM(Plan2!H47:H58)/SUM(Plan2!H35:H46))*100)-100</f>
        <v>88.376601466065125</v>
      </c>
      <c r="I58" s="1"/>
      <c r="J58" s="1"/>
    </row>
    <row r="59" spans="1:10" hidden="1" x14ac:dyDescent="0.25">
      <c r="A59" s="3">
        <v>37803</v>
      </c>
      <c r="B59" s="1">
        <f>((SUM(Plan2!B48:B59)/SUM(Plan2!B36:B47))*100)-100</f>
        <v>3.2947160384980521</v>
      </c>
      <c r="C59" s="1">
        <f>((SUM(Plan2!C48:C59)/SUM(Plan2!C36:C47))*100)-100</f>
        <v>-16.207755318427019</v>
      </c>
      <c r="D59" s="1">
        <f>((SUM(Plan2!D48:D59)/SUM(Plan2!D36:D47))*100)-100</f>
        <v>99.952719745378801</v>
      </c>
      <c r="E59" s="1">
        <f>((SUM(Plan2!E48:E59)/SUM(Plan2!E36:E47))*100)-100</f>
        <v>-12.274197061631511</v>
      </c>
      <c r="F59" s="1">
        <f>((SUM(Plan2!F48:F59)/SUM(Plan2!F36:F47))*100)-100</f>
        <v>2.4278933420828821</v>
      </c>
      <c r="G59" s="1">
        <f>((SUM(Plan2!G48:G59)/SUM(Plan2!G36:G47))*100)-100</f>
        <v>-0.76948648739102055</v>
      </c>
      <c r="H59" s="1">
        <f>((SUM(Plan2!H48:H59)/SUM(Plan2!H36:H47))*100)-100</f>
        <v>92.433394254711743</v>
      </c>
      <c r="I59" s="1"/>
      <c r="J59" s="1"/>
    </row>
    <row r="60" spans="1:10" hidden="1" x14ac:dyDescent="0.25">
      <c r="A60" s="3">
        <v>37834</v>
      </c>
      <c r="B60" s="1">
        <f>((SUM(Plan2!B49:B60)/SUM(Plan2!B37:B48))*100)-100</f>
        <v>2.5612763323692036</v>
      </c>
      <c r="C60" s="1">
        <f>((SUM(Plan2!C49:C60)/SUM(Plan2!C37:C48))*100)-100</f>
        <v>-1.3028554656879408</v>
      </c>
      <c r="D60" s="1">
        <f>((SUM(Plan2!D49:D60)/SUM(Plan2!D37:D48))*100)-100</f>
        <v>97.470734179820113</v>
      </c>
      <c r="E60" s="1">
        <f>((SUM(Plan2!E49:E60)/SUM(Plan2!E37:E48))*100)-100</f>
        <v>-14.662411425491896</v>
      </c>
      <c r="F60" s="1">
        <f>((SUM(Plan2!F49:F60)/SUM(Plan2!F37:F48))*100)-100</f>
        <v>7.9375112249508106E-2</v>
      </c>
      <c r="G60" s="1">
        <f>((SUM(Plan2!G49:G60)/SUM(Plan2!G37:G48))*100)-100</f>
        <v>-0.11934927361116365</v>
      </c>
      <c r="H60" s="1">
        <f>((SUM(Plan2!H49:H60)/SUM(Plan2!H37:H48))*100)-100</f>
        <v>92.56270943419787</v>
      </c>
      <c r="I60" s="1"/>
      <c r="J60" s="1"/>
    </row>
    <row r="61" spans="1:10" hidden="1" x14ac:dyDescent="0.25">
      <c r="A61" s="3">
        <v>37865</v>
      </c>
      <c r="B61" s="1">
        <f>((SUM(Plan2!B50:B61)/SUM(Plan2!B38:B49))*100)-100</f>
        <v>2.4040320008103606</v>
      </c>
      <c r="C61" s="1">
        <f>((SUM(Plan2!C50:C61)/SUM(Plan2!C38:C49))*100)-100</f>
        <v>0.81490604314859638</v>
      </c>
      <c r="D61" s="1">
        <f>((SUM(Plan2!D50:D61)/SUM(Plan2!D38:D49))*100)-100</f>
        <v>45.909923937456369</v>
      </c>
      <c r="E61" s="1">
        <f>((SUM(Plan2!E50:E61)/SUM(Plan2!E38:E49))*100)-100</f>
        <v>-15.676315473175379</v>
      </c>
      <c r="F61" s="1">
        <f>((SUM(Plan2!F50:F61)/SUM(Plan2!F38:F49))*100)-100</f>
        <v>2.6791879356876933</v>
      </c>
      <c r="G61" s="1">
        <f>((SUM(Plan2!G50:G61)/SUM(Plan2!G38:G49))*100)-100</f>
        <v>-1.387132909010873</v>
      </c>
      <c r="H61" s="1">
        <f>((SUM(Plan2!H50:H61)/SUM(Plan2!H38:H49))*100)-100</f>
        <v>93.807615470094589</v>
      </c>
      <c r="I61" s="1"/>
      <c r="J61" s="1"/>
    </row>
    <row r="62" spans="1:10" hidden="1" x14ac:dyDescent="0.25">
      <c r="A62" s="3">
        <v>37895</v>
      </c>
      <c r="B62" s="1">
        <f>((SUM(Plan2!B51:B62)/SUM(Plan2!B39:B50))*100)-100</f>
        <v>5.7305910945204772</v>
      </c>
      <c r="C62" s="1">
        <f>((SUM(Plan2!C51:C62)/SUM(Plan2!C39:C50))*100)-100</f>
        <v>1.0377675220074565</v>
      </c>
      <c r="D62" s="1">
        <f>((SUM(Plan2!D51:D62)/SUM(Plan2!D39:D50))*100)-100</f>
        <v>21.314694896880738</v>
      </c>
      <c r="E62" s="1">
        <f>((SUM(Plan2!E51:E62)/SUM(Plan2!E39:E50))*100)-100</f>
        <v>-12.157374855224504</v>
      </c>
      <c r="F62" s="1">
        <f>((SUM(Plan2!F51:F62)/SUM(Plan2!F39:F50))*100)-100</f>
        <v>7.5790639754539626</v>
      </c>
      <c r="G62" s="1">
        <f>((SUM(Plan2!G51:G62)/SUM(Plan2!G39:G50))*100)-100</f>
        <v>-7.2869150913118546</v>
      </c>
      <c r="H62" s="1">
        <f>((SUM(Plan2!H51:H62)/SUM(Plan2!H39:H50))*100)-100</f>
        <v>93.216588444559591</v>
      </c>
      <c r="I62" s="1"/>
      <c r="J62" s="1"/>
    </row>
    <row r="63" spans="1:10" hidden="1" x14ac:dyDescent="0.25">
      <c r="A63" s="3">
        <v>37926</v>
      </c>
      <c r="B63" s="1">
        <f>((SUM(Plan2!B52:B63)/SUM(Plan2!B40:B51))*100)-100</f>
        <v>5.8334867043581511</v>
      </c>
      <c r="C63" s="1">
        <f>((SUM(Plan2!C52:C63)/SUM(Plan2!C40:C51))*100)-100</f>
        <v>1.4114858772406507</v>
      </c>
      <c r="D63" s="1">
        <f>((SUM(Plan2!D52:D63)/SUM(Plan2!D40:D51))*100)-100</f>
        <v>-3.7595259141599513</v>
      </c>
      <c r="E63" s="1">
        <f>((SUM(Plan2!E52:E63)/SUM(Plan2!E40:E51))*100)-100</f>
        <v>-19.734156911512741</v>
      </c>
      <c r="F63" s="1">
        <f>((SUM(Plan2!F52:F63)/SUM(Plan2!F40:F51))*100)-100</f>
        <v>9.9603488960799496</v>
      </c>
      <c r="G63" s="1">
        <f>((SUM(Plan2!G52:G63)/SUM(Plan2!G40:G51))*100)-100</f>
        <v>-9.2302372409592977</v>
      </c>
      <c r="H63" s="1">
        <f>((SUM(Plan2!H52:H63)/SUM(Plan2!H40:H51))*100)-100</f>
        <v>87.154994504408648</v>
      </c>
      <c r="I63" s="1"/>
      <c r="J63" s="1"/>
    </row>
    <row r="64" spans="1:10" hidden="1" x14ac:dyDescent="0.25">
      <c r="A64" s="3">
        <v>37956</v>
      </c>
      <c r="B64" s="1">
        <f>((SUM(Plan2!B53:B64)/SUM(Plan2!B41:B52))*100)-100</f>
        <v>6.9164430759690561</v>
      </c>
      <c r="C64" s="1">
        <f>((SUM(Plan2!C53:C64)/SUM(Plan2!C41:C52))*100)-100</f>
        <v>1.5745984342213006</v>
      </c>
      <c r="D64" s="1">
        <f>((SUM(Plan2!D53:D64)/SUM(Plan2!D41:D52))*100)-100</f>
        <v>-25.591927781613705</v>
      </c>
      <c r="E64" s="1">
        <f>((SUM(Plan2!E53:E64)/SUM(Plan2!E41:E52))*100)-100</f>
        <v>-19.407114254381383</v>
      </c>
      <c r="F64" s="1">
        <f>((SUM(Plan2!F53:F64)/SUM(Plan2!F41:F52))*100)-100</f>
        <v>-0.3229981623293412</v>
      </c>
      <c r="G64" s="1">
        <f>((SUM(Plan2!G53:G64)/SUM(Plan2!G41:G52))*100)-100</f>
        <v>-9.6958770367990184</v>
      </c>
      <c r="H64" s="1">
        <f>((SUM(Plan2!H53:H64)/SUM(Plan2!H41:H52))*100)-100</f>
        <v>79.301680363565254</v>
      </c>
      <c r="I64" s="1"/>
      <c r="J64" s="1"/>
    </row>
    <row r="65" spans="1:10" hidden="1" x14ac:dyDescent="0.25">
      <c r="A65" s="3">
        <v>37987</v>
      </c>
      <c r="B65" s="1">
        <f>((SUM(Plan2!B54:B65)/SUM(Plan2!B42:B53))*100)-100</f>
        <v>8.2184944354792577</v>
      </c>
      <c r="C65" s="1">
        <f>((SUM(Plan2!C54:C65)/SUM(Plan2!C42:C53))*100)-100</f>
        <v>2.4561571217051892</v>
      </c>
      <c r="D65" s="1">
        <f>((SUM(Plan2!D54:D65)/SUM(Plan2!D42:D53))*100)-100</f>
        <v>-12.597654979846297</v>
      </c>
      <c r="E65" s="1">
        <f>((SUM(Plan2!E54:E65)/SUM(Plan2!E42:E53))*100)-100</f>
        <v>-21.354371368440027</v>
      </c>
      <c r="F65" s="1">
        <f>((SUM(Plan2!F54:F65)/SUM(Plan2!F42:F53))*100)-100</f>
        <v>0.38702290294496322</v>
      </c>
      <c r="G65" s="1">
        <f>((SUM(Plan2!G54:G65)/SUM(Plan2!G42:G53))*100)-100</f>
        <v>-7.6123014163050726</v>
      </c>
      <c r="H65" s="1">
        <f>((SUM(Plan2!H54:H65)/SUM(Plan2!H42:H53))*100)-100</f>
        <v>67.989728109580625</v>
      </c>
      <c r="I65" s="1"/>
      <c r="J65" s="1"/>
    </row>
    <row r="66" spans="1:10" hidden="1" x14ac:dyDescent="0.25">
      <c r="A66" s="3">
        <v>38018</v>
      </c>
      <c r="B66" s="1">
        <f>((SUM(Plan2!B55:B66)/SUM(Plan2!B43:B54))*100)-100</f>
        <v>6.8220533379246291</v>
      </c>
      <c r="C66" s="1">
        <f>((SUM(Plan2!C55:C66)/SUM(Plan2!C43:C54))*100)-100</f>
        <v>0.10248861234775575</v>
      </c>
      <c r="D66" s="1">
        <f>((SUM(Plan2!D55:D66)/SUM(Plan2!D43:D54))*100)-100</f>
        <v>-10.793106792472386</v>
      </c>
      <c r="E66" s="1">
        <f>((SUM(Plan2!E55:E66)/SUM(Plan2!E43:E54))*100)-100</f>
        <v>-6.6185309692894094</v>
      </c>
      <c r="F66" s="1">
        <f>((SUM(Plan2!F55:F66)/SUM(Plan2!F43:F54))*100)-100</f>
        <v>-0.42332264064228298</v>
      </c>
      <c r="G66" s="1">
        <f>((SUM(Plan2!G55:G66)/SUM(Plan2!G43:G54))*100)-100</f>
        <v>-8.3550929125836717</v>
      </c>
      <c r="H66" s="1">
        <f>((SUM(Plan2!H55:H66)/SUM(Plan2!H43:H54))*100)-100</f>
        <v>49.191139909799489</v>
      </c>
      <c r="I66" s="1"/>
      <c r="J66" s="1"/>
    </row>
    <row r="67" spans="1:10" hidden="1" x14ac:dyDescent="0.25">
      <c r="A67" s="3">
        <v>38047</v>
      </c>
      <c r="B67" s="1">
        <f>((SUM(Plan2!B56:B67)/SUM(Plan2!B44:B55))*100)-100</f>
        <v>8.472667270394723</v>
      </c>
      <c r="C67" s="1">
        <f>((SUM(Plan2!C56:C67)/SUM(Plan2!C44:C55))*100)-100</f>
        <v>13.991028725035676</v>
      </c>
      <c r="D67" s="1">
        <f>((SUM(Plan2!D56:D67)/SUM(Plan2!D44:D55))*100)-100</f>
        <v>-13.225979192760946</v>
      </c>
      <c r="E67" s="1">
        <f>((SUM(Plan2!E56:E67)/SUM(Plan2!E44:E55))*100)-100</f>
        <v>-5.7337523869166631</v>
      </c>
      <c r="F67" s="1">
        <f>((SUM(Plan2!F56:F67)/SUM(Plan2!F44:F55))*100)-100</f>
        <v>1.9411134457232464</v>
      </c>
      <c r="G67" s="1">
        <f>((SUM(Plan2!G56:G67)/SUM(Plan2!G44:G55))*100)-100</f>
        <v>-6.5612114726759643</v>
      </c>
      <c r="H67" s="1">
        <f>((SUM(Plan2!H56:H67)/SUM(Plan2!H44:H55))*100)-100</f>
        <v>31.205520443131149</v>
      </c>
      <c r="I67" s="1"/>
      <c r="J67" s="1"/>
    </row>
    <row r="68" spans="1:10" hidden="1" x14ac:dyDescent="0.25">
      <c r="A68" s="3">
        <v>38078</v>
      </c>
      <c r="B68" s="1">
        <f>((SUM(Plan2!B57:B68)/SUM(Plan2!B45:B56))*100)-100</f>
        <v>10.228969085194834</v>
      </c>
      <c r="C68" s="1">
        <f>((SUM(Plan2!C57:C68)/SUM(Plan2!C45:C56))*100)-100</f>
        <v>14.978069137044983</v>
      </c>
      <c r="D68" s="1">
        <f>((SUM(Plan2!D57:D68)/SUM(Plan2!D45:D56))*100)-100</f>
        <v>-5.5824446819087399</v>
      </c>
      <c r="E68" s="1">
        <f>((SUM(Plan2!E57:E68)/SUM(Plan2!E45:E56))*100)-100</f>
        <v>-6.0669572163092056</v>
      </c>
      <c r="F68" s="1">
        <f>((SUM(Plan2!F57:F68)/SUM(Plan2!F45:F56))*100)-100</f>
        <v>4.2361921275867189</v>
      </c>
      <c r="G68" s="1">
        <f>((SUM(Plan2!G57:G68)/SUM(Plan2!G45:G56))*100)-100</f>
        <v>-4.2432730501148228</v>
      </c>
      <c r="H68" s="1">
        <f>((SUM(Plan2!H57:H68)/SUM(Plan2!H45:H56))*100)-100</f>
        <v>16.660168615826663</v>
      </c>
      <c r="I68" s="1"/>
      <c r="J68" s="1"/>
    </row>
    <row r="69" spans="1:10" hidden="1" x14ac:dyDescent="0.25">
      <c r="A69" s="3">
        <v>38108</v>
      </c>
      <c r="B69" s="1">
        <f>((SUM(Plan2!B58:B69)/SUM(Plan2!B46:B57))*100)-100</f>
        <v>10.068580281884579</v>
      </c>
      <c r="C69" s="1">
        <f>((SUM(Plan2!C58:C69)/SUM(Plan2!C46:C57))*100)-100</f>
        <v>25.398382307426104</v>
      </c>
      <c r="D69" s="1">
        <f>((SUM(Plan2!D58:D69)/SUM(Plan2!D46:D57))*100)-100</f>
        <v>-4.8092995000080805</v>
      </c>
      <c r="E69" s="1">
        <f>((SUM(Plan2!E58:E69)/SUM(Plan2!E46:E57))*100)-100</f>
        <v>-5.6860726844008269</v>
      </c>
      <c r="F69" s="1">
        <f>((SUM(Plan2!F58:F69)/SUM(Plan2!F46:F57))*100)-100</f>
        <v>4.6848505672491285</v>
      </c>
      <c r="G69" s="1">
        <f>((SUM(Plan2!G58:G69)/SUM(Plan2!G46:G57))*100)-100</f>
        <v>-5.0456905017489504</v>
      </c>
      <c r="H69" s="1">
        <f>((SUM(Plan2!H58:H69)/SUM(Plan2!H46:H57))*100)-100</f>
        <v>3.8122548230334274</v>
      </c>
      <c r="I69" s="1"/>
      <c r="J69" s="1"/>
    </row>
    <row r="70" spans="1:10" hidden="1" x14ac:dyDescent="0.25">
      <c r="A70" s="3">
        <v>38139</v>
      </c>
      <c r="B70" s="1">
        <f>((SUM(Plan2!B59:B70)/SUM(Plan2!B47:B58))*100)-100</f>
        <v>9.3977917782493563</v>
      </c>
      <c r="C70" s="1">
        <f>((SUM(Plan2!C59:C70)/SUM(Plan2!C47:C58))*100)-100</f>
        <v>27.33319556162013</v>
      </c>
      <c r="D70" s="1">
        <f>((SUM(Plan2!D59:D70)/SUM(Plan2!D47:D58))*100)-100</f>
        <v>-7.2631655325605635</v>
      </c>
      <c r="E70" s="1">
        <f>((SUM(Plan2!E59:E70)/SUM(Plan2!E47:E58))*100)-100</f>
        <v>-1.5956773919045304</v>
      </c>
      <c r="F70" s="1">
        <f>((SUM(Plan2!F59:F70)/SUM(Plan2!F47:F58))*100)-100</f>
        <v>6.8875097580851872</v>
      </c>
      <c r="G70" s="1">
        <f>((SUM(Plan2!G59:G70)/SUM(Plan2!G47:G58))*100)-100</f>
        <v>-6.2000171322837616</v>
      </c>
      <c r="H70" s="1">
        <f>((SUM(Plan2!H59:H70)/SUM(Plan2!H47:H58))*100)-100</f>
        <v>2.5794750924120535E-2</v>
      </c>
      <c r="I70" s="1"/>
      <c r="J70" s="1"/>
    </row>
    <row r="71" spans="1:10" hidden="1" x14ac:dyDescent="0.25">
      <c r="A71" s="3">
        <v>38169</v>
      </c>
      <c r="B71" s="1">
        <f>((SUM(Plan2!B60:B71)/SUM(Plan2!B48:B59))*100)-100</f>
        <v>11.927803934810328</v>
      </c>
      <c r="C71" s="1">
        <f>((SUM(Plan2!C60:C71)/SUM(Plan2!C48:C59))*100)-100</f>
        <v>27.6784166318009</v>
      </c>
      <c r="D71" s="1">
        <f>((SUM(Plan2!D60:D71)/SUM(Plan2!D48:D59))*100)-100</f>
        <v>-2.0556326158115894</v>
      </c>
      <c r="E71" s="1">
        <f>((SUM(Plan2!E60:E71)/SUM(Plan2!E48:E59))*100)-100</f>
        <v>-1.0772816481318159</v>
      </c>
      <c r="F71" s="1">
        <f>((SUM(Plan2!F60:F71)/SUM(Plan2!F48:F59))*100)-100</f>
        <v>12.23407556750351</v>
      </c>
      <c r="G71" s="1">
        <f>((SUM(Plan2!G60:G71)/SUM(Plan2!G48:G59))*100)-100</f>
        <v>-4.3301871556910783</v>
      </c>
      <c r="H71" s="1">
        <f>((SUM(Plan2!H60:H71)/SUM(Plan2!H48:H59))*100)-100</f>
        <v>-2.3838031984116981</v>
      </c>
      <c r="I71" s="1"/>
      <c r="J71" s="1"/>
    </row>
    <row r="72" spans="1:10" hidden="1" x14ac:dyDescent="0.25">
      <c r="A72" s="3">
        <v>38200</v>
      </c>
      <c r="B72" s="1">
        <f>((SUM(Plan2!B61:B72)/SUM(Plan2!B49:B60))*100)-100</f>
        <v>15.538624035343645</v>
      </c>
      <c r="C72" s="1">
        <f>((SUM(Plan2!C61:C72)/SUM(Plan2!C49:C60))*100)-100</f>
        <v>25.913224019432874</v>
      </c>
      <c r="D72" s="1">
        <f>((SUM(Plan2!D61:D72)/SUM(Plan2!D49:D60))*100)-100</f>
        <v>-1.2281339363715489</v>
      </c>
      <c r="E72" s="1">
        <f>((SUM(Plan2!E61:E72)/SUM(Plan2!E49:E60))*100)-100</f>
        <v>5.9525773834363491</v>
      </c>
      <c r="F72" s="1">
        <f>((SUM(Plan2!F61:F72)/SUM(Plan2!F49:F60))*100)-100</f>
        <v>12.874554639832738</v>
      </c>
      <c r="G72" s="1">
        <f>((SUM(Plan2!G61:G72)/SUM(Plan2!G49:G60))*100)-100</f>
        <v>-4.6211733042936629</v>
      </c>
      <c r="H72" s="1">
        <f>((SUM(Plan2!H61:H72)/SUM(Plan2!H49:H60))*100)-100</f>
        <v>-5.3768779725359366</v>
      </c>
      <c r="I72" s="1"/>
      <c r="J72" s="1"/>
    </row>
    <row r="73" spans="1:10" hidden="1" x14ac:dyDescent="0.25">
      <c r="A73" s="3">
        <v>38231</v>
      </c>
      <c r="B73" s="1">
        <f>((SUM(Plan2!B62:B73)/SUM(Plan2!B50:B61))*100)-100</f>
        <v>17.714258073529138</v>
      </c>
      <c r="C73" s="1">
        <f>((SUM(Plan2!C62:C73)/SUM(Plan2!C50:C61))*100)-100</f>
        <v>26.491822786894332</v>
      </c>
      <c r="D73" s="1">
        <f>((SUM(Plan2!D62:D73)/SUM(Plan2!D50:D61))*100)-100</f>
        <v>8.9881197976980189</v>
      </c>
      <c r="E73" s="1">
        <f>((SUM(Plan2!E62:E73)/SUM(Plan2!E50:E61))*100)-100</f>
        <v>4.4793611194477165</v>
      </c>
      <c r="F73" s="1">
        <f>((SUM(Plan2!F62:F73)/SUM(Plan2!F50:F61))*100)-100</f>
        <v>8.4968237145097021</v>
      </c>
      <c r="G73" s="1">
        <f>((SUM(Plan2!G62:G73)/SUM(Plan2!G50:G61))*100)-100</f>
        <v>-3.2434139209219808</v>
      </c>
      <c r="H73" s="1">
        <f>((SUM(Plan2!H62:H73)/SUM(Plan2!H50:H61))*100)-100</f>
        <v>-9.0089583682368044</v>
      </c>
      <c r="I73" s="1"/>
      <c r="J73" s="1"/>
    </row>
    <row r="74" spans="1:10" hidden="1" x14ac:dyDescent="0.25">
      <c r="A74" s="3">
        <v>38261</v>
      </c>
      <c r="B74" s="1">
        <f>((SUM(Plan2!B63:B74)/SUM(Plan2!B51:B62))*100)-100</f>
        <v>16.107207860327023</v>
      </c>
      <c r="C74" s="1">
        <f>((SUM(Plan2!C63:C74)/SUM(Plan2!C51:C62))*100)-100</f>
        <v>27.737360017814154</v>
      </c>
      <c r="D74" s="1">
        <f>((SUM(Plan2!D63:D74)/SUM(Plan2!D51:D62))*100)-100</f>
        <v>8.2805211464987707</v>
      </c>
      <c r="E74" s="1">
        <f>((SUM(Plan2!E63:E74)/SUM(Plan2!E51:E62))*100)-100</f>
        <v>-4.526720019002795</v>
      </c>
      <c r="F74" s="1">
        <f>((SUM(Plan2!F63:F74)/SUM(Plan2!F51:F62))*100)-100</f>
        <v>4.565203620479835</v>
      </c>
      <c r="G74" s="1">
        <f>((SUM(Plan2!G63:G74)/SUM(Plan2!G51:G62))*100)-100</f>
        <v>0.6305366829526946</v>
      </c>
      <c r="H74" s="1">
        <f>((SUM(Plan2!H63:H74)/SUM(Plan2!H51:H62))*100)-100</f>
        <v>-12.041998466488309</v>
      </c>
      <c r="I74" s="1"/>
      <c r="J74" s="1"/>
    </row>
    <row r="75" spans="1:10" hidden="1" x14ac:dyDescent="0.25">
      <c r="A75" s="3">
        <v>38292</v>
      </c>
      <c r="B75" s="1">
        <f>((SUM(Plan2!B64:B75)/SUM(Plan2!B52:B63))*100)-100</f>
        <v>16.952525036611348</v>
      </c>
      <c r="C75" s="1">
        <f>((SUM(Plan2!C64:C75)/SUM(Plan2!C52:C63))*100)-100</f>
        <v>29.489341052733494</v>
      </c>
      <c r="D75" s="1">
        <f>((SUM(Plan2!D64:D75)/SUM(Plan2!D52:D63))*100)-100</f>
        <v>27.040122153450199</v>
      </c>
      <c r="E75" s="1">
        <f>((SUM(Plan2!E64:E75)/SUM(Plan2!E52:E63))*100)-100</f>
        <v>4.749297109535604</v>
      </c>
      <c r="F75" s="1">
        <f>((SUM(Plan2!F64:F75)/SUM(Plan2!F52:F63))*100)-100</f>
        <v>14.317249700458021</v>
      </c>
      <c r="G75" s="1">
        <f>((SUM(Plan2!G64:G75)/SUM(Plan2!G52:G63))*100)-100</f>
        <v>1.3550623319667352</v>
      </c>
      <c r="H75" s="1">
        <f>((SUM(Plan2!H64:H75)/SUM(Plan2!H52:H63))*100)-100</f>
        <v>-12.363015378689965</v>
      </c>
      <c r="I75" s="1"/>
      <c r="J75" s="1"/>
    </row>
    <row r="76" spans="1:10" hidden="1" x14ac:dyDescent="0.25">
      <c r="A76" s="3">
        <v>38322</v>
      </c>
      <c r="B76" s="1">
        <f>((SUM(Plan2!B65:B76)/SUM(Plan2!B53:B64))*100)-100</f>
        <v>18.71265652842051</v>
      </c>
      <c r="C76" s="1">
        <f>((SUM(Plan2!C65:C76)/SUM(Plan2!C53:C64))*100)-100</f>
        <v>30.537294971384171</v>
      </c>
      <c r="D76" s="1">
        <f>((SUM(Plan2!D65:D76)/SUM(Plan2!D53:D64))*100)-100</f>
        <v>25.200794619604821</v>
      </c>
      <c r="E76" s="1">
        <f>((SUM(Plan2!E65:E76)/SUM(Plan2!E53:E64))*100)-100</f>
        <v>4.2225248799917239</v>
      </c>
      <c r="F76" s="1">
        <f>((SUM(Plan2!F65:F76)/SUM(Plan2!F53:F64))*100)-100</f>
        <v>19.768613347558798</v>
      </c>
      <c r="G76" s="1">
        <f>((SUM(Plan2!G65:G76)/SUM(Plan2!G53:G64))*100)-100</f>
        <v>3.3590625560525638</v>
      </c>
      <c r="H76" s="1">
        <f>((SUM(Plan2!H65:H76)/SUM(Plan2!H53:H64))*100)-100</f>
        <v>-12.977032344098362</v>
      </c>
      <c r="I76" s="1"/>
      <c r="J76" s="1"/>
    </row>
    <row r="77" spans="1:10" hidden="1" x14ac:dyDescent="0.25">
      <c r="A77" s="3">
        <v>38353</v>
      </c>
      <c r="B77" s="1">
        <f>((SUM(Plan2!B66:B77)/SUM(Plan2!B54:B65))*100)-100</f>
        <v>17.708030966153629</v>
      </c>
      <c r="C77" s="1">
        <f>((SUM(Plan2!C66:C77)/SUM(Plan2!C54:C65))*100)-100</f>
        <v>30.222980270623054</v>
      </c>
      <c r="D77" s="1">
        <f>((SUM(Plan2!D66:D77)/SUM(Plan2!D54:D65))*100)-100</f>
        <v>6.218688573317749</v>
      </c>
      <c r="E77" s="1">
        <f>((SUM(Plan2!E66:E77)/SUM(Plan2!E54:E65))*100)-100</f>
        <v>4.5431931518156006</v>
      </c>
      <c r="F77" s="1">
        <f>((SUM(Plan2!F66:F77)/SUM(Plan2!F54:F65))*100)-100</f>
        <v>19.051265149949074</v>
      </c>
      <c r="G77" s="1">
        <f>((SUM(Plan2!G66:G77)/SUM(Plan2!G54:G65))*100)-100</f>
        <v>5.123537833438732</v>
      </c>
      <c r="H77" s="1">
        <f>((SUM(Plan2!H66:H77)/SUM(Plan2!H54:H65))*100)-100</f>
        <v>-13.573034733225342</v>
      </c>
      <c r="I77" s="1"/>
      <c r="J77" s="1"/>
    </row>
    <row r="78" spans="1:10" hidden="1" x14ac:dyDescent="0.25">
      <c r="A78" s="3">
        <v>38384</v>
      </c>
      <c r="B78" s="1">
        <f>((SUM(Plan2!B67:B78)/SUM(Plan2!B55:B66))*100)-100</f>
        <v>19.155134403752697</v>
      </c>
      <c r="C78" s="1">
        <f>((SUM(Plan2!C67:C78)/SUM(Plan2!C55:C66))*100)-100</f>
        <v>24.505026092004528</v>
      </c>
      <c r="D78" s="1">
        <f>((SUM(Plan2!D67:D78)/SUM(Plan2!D55:D66))*100)-100</f>
        <v>3.0982540594967816</v>
      </c>
      <c r="E78" s="1">
        <f>((SUM(Plan2!E67:E78)/SUM(Plan2!E55:E66))*100)-100</f>
        <v>6.2952216976698452</v>
      </c>
      <c r="F78" s="1">
        <f>((SUM(Plan2!F67:F78)/SUM(Plan2!F55:F66))*100)-100</f>
        <v>19.921584932636563</v>
      </c>
      <c r="G78" s="1">
        <f>((SUM(Plan2!G67:G78)/SUM(Plan2!G55:G66))*100)-100</f>
        <v>7.2698925551747635</v>
      </c>
      <c r="H78" s="1">
        <f>((SUM(Plan2!H67:H78)/SUM(Plan2!H55:H66))*100)-100</f>
        <v>-11.675394595131095</v>
      </c>
      <c r="I78" s="1"/>
      <c r="J78" s="1"/>
    </row>
    <row r="79" spans="1:10" hidden="1" x14ac:dyDescent="0.25">
      <c r="A79" s="3">
        <v>38412</v>
      </c>
      <c r="B79" s="1">
        <f>((SUM(Plan2!B68:B79)/SUM(Plan2!B56:B67))*100)-100</f>
        <v>21.493042032853069</v>
      </c>
      <c r="C79" s="1">
        <f>((SUM(Plan2!C68:C79)/SUM(Plan2!C56:C67))*100)-100</f>
        <v>5.7444353061667073</v>
      </c>
      <c r="D79" s="1">
        <f>((SUM(Plan2!D68:D79)/SUM(Plan2!D56:D67))*100)-100</f>
        <v>3.3648020666843763</v>
      </c>
      <c r="E79" s="1">
        <f>((SUM(Plan2!E68:E79)/SUM(Plan2!E56:E67))*100)-100</f>
        <v>6.4639745004384963</v>
      </c>
      <c r="F79" s="1">
        <f>((SUM(Plan2!F68:F79)/SUM(Plan2!F56:F67))*100)-100</f>
        <v>18.736731397382016</v>
      </c>
      <c r="G79" s="1">
        <f>((SUM(Plan2!G68:G79)/SUM(Plan2!G56:G67))*100)-100</f>
        <v>5.367587146346267</v>
      </c>
      <c r="H79" s="1">
        <f>((SUM(Plan2!H68:H79)/SUM(Plan2!H56:H67))*100)-100</f>
        <v>-5.7853507395652031</v>
      </c>
      <c r="I79" s="1"/>
      <c r="J79" s="1"/>
    </row>
    <row r="80" spans="1:10" hidden="1" x14ac:dyDescent="0.25">
      <c r="A80" s="3">
        <v>38443</v>
      </c>
      <c r="B80" s="1">
        <f>((SUM(Plan2!B69:B80)/SUM(Plan2!B57:B68))*100)-100</f>
        <v>20.650126554490129</v>
      </c>
      <c r="C80" s="1">
        <f>((SUM(Plan2!C69:C80)/SUM(Plan2!C57:C68))*100)-100</f>
        <v>9.8864717437373315</v>
      </c>
      <c r="D80" s="1">
        <f>((SUM(Plan2!D69:D80)/SUM(Plan2!D57:D68))*100)-100</f>
        <v>-3.948441342618537</v>
      </c>
      <c r="E80" s="1">
        <f>((SUM(Plan2!E69:E80)/SUM(Plan2!E57:E68))*100)-100</f>
        <v>6.5867874617678694</v>
      </c>
      <c r="F80" s="1">
        <f>((SUM(Plan2!F69:F80)/SUM(Plan2!F57:F68))*100)-100</f>
        <v>15.705564508574184</v>
      </c>
      <c r="G80" s="1">
        <f>((SUM(Plan2!G69:G80)/SUM(Plan2!G57:G68))*100)-100</f>
        <v>5.1243538476638548</v>
      </c>
      <c r="H80" s="1">
        <f>((SUM(Plan2!H69:H80)/SUM(Plan2!H57:H68))*100)-100</f>
        <v>-0.20318018839962804</v>
      </c>
      <c r="I80" s="1"/>
      <c r="J80" s="1"/>
    </row>
    <row r="81" spans="1:10" hidden="1" x14ac:dyDescent="0.25">
      <c r="A81" s="3">
        <v>38473</v>
      </c>
      <c r="B81" s="1">
        <f>((SUM(Plan2!B70:B81)/SUM(Plan2!B58:B69))*100)-100</f>
        <v>21.917695981137868</v>
      </c>
      <c r="C81" s="1">
        <f>((SUM(Plan2!C70:C81)/SUM(Plan2!C58:C69))*100)-100</f>
        <v>15.178348501609534</v>
      </c>
      <c r="D81" s="1">
        <f>((SUM(Plan2!D70:D81)/SUM(Plan2!D58:D69))*100)-100</f>
        <v>-6.1118742021978392</v>
      </c>
      <c r="E81" s="1">
        <f>((SUM(Plan2!E70:E81)/SUM(Plan2!E58:E69))*100)-100</f>
        <v>8.2791437505825911</v>
      </c>
      <c r="F81" s="1">
        <f>((SUM(Plan2!F70:F81)/SUM(Plan2!F58:F69))*100)-100</f>
        <v>16.733388457815579</v>
      </c>
      <c r="G81" s="1">
        <f>((SUM(Plan2!G70:G81)/SUM(Plan2!G58:G69))*100)-100</f>
        <v>6.4128881804661262</v>
      </c>
      <c r="H81" s="1">
        <f>((SUM(Plan2!H70:H81)/SUM(Plan2!H58:H69))*100)-100</f>
        <v>7.3612532795962409</v>
      </c>
      <c r="I81" s="1"/>
      <c r="J81" s="1"/>
    </row>
    <row r="82" spans="1:10" hidden="1" x14ac:dyDescent="0.25">
      <c r="A82" s="3">
        <v>38504</v>
      </c>
      <c r="B82" s="1">
        <f>((SUM(Plan2!B71:B82)/SUM(Plan2!B59:B70))*100)-100</f>
        <v>23.254830798935316</v>
      </c>
      <c r="C82" s="1">
        <f>((SUM(Plan2!C71:C82)/SUM(Plan2!C59:C70))*100)-100</f>
        <v>15.71442932613229</v>
      </c>
      <c r="D82" s="1">
        <f>((SUM(Plan2!D71:D82)/SUM(Plan2!D59:D70))*100)-100</f>
        <v>-7.8342253393324057</v>
      </c>
      <c r="E82" s="1">
        <f>((SUM(Plan2!E71:E82)/SUM(Plan2!E59:E70))*100)-100</f>
        <v>1.0261257772164782</v>
      </c>
      <c r="F82" s="1">
        <f>((SUM(Plan2!F71:F82)/SUM(Plan2!F59:F70))*100)-100</f>
        <v>16.532104037525357</v>
      </c>
      <c r="G82" s="1">
        <f>((SUM(Plan2!G71:G82)/SUM(Plan2!G59:G70))*100)-100</f>
        <v>11.550336933941182</v>
      </c>
      <c r="H82" s="1">
        <f>((SUM(Plan2!H71:H82)/SUM(Plan2!H59:H70))*100)-100</f>
        <v>11.562761131598066</v>
      </c>
      <c r="I82" s="1"/>
      <c r="J82" s="1"/>
    </row>
    <row r="83" spans="1:10" hidden="1" x14ac:dyDescent="0.25">
      <c r="A83" s="3">
        <v>38534</v>
      </c>
      <c r="B83" s="1">
        <f>((SUM(Plan2!B72:B83)/SUM(Plan2!B60:B71))*100)-100</f>
        <v>21.618314232194464</v>
      </c>
      <c r="C83" s="1">
        <f>((SUM(Plan2!C72:C83)/SUM(Plan2!C60:C71))*100)-100</f>
        <v>15.707076035758888</v>
      </c>
      <c r="D83" s="1">
        <f>((SUM(Plan2!D72:D83)/SUM(Plan2!D60:D71))*100)-100</f>
        <v>-14.330882487519702</v>
      </c>
      <c r="E83" s="1">
        <f>((SUM(Plan2!E72:E83)/SUM(Plan2!E60:E71))*100)-100</f>
        <v>0.79402278010762473</v>
      </c>
      <c r="F83" s="1">
        <f>((SUM(Plan2!F72:F83)/SUM(Plan2!F60:F71))*100)-100</f>
        <v>15.638596891213538</v>
      </c>
      <c r="G83" s="1">
        <f>((SUM(Plan2!G72:G83)/SUM(Plan2!G60:G71))*100)-100</f>
        <v>12.950080144369096</v>
      </c>
      <c r="H83" s="1">
        <f>((SUM(Plan2!H72:H83)/SUM(Plan2!H60:H71))*100)-100</f>
        <v>8.5232846238917404</v>
      </c>
      <c r="I83" s="1"/>
      <c r="J83" s="1"/>
    </row>
    <row r="84" spans="1:10" hidden="1" x14ac:dyDescent="0.25">
      <c r="A84" s="3">
        <v>38565</v>
      </c>
      <c r="B84" s="1">
        <f>((SUM(Plan2!B73:B84)/SUM(Plan2!B61:B72))*100)-100</f>
        <v>18.743168436032832</v>
      </c>
      <c r="C84" s="1">
        <f>((SUM(Plan2!C73:C84)/SUM(Plan2!C61:C72))*100)-100</f>
        <v>17.118940371084477</v>
      </c>
      <c r="D84" s="1">
        <f>((SUM(Plan2!D73:D84)/SUM(Plan2!D61:D72))*100)-100</f>
        <v>-12.310652986199131</v>
      </c>
      <c r="E84" s="1">
        <f>((SUM(Plan2!E73:E84)/SUM(Plan2!E61:E72))*100)-100</f>
        <v>-4.3931928438610726</v>
      </c>
      <c r="F84" s="1">
        <f>((SUM(Plan2!F73:F84)/SUM(Plan2!F61:F72))*100)-100</f>
        <v>15.580694806185008</v>
      </c>
      <c r="G84" s="1">
        <f>((SUM(Plan2!G73:G84)/SUM(Plan2!G61:G72))*100)-100</f>
        <v>12.532853984086344</v>
      </c>
      <c r="H84" s="1">
        <f>((SUM(Plan2!H73:H84)/SUM(Plan2!H61:H72))*100)-100</f>
        <v>8.6341100010149319</v>
      </c>
      <c r="I84" s="1"/>
      <c r="J84" s="1"/>
    </row>
    <row r="85" spans="1:10" hidden="1" x14ac:dyDescent="0.25">
      <c r="A85" s="3">
        <v>38596</v>
      </c>
      <c r="B85" s="1">
        <f>((SUM(Plan2!B74:B85)/SUM(Plan2!B62:B73))*100)-100</f>
        <v>18.933630917336998</v>
      </c>
      <c r="C85" s="1">
        <f>((SUM(Plan2!C74:C85)/SUM(Plan2!C62:C73))*100)-100</f>
        <v>17.688756152193363</v>
      </c>
      <c r="D85" s="1">
        <f>((SUM(Plan2!D74:D85)/SUM(Plan2!D62:D73))*100)-100</f>
        <v>-12.070127846192605</v>
      </c>
      <c r="E85" s="1">
        <f>((SUM(Plan2!E74:E85)/SUM(Plan2!E62:E73))*100)-100</f>
        <v>5.6604715936466903</v>
      </c>
      <c r="F85" s="1">
        <f>((SUM(Plan2!F74:F85)/SUM(Plan2!F62:F73))*100)-100</f>
        <v>16.297763161340598</v>
      </c>
      <c r="G85" s="1">
        <f>((SUM(Plan2!G74:G85)/SUM(Plan2!G62:G73))*100)-100</f>
        <v>11.881626259361639</v>
      </c>
      <c r="H85" s="1">
        <f>((SUM(Plan2!H74:H85)/SUM(Plan2!H62:H73))*100)-100</f>
        <v>10.268990468820974</v>
      </c>
      <c r="I85" s="1"/>
      <c r="J85" s="1"/>
    </row>
    <row r="86" spans="1:10" hidden="1" x14ac:dyDescent="0.25">
      <c r="A86" s="3">
        <v>38626</v>
      </c>
      <c r="B86" s="1">
        <f>((SUM(Plan2!B75:B86)/SUM(Plan2!B63:B74))*100)-100</f>
        <v>18.527859573154686</v>
      </c>
      <c r="C86" s="1">
        <f>((SUM(Plan2!C75:C86)/SUM(Plan2!C63:C74))*100)-100</f>
        <v>17.292720700750522</v>
      </c>
      <c r="D86" s="1">
        <f>((SUM(Plan2!D75:D86)/SUM(Plan2!D63:D74))*100)-100</f>
        <v>-7.3609782759365885</v>
      </c>
      <c r="E86" s="1">
        <f>((SUM(Plan2!E75:E86)/SUM(Plan2!E63:E74))*100)-100</f>
        <v>14.33990629949416</v>
      </c>
      <c r="F86" s="1">
        <f>((SUM(Plan2!F75:F86)/SUM(Plan2!F63:F74))*100)-100</f>
        <v>15.93266417517161</v>
      </c>
      <c r="G86" s="1">
        <f>((SUM(Plan2!G75:G86)/SUM(Plan2!G63:G74))*100)-100</f>
        <v>11.537030754709448</v>
      </c>
      <c r="H86" s="1">
        <f>((SUM(Plan2!H75:H86)/SUM(Plan2!H63:H74))*100)-100</f>
        <v>12.107659819950484</v>
      </c>
      <c r="I86" s="1"/>
      <c r="J86" s="1"/>
    </row>
    <row r="87" spans="1:10" hidden="1" x14ac:dyDescent="0.25">
      <c r="A87" s="3">
        <v>38657</v>
      </c>
      <c r="B87" s="1">
        <f>((SUM(Plan2!B76:B87)/SUM(Plan2!B64:B75))*100)-100</f>
        <v>17.706373237360239</v>
      </c>
      <c r="C87" s="1">
        <f>((SUM(Plan2!C76:C87)/SUM(Plan2!C64:C75))*100)-100</f>
        <v>15.488356188939292</v>
      </c>
      <c r="D87" s="1">
        <f>((SUM(Plan2!D76:D87)/SUM(Plan2!D64:D75))*100)-100</f>
        <v>-10.030621690849856</v>
      </c>
      <c r="E87" s="1">
        <f>((SUM(Plan2!E76:E87)/SUM(Plan2!E64:E75))*100)-100</f>
        <v>7.9141871467394651</v>
      </c>
      <c r="F87" s="1">
        <f>((SUM(Plan2!F76:F87)/SUM(Plan2!F64:F75))*100)-100</f>
        <v>8.7328300699405617</v>
      </c>
      <c r="G87" s="1">
        <f>((SUM(Plan2!G76:G87)/SUM(Plan2!G64:G75))*100)-100</f>
        <v>13.98051633571238</v>
      </c>
      <c r="H87" s="1">
        <f>((SUM(Plan2!H76:H87)/SUM(Plan2!H64:H75))*100)-100</f>
        <v>6.7259340337383549</v>
      </c>
      <c r="I87" s="1"/>
      <c r="J87" s="1"/>
    </row>
    <row r="88" spans="1:10" hidden="1" x14ac:dyDescent="0.25">
      <c r="A88" s="3">
        <v>38687</v>
      </c>
      <c r="B88" s="1">
        <f>((SUM(Plan2!B77:B88)/SUM(Plan2!B65:B76))*100)-100</f>
        <v>15.764851123904094</v>
      </c>
      <c r="C88" s="1">
        <f>((SUM(Plan2!C77:C88)/SUM(Plan2!C65:C76))*100)-100</f>
        <v>14.716561640621478</v>
      </c>
      <c r="D88" s="1">
        <f>((SUM(Plan2!D77:D88)/SUM(Plan2!D65:D76))*100)-100</f>
        <v>-7.8723562738561839</v>
      </c>
      <c r="E88" s="1">
        <f>((SUM(Plan2!E77:E88)/SUM(Plan2!E65:E76))*100)-100</f>
        <v>9.6530128628788106</v>
      </c>
      <c r="F88" s="1">
        <f>((SUM(Plan2!F77:F88)/SUM(Plan2!F65:F76))*100)-100</f>
        <v>14.434058882318951</v>
      </c>
      <c r="G88" s="1">
        <f>((SUM(Plan2!G77:G88)/SUM(Plan2!G65:G76))*100)-100</f>
        <v>16.985922830429274</v>
      </c>
      <c r="H88" s="1">
        <f>((SUM(Plan2!H77:H88)/SUM(Plan2!H65:H76))*100)-100</f>
        <v>6.0565086636672447</v>
      </c>
      <c r="I88" s="1"/>
      <c r="J88" s="1"/>
    </row>
    <row r="89" spans="1:10" hidden="1" x14ac:dyDescent="0.25">
      <c r="A89" s="3">
        <v>38718</v>
      </c>
      <c r="B89" s="1">
        <f>((SUM(Plan2!B78:B89)/SUM(Plan2!B66:B77))*100)-100</f>
        <v>15.250955151940644</v>
      </c>
      <c r="C89" s="1">
        <f>((SUM(Plan2!C78:C89)/SUM(Plan2!C66:C77))*100)-100</f>
        <v>12.354297152449888</v>
      </c>
      <c r="D89" s="1">
        <f>((SUM(Plan2!D78:D89)/SUM(Plan2!D66:D77))*100)-100</f>
        <v>3.6998609230960682</v>
      </c>
      <c r="E89" s="1">
        <f>((SUM(Plan2!E78:E89)/SUM(Plan2!E66:E77))*100)-100</f>
        <v>13.139487643709998</v>
      </c>
      <c r="F89" s="1">
        <f>((SUM(Plan2!F78:F89)/SUM(Plan2!F66:F77))*100)-100</f>
        <v>15.837026805770975</v>
      </c>
      <c r="G89" s="1">
        <f>((SUM(Plan2!G78:G89)/SUM(Plan2!G66:G77))*100)-100</f>
        <v>15.787287824025697</v>
      </c>
      <c r="H89" s="1">
        <f>((SUM(Plan2!H78:H89)/SUM(Plan2!H66:H77))*100)-100</f>
        <v>7.022421742120315</v>
      </c>
      <c r="I89" s="1"/>
      <c r="J89" s="1"/>
    </row>
    <row r="90" spans="1:10" hidden="1" x14ac:dyDescent="0.25">
      <c r="A90" s="3">
        <v>38749</v>
      </c>
      <c r="B90" s="1">
        <f>((SUM(Plan2!B79:B90)/SUM(Plan2!B67:B78))*100)-100</f>
        <v>14.303587101030544</v>
      </c>
      <c r="C90" s="1">
        <f>((SUM(Plan2!C79:C90)/SUM(Plan2!C67:C78))*100)-100</f>
        <v>-17.10922497267164</v>
      </c>
      <c r="D90" s="1">
        <f>((SUM(Plan2!D79:D90)/SUM(Plan2!D67:D78))*100)-100</f>
        <v>7.7477783610847837</v>
      </c>
      <c r="E90" s="1">
        <f>((SUM(Plan2!E79:E90)/SUM(Plan2!E67:E78))*100)-100</f>
        <v>20.041737921431661</v>
      </c>
      <c r="F90" s="1">
        <f>((SUM(Plan2!F79:F90)/SUM(Plan2!F67:F78))*100)-100</f>
        <v>14.344152146023092</v>
      </c>
      <c r="G90" s="1">
        <f>((SUM(Plan2!G79:G90)/SUM(Plan2!G67:G78))*100)-100</f>
        <v>15.173892387728756</v>
      </c>
      <c r="H90" s="1">
        <f>((SUM(Plan2!H79:H90)/SUM(Plan2!H67:H78))*100)-100</f>
        <v>3.291622770879016</v>
      </c>
      <c r="I90" s="1"/>
      <c r="J90" s="1"/>
    </row>
    <row r="91" spans="1:10" hidden="1" x14ac:dyDescent="0.25">
      <c r="A91" s="3">
        <v>38777</v>
      </c>
      <c r="B91" s="1">
        <f>((SUM(Plan2!B80:B91)/SUM(Plan2!B68:B79))*100)-100</f>
        <v>11.741922917258108</v>
      </c>
      <c r="C91" s="1">
        <f>((SUM(Plan2!C80:C91)/SUM(Plan2!C68:C79))*100)-100</f>
        <v>-46.308726886831963</v>
      </c>
      <c r="D91" s="1">
        <f>((SUM(Plan2!D80:D91)/SUM(Plan2!D68:D79))*100)-100</f>
        <v>1.5882309468622395</v>
      </c>
      <c r="E91" s="1">
        <f>((SUM(Plan2!E80:E91)/SUM(Plan2!E68:E79))*100)-100</f>
        <v>24.793938471358445</v>
      </c>
      <c r="F91" s="1">
        <f>((SUM(Plan2!F80:F91)/SUM(Plan2!F68:F79))*100)-100</f>
        <v>13.571869301096726</v>
      </c>
      <c r="G91" s="1">
        <f>((SUM(Plan2!G80:G91)/SUM(Plan2!G68:G79))*100)-100</f>
        <v>16.023989670864822</v>
      </c>
      <c r="H91" s="1">
        <f>((SUM(Plan2!H80:H91)/SUM(Plan2!H68:H79))*100)-100</f>
        <v>1.025157542931467</v>
      </c>
      <c r="I91" s="1"/>
      <c r="J91" s="1"/>
    </row>
    <row r="92" spans="1:10" hidden="1" x14ac:dyDescent="0.25">
      <c r="A92" s="3">
        <v>38808</v>
      </c>
      <c r="B92" s="1">
        <f>((SUM(Plan2!B81:B92)/SUM(Plan2!B69:B80))*100)-100</f>
        <v>10.59530790050438</v>
      </c>
      <c r="C92" s="1">
        <f>((SUM(Plan2!C81:C92)/SUM(Plan2!C69:C80))*100)-100</f>
        <v>-30.31126348253278</v>
      </c>
      <c r="D92" s="1">
        <f>((SUM(Plan2!D81:D92)/SUM(Plan2!D69:D80))*100)-100</f>
        <v>3.2238848620918645</v>
      </c>
      <c r="E92" s="1">
        <f>((SUM(Plan2!E81:E92)/SUM(Plan2!E69:E80))*100)-100</f>
        <v>27.075118148368645</v>
      </c>
      <c r="F92" s="1">
        <f>((SUM(Plan2!F81:F92)/SUM(Plan2!F69:F80))*100)-100</f>
        <v>17.43939975214326</v>
      </c>
      <c r="G92" s="1">
        <f>((SUM(Plan2!G81:G92)/SUM(Plan2!G69:G80))*100)-100</f>
        <v>15.798082276549152</v>
      </c>
      <c r="H92" s="1">
        <f>((SUM(Plan2!H81:H92)/SUM(Plan2!H69:H80))*100)-100</f>
        <v>0.90681173285402394</v>
      </c>
      <c r="I92" s="1"/>
      <c r="J92" s="1"/>
    </row>
    <row r="93" spans="1:10" hidden="1" x14ac:dyDescent="0.25">
      <c r="A93" s="3">
        <v>38838</v>
      </c>
      <c r="B93" s="1">
        <f>((SUM(Plan2!B82:B93)/SUM(Plan2!B70:B81))*100)-100</f>
        <v>8.2739910126422842</v>
      </c>
      <c r="C93" s="1">
        <f>((SUM(Plan2!C82:C93)/SUM(Plan2!C70:C81))*100)-100</f>
        <v>-1.2336333592625408</v>
      </c>
      <c r="D93" s="1">
        <f>((SUM(Plan2!D82:D93)/SUM(Plan2!D70:D81))*100)-100</f>
        <v>4.622280000484281</v>
      </c>
      <c r="E93" s="1">
        <f>((SUM(Plan2!E82:E93)/SUM(Plan2!E70:E81))*100)-100</f>
        <v>26.38248733791788</v>
      </c>
      <c r="F93" s="1">
        <f>((SUM(Plan2!F82:F93)/SUM(Plan2!F70:F81))*100)-100</f>
        <v>18.611531696767685</v>
      </c>
      <c r="G93" s="1">
        <f>((SUM(Plan2!G82:G93)/SUM(Plan2!G70:G81))*100)-100</f>
        <v>15.622352923087576</v>
      </c>
      <c r="H93" s="1">
        <f>((SUM(Plan2!H82:H93)/SUM(Plan2!H70:H81))*100)-100</f>
        <v>-3.0072604856056273</v>
      </c>
      <c r="I93" s="1"/>
      <c r="J93" s="1"/>
    </row>
    <row r="94" spans="1:10" hidden="1" x14ac:dyDescent="0.25">
      <c r="A94" s="3">
        <v>38869</v>
      </c>
      <c r="B94" s="1">
        <f>((SUM(Plan2!B83:B94)/SUM(Plan2!B71:B82))*100)-100</f>
        <v>6.54703276511799</v>
      </c>
      <c r="C94" s="1">
        <f>((SUM(Plan2!C83:C94)/SUM(Plan2!C71:C82))*100)-100</f>
        <v>6.3170814466216143</v>
      </c>
      <c r="D94" s="1">
        <f>((SUM(Plan2!D83:D94)/SUM(Plan2!D71:D82))*100)-100</f>
        <v>6.0548659109012704</v>
      </c>
      <c r="E94" s="1">
        <f>((SUM(Plan2!E83:E94)/SUM(Plan2!E71:E82))*100)-100</f>
        <v>36.502948779278967</v>
      </c>
      <c r="F94" s="1">
        <f>((SUM(Plan2!F83:F94)/SUM(Plan2!F71:F82))*100)-100</f>
        <v>18.908974713104016</v>
      </c>
      <c r="G94" s="1">
        <f>((SUM(Plan2!G83:G94)/SUM(Plan2!G71:G82))*100)-100</f>
        <v>12.03272562362929</v>
      </c>
      <c r="H94" s="1">
        <f>((SUM(Plan2!H83:H94)/SUM(Plan2!H71:H82))*100)-100</f>
        <v>-4.8660660992494371</v>
      </c>
      <c r="I94" s="1"/>
      <c r="J94" s="1"/>
    </row>
    <row r="95" spans="1:10" hidden="1" x14ac:dyDescent="0.25">
      <c r="A95" s="3">
        <v>38899</v>
      </c>
      <c r="B95" s="1">
        <f>((SUM(Plan2!B84:B95)/SUM(Plan2!B72:B83))*100)-100</f>
        <v>5.8431817507467656</v>
      </c>
      <c r="C95" s="1">
        <f>((SUM(Plan2!C84:C95)/SUM(Plan2!C72:C83))*100)-100</f>
        <v>8.9768361645633661</v>
      </c>
      <c r="D95" s="1">
        <f>((SUM(Plan2!D84:D95)/SUM(Plan2!D72:D83))*100)-100</f>
        <v>15.026466941307064</v>
      </c>
      <c r="E95" s="1">
        <f>((SUM(Plan2!E84:E95)/SUM(Plan2!E72:E83))*100)-100</f>
        <v>47.448868277221095</v>
      </c>
      <c r="F95" s="1">
        <f>((SUM(Plan2!F84:F95)/SUM(Plan2!F72:F83))*100)-100</f>
        <v>19.799868150456518</v>
      </c>
      <c r="G95" s="1">
        <f>((SUM(Plan2!G84:G95)/SUM(Plan2!G72:G83))*100)-100</f>
        <v>11.409608721500902</v>
      </c>
      <c r="H95" s="1">
        <f>((SUM(Plan2!H84:H95)/SUM(Plan2!H72:H83))*100)-100</f>
        <v>4.3544089079162802</v>
      </c>
      <c r="I95" s="1"/>
      <c r="J95" s="1"/>
    </row>
    <row r="96" spans="1:10" hidden="1" x14ac:dyDescent="0.25">
      <c r="A96" s="3">
        <v>38930</v>
      </c>
      <c r="B96" s="1">
        <f>((SUM(Plan2!B85:B96)/SUM(Plan2!B73:B84))*100)-100</f>
        <v>6.5710177965084995</v>
      </c>
      <c r="C96" s="1">
        <f>((SUM(Plan2!C85:C96)/SUM(Plan2!C73:C84))*100)-100</f>
        <v>9.9519622372367991</v>
      </c>
      <c r="D96" s="1">
        <f>((SUM(Plan2!D85:D96)/SUM(Plan2!D73:D84))*100)-100</f>
        <v>8.391239377062945</v>
      </c>
      <c r="E96" s="1">
        <f>((SUM(Plan2!E85:E96)/SUM(Plan2!E73:E84))*100)-100</f>
        <v>69.524758015352774</v>
      </c>
      <c r="F96" s="1">
        <f>((SUM(Plan2!F85:F96)/SUM(Plan2!F73:F84))*100)-100</f>
        <v>21.405734497235656</v>
      </c>
      <c r="G96" s="1">
        <f>((SUM(Plan2!G85:G96)/SUM(Plan2!G73:G84))*100)-100</f>
        <v>12.429492518179373</v>
      </c>
      <c r="H96" s="1">
        <f>((SUM(Plan2!H85:H96)/SUM(Plan2!H73:H84))*100)-100</f>
        <v>10.471804302897453</v>
      </c>
      <c r="I96" s="1"/>
      <c r="J96" s="1"/>
    </row>
    <row r="97" spans="1:10" hidden="1" x14ac:dyDescent="0.25">
      <c r="A97" s="3">
        <v>38961</v>
      </c>
      <c r="B97" s="1">
        <f>((SUM(Plan2!B86:B97)/SUM(Plan2!B74:B85))*100)-100</f>
        <v>5.0883885175299497</v>
      </c>
      <c r="C97" s="1">
        <f>((SUM(Plan2!C86:C97)/SUM(Plan2!C74:C85))*100)-100</f>
        <v>10.482938412181568</v>
      </c>
      <c r="D97" s="1">
        <f>((SUM(Plan2!D86:D97)/SUM(Plan2!D74:D85))*100)-100</f>
        <v>10.106752213152092</v>
      </c>
      <c r="E97" s="1">
        <f>((SUM(Plan2!E86:E97)/SUM(Plan2!E74:E85))*100)-100</f>
        <v>58.715882111318422</v>
      </c>
      <c r="F97" s="1">
        <f>((SUM(Plan2!F86:F97)/SUM(Plan2!F74:F85))*100)-100</f>
        <v>22.054881836116436</v>
      </c>
      <c r="G97" s="1">
        <f>((SUM(Plan2!G86:G97)/SUM(Plan2!G74:G85))*100)-100</f>
        <v>14.419091748619579</v>
      </c>
      <c r="H97" s="1">
        <f>((SUM(Plan2!H86:H97)/SUM(Plan2!H74:H85))*100)-100</f>
        <v>20.382975529953697</v>
      </c>
      <c r="I97" s="1"/>
      <c r="J97" s="1"/>
    </row>
    <row r="98" spans="1:10" hidden="1" x14ac:dyDescent="0.25">
      <c r="A98" s="3">
        <v>38991</v>
      </c>
      <c r="B98" s="1">
        <f>((SUM(Plan2!B87:B98)/SUM(Plan2!B75:B86))*100)-100</f>
        <v>5.022019864646694</v>
      </c>
      <c r="C98" s="1">
        <f>((SUM(Plan2!C87:C98)/SUM(Plan2!C75:C86))*100)-100</f>
        <v>11.499505622087256</v>
      </c>
      <c r="D98" s="1">
        <f>((SUM(Plan2!D87:D98)/SUM(Plan2!D75:D86))*100)-100</f>
        <v>11.060820808335123</v>
      </c>
      <c r="E98" s="1">
        <f>((SUM(Plan2!E87:E98)/SUM(Plan2!E75:E86))*100)-100</f>
        <v>58.50511970846776</v>
      </c>
      <c r="F98" s="1">
        <f>((SUM(Plan2!F87:F98)/SUM(Plan2!F75:F86))*100)-100</f>
        <v>25.411496651572335</v>
      </c>
      <c r="G98" s="1">
        <f>((SUM(Plan2!G87:G98)/SUM(Plan2!G75:G86))*100)-100</f>
        <v>13.965271948814745</v>
      </c>
      <c r="H98" s="1">
        <f>((SUM(Plan2!H87:H98)/SUM(Plan2!H75:H86))*100)-100</f>
        <v>26.685754881481756</v>
      </c>
      <c r="I98" s="1"/>
      <c r="J98" s="1"/>
    </row>
    <row r="99" spans="1:10" hidden="1" x14ac:dyDescent="0.25">
      <c r="A99" s="3">
        <v>39022</v>
      </c>
      <c r="B99" s="1">
        <f>((SUM(Plan2!B88:B99)/SUM(Plan2!B76:B87))*100)-100</f>
        <v>6.0909868055415615</v>
      </c>
      <c r="C99" s="1">
        <f>((SUM(Plan2!C88:C99)/SUM(Plan2!C76:C87))*100)-100</f>
        <v>12.793224654781696</v>
      </c>
      <c r="D99" s="1">
        <f>((SUM(Plan2!D88:D99)/SUM(Plan2!D76:D87))*100)-100</f>
        <v>9.7939906158021017</v>
      </c>
      <c r="E99" s="1">
        <f>((SUM(Plan2!E88:E99)/SUM(Plan2!E76:E87))*100)-100</f>
        <v>61.368395811732199</v>
      </c>
      <c r="F99" s="1">
        <f>((SUM(Plan2!F88:F99)/SUM(Plan2!F76:F87))*100)-100</f>
        <v>20.039021675126165</v>
      </c>
      <c r="G99" s="1">
        <f>((SUM(Plan2!G88:G99)/SUM(Plan2!G76:G87))*100)-100</f>
        <v>11.921498710417083</v>
      </c>
      <c r="H99" s="1">
        <f>((SUM(Plan2!H88:H99)/SUM(Plan2!H76:H87))*100)-100</f>
        <v>42.243599506622189</v>
      </c>
      <c r="I99" s="1"/>
      <c r="J99" s="1"/>
    </row>
    <row r="100" spans="1:10" hidden="1" x14ac:dyDescent="0.25">
      <c r="A100" s="3">
        <v>39052</v>
      </c>
      <c r="B100" s="1">
        <f>((SUM(Plan2!B89:B100)/SUM(Plan2!B77:B88))*100)-100</f>
        <v>6.4081867877315375</v>
      </c>
      <c r="C100" s="1">
        <f>((SUM(Plan2!C89:C100)/SUM(Plan2!C77:C88))*100)-100</f>
        <v>13.477247099757932</v>
      </c>
      <c r="D100" s="1">
        <f>((SUM(Plan2!D89:D100)/SUM(Plan2!D77:D88))*100)-100</f>
        <v>10.576570501011687</v>
      </c>
      <c r="E100" s="1">
        <f>((SUM(Plan2!E89:E100)/SUM(Plan2!E77:E88))*100)-100</f>
        <v>70.575399914091662</v>
      </c>
      <c r="F100" s="1">
        <f>((SUM(Plan2!F89:F100)/SUM(Plan2!F77:F88))*100)-100</f>
        <v>9.9693661564897837</v>
      </c>
      <c r="G100" s="1">
        <f>((SUM(Plan2!G89:G100)/SUM(Plan2!G77:G88))*100)-100</f>
        <v>6.2773207850862462</v>
      </c>
      <c r="H100" s="1">
        <f>((SUM(Plan2!H89:H100)/SUM(Plan2!H77:H88))*100)-100</f>
        <v>51.535082439825857</v>
      </c>
      <c r="I100" s="1"/>
      <c r="J100" s="1"/>
    </row>
    <row r="101" spans="1:10" hidden="1" x14ac:dyDescent="0.25">
      <c r="A101" s="3">
        <v>39083</v>
      </c>
      <c r="B101" s="1">
        <f>((SUM(Plan2!B90:B101)/SUM(Plan2!B78:B89))*100)-100</f>
        <v>6.8527721685775305</v>
      </c>
      <c r="C101" s="1">
        <f>((SUM(Plan2!C90:C101)/SUM(Plan2!C78:C89))*100)-100</f>
        <v>17.019050542138388</v>
      </c>
      <c r="D101" s="1">
        <f>((SUM(Plan2!D90:D101)/SUM(Plan2!D78:D89))*100)-100</f>
        <v>6.5760016704692106</v>
      </c>
      <c r="E101" s="1">
        <f>((SUM(Plan2!E90:E101)/SUM(Plan2!E78:E89))*100)-100</f>
        <v>80.108977258374637</v>
      </c>
      <c r="F101" s="1">
        <f>((SUM(Plan2!F90:F101)/SUM(Plan2!F78:F89))*100)-100</f>
        <v>9.0223064289520778</v>
      </c>
      <c r="G101" s="1">
        <f>((SUM(Plan2!G90:G101)/SUM(Plan2!G78:G89))*100)-100</f>
        <v>5.2363822514697205</v>
      </c>
      <c r="H101" s="1">
        <f>((SUM(Plan2!H90:H101)/SUM(Plan2!H78:H89))*100)-100</f>
        <v>57.175812979997147</v>
      </c>
      <c r="I101" s="1"/>
      <c r="J101" s="1"/>
    </row>
    <row r="102" spans="1:10" hidden="1" x14ac:dyDescent="0.25">
      <c r="A102" s="3">
        <v>39114</v>
      </c>
      <c r="B102" s="1">
        <f>((SUM(Plan2!B91:B102)/SUM(Plan2!B79:B90))*100)-100</f>
        <v>7.3407121930781187</v>
      </c>
      <c r="C102" s="1">
        <f>((SUM(Plan2!C91:C102)/SUM(Plan2!C79:C90))*100)-100</f>
        <v>51.251932394477706</v>
      </c>
      <c r="D102" s="1">
        <f>((SUM(Plan2!D91:D102)/SUM(Plan2!D79:D90))*100)-100</f>
        <v>-0.10310071876399718</v>
      </c>
      <c r="E102" s="1">
        <f>((SUM(Plan2!E91:E102)/SUM(Plan2!E79:E90))*100)-100</f>
        <v>63.958520797755028</v>
      </c>
      <c r="F102" s="1">
        <f>((SUM(Plan2!F91:F102)/SUM(Plan2!F79:F90))*100)-100</f>
        <v>9.4663157000890692</v>
      </c>
      <c r="G102" s="1">
        <f>((SUM(Plan2!G91:G102)/SUM(Plan2!G79:G90))*100)-100</f>
        <v>6.4893595544779998</v>
      </c>
      <c r="H102" s="1">
        <f>((SUM(Plan2!H91:H102)/SUM(Plan2!H79:H90))*100)-100</f>
        <v>67.517579771635184</v>
      </c>
      <c r="I102" s="1"/>
      <c r="J102" s="1"/>
    </row>
    <row r="103" spans="1:10" hidden="1" x14ac:dyDescent="0.25">
      <c r="A103" s="3">
        <v>39142</v>
      </c>
      <c r="B103" s="1">
        <f>((SUM(Plan2!B92:B103)/SUM(Plan2!B80:B91))*100)-100</f>
        <v>8.1602972517613779</v>
      </c>
      <c r="C103" s="1">
        <f>((SUM(Plan2!C92:C103)/SUM(Plan2!C80:C91))*100)-100</f>
        <v>126.7488956229129</v>
      </c>
      <c r="D103" s="1">
        <f>((SUM(Plan2!D92:D103)/SUM(Plan2!D80:D91))*100)-100</f>
        <v>4.2601957873720266</v>
      </c>
      <c r="E103" s="1">
        <f>((SUM(Plan2!E92:E103)/SUM(Plan2!E80:E91))*100)-100</f>
        <v>60.105978391053839</v>
      </c>
      <c r="F103" s="1">
        <f>((SUM(Plan2!F92:F103)/SUM(Plan2!F80:F91))*100)-100</f>
        <v>9.9877509169045311</v>
      </c>
      <c r="G103" s="1">
        <f>((SUM(Plan2!G92:G103)/SUM(Plan2!G80:G91))*100)-100</f>
        <v>6.4585617090107093</v>
      </c>
      <c r="H103" s="1">
        <f>((SUM(Plan2!H92:H103)/SUM(Plan2!H80:H91))*100)-100</f>
        <v>73.896309059119318</v>
      </c>
      <c r="I103" s="1"/>
      <c r="J103" s="1"/>
    </row>
    <row r="104" spans="1:10" hidden="1" x14ac:dyDescent="0.25">
      <c r="A104" s="3">
        <v>39173</v>
      </c>
      <c r="B104" s="1">
        <f>((SUM(Plan2!B93:B104)/SUM(Plan2!B81:B92))*100)-100</f>
        <v>8.2293319483171388</v>
      </c>
      <c r="C104" s="1">
        <f>((SUM(Plan2!C93:C104)/SUM(Plan2!C81:C92))*100)-100</f>
        <v>86.523957485248928</v>
      </c>
      <c r="D104" s="1">
        <f>((SUM(Plan2!D93:D104)/SUM(Plan2!D81:D92))*100)-100</f>
        <v>5.7303876971972016</v>
      </c>
      <c r="E104" s="1">
        <f>((SUM(Plan2!E93:E104)/SUM(Plan2!E81:E92))*100)-100</f>
        <v>59.610691443849703</v>
      </c>
      <c r="F104" s="1">
        <f>((SUM(Plan2!F93:F104)/SUM(Plan2!F81:F92))*100)-100</f>
        <v>7.6945656781186074</v>
      </c>
      <c r="G104" s="1">
        <f>((SUM(Plan2!G93:G104)/SUM(Plan2!G81:G92))*100)-100</f>
        <v>6.6079586789166314</v>
      </c>
      <c r="H104" s="1">
        <f>((SUM(Plan2!H93:H104)/SUM(Plan2!H81:H92))*100)-100</f>
        <v>76.682890263599575</v>
      </c>
      <c r="I104" s="1"/>
      <c r="J104" s="1"/>
    </row>
    <row r="105" spans="1:10" hidden="1" x14ac:dyDescent="0.25">
      <c r="A105" s="3">
        <v>39203</v>
      </c>
      <c r="B105" s="1">
        <f>((SUM(Plan2!B94:B105)/SUM(Plan2!B82:B93))*100)-100</f>
        <v>9.5733574219596846</v>
      </c>
      <c r="C105" s="1">
        <f>((SUM(Plan2!C94:C105)/SUM(Plan2!C82:C93))*100)-100</f>
        <v>39.408134823362445</v>
      </c>
      <c r="D105" s="1">
        <f>((SUM(Plan2!D94:D105)/SUM(Plan2!D82:D93))*100)-100</f>
        <v>6.8184681552043003</v>
      </c>
      <c r="E105" s="1">
        <f>((SUM(Plan2!E94:E105)/SUM(Plan2!E82:E93))*100)-100</f>
        <v>56.256056318924777</v>
      </c>
      <c r="F105" s="1">
        <f>((SUM(Plan2!F94:F105)/SUM(Plan2!F82:F93))*100)-100</f>
        <v>7.8229935097139673</v>
      </c>
      <c r="G105" s="1">
        <f>((SUM(Plan2!G94:G105)/SUM(Plan2!G82:G93))*100)-100</f>
        <v>6.7375266741197919</v>
      </c>
      <c r="H105" s="1">
        <f>((SUM(Plan2!H94:H105)/SUM(Plan2!H82:H93))*100)-100</f>
        <v>84.024672656168121</v>
      </c>
      <c r="I105" s="1"/>
      <c r="J105" s="1"/>
    </row>
    <row r="106" spans="1:10" hidden="1" x14ac:dyDescent="0.25">
      <c r="A106" s="3">
        <v>39234</v>
      </c>
      <c r="B106" s="1">
        <f>((SUM(Plan2!B95:B106)/SUM(Plan2!B83:B94))*100)-100</f>
        <v>10.084692889657958</v>
      </c>
      <c r="C106" s="1">
        <f>((SUM(Plan2!C95:C106)/SUM(Plan2!C83:C94))*100)-100</f>
        <v>31.708606039146417</v>
      </c>
      <c r="D106" s="1">
        <f>((SUM(Plan2!D95:D106)/SUM(Plan2!D83:D94))*100)-100</f>
        <v>7.8356093226580725</v>
      </c>
      <c r="E106" s="1">
        <f>((SUM(Plan2!E95:E106)/SUM(Plan2!E83:E94))*100)-100</f>
        <v>56.59062764760634</v>
      </c>
      <c r="F106" s="1">
        <f>((SUM(Plan2!F95:F106)/SUM(Plan2!F83:F94))*100)-100</f>
        <v>6.2615408169079103</v>
      </c>
      <c r="G106" s="1">
        <f>((SUM(Plan2!G95:G106)/SUM(Plan2!G83:G94))*100)-100</f>
        <v>7.2454739840684255</v>
      </c>
      <c r="H106" s="1">
        <f>((SUM(Plan2!H95:H106)/SUM(Plan2!H83:H94))*100)-100</f>
        <v>88.796755915700032</v>
      </c>
      <c r="I106" s="1"/>
      <c r="J106" s="1"/>
    </row>
    <row r="107" spans="1:10" hidden="1" x14ac:dyDescent="0.25">
      <c r="A107" s="3">
        <v>39264</v>
      </c>
      <c r="B107" s="1">
        <f>((SUM(Plan2!B96:B107)/SUM(Plan2!B84:B95))*100)-100</f>
        <v>10.854585351889796</v>
      </c>
      <c r="C107" s="1">
        <f>((SUM(Plan2!C96:C107)/SUM(Plan2!C84:C95))*100)-100</f>
        <v>29.908626709738655</v>
      </c>
      <c r="D107" s="1">
        <f>((SUM(Plan2!D96:D107)/SUM(Plan2!D84:D95))*100)-100</f>
        <v>-1.645212395588814</v>
      </c>
      <c r="E107" s="1">
        <f>((SUM(Plan2!E96:E107)/SUM(Plan2!E84:E95))*100)-100</f>
        <v>56.755285165009468</v>
      </c>
      <c r="F107" s="1">
        <f>((SUM(Plan2!F96:F107)/SUM(Plan2!F84:F95))*100)-100</f>
        <v>8.4416746211341405</v>
      </c>
      <c r="G107" s="1">
        <f>((SUM(Plan2!G96:G107)/SUM(Plan2!G84:G95))*100)-100</f>
        <v>5.7907583893920531</v>
      </c>
      <c r="H107" s="1">
        <f>((SUM(Plan2!H96:H107)/SUM(Plan2!H84:H95))*100)-100</f>
        <v>78.025304147450328</v>
      </c>
      <c r="I107" s="1"/>
      <c r="J107" s="1"/>
    </row>
    <row r="108" spans="1:10" hidden="1" x14ac:dyDescent="0.25">
      <c r="A108" s="3">
        <v>39295</v>
      </c>
      <c r="B108" s="1">
        <f>((SUM(Plan2!B97:B108)/SUM(Plan2!B85:B96))*100)-100</f>
        <v>11.129123859168246</v>
      </c>
      <c r="C108" s="1">
        <f>((SUM(Plan2!C97:C108)/SUM(Plan2!C85:C96))*100)-100</f>
        <v>29.064495137542593</v>
      </c>
      <c r="D108" s="1">
        <f>((SUM(Plan2!D97:D108)/SUM(Plan2!D85:D96))*100)-100</f>
        <v>1.9813993806167645</v>
      </c>
      <c r="E108" s="1">
        <f>((SUM(Plan2!E97:E108)/SUM(Plan2!E85:E96))*100)-100</f>
        <v>32.691606303017181</v>
      </c>
      <c r="F108" s="1">
        <f>((SUM(Plan2!F97:F108)/SUM(Plan2!F85:F96))*100)-100</f>
        <v>6.635138488568586</v>
      </c>
      <c r="G108" s="1">
        <f>((SUM(Plan2!G97:G108)/SUM(Plan2!G85:G96))*100)-100</f>
        <v>4.7740345177568173</v>
      </c>
      <c r="H108" s="1">
        <f>((SUM(Plan2!H97:H108)/SUM(Plan2!H85:H96))*100)-100</f>
        <v>71.531631609474999</v>
      </c>
      <c r="I108" s="1"/>
      <c r="J108" s="1"/>
    </row>
    <row r="109" spans="1:10" hidden="1" x14ac:dyDescent="0.25">
      <c r="A109" s="3">
        <v>39326</v>
      </c>
      <c r="B109" s="1">
        <f>((SUM(Plan2!B98:B109)/SUM(Plan2!B86:B97))*100)-100</f>
        <v>11.620214985723393</v>
      </c>
      <c r="C109" s="1">
        <f>((SUM(Plan2!C98:C109)/SUM(Plan2!C86:C97))*100)-100</f>
        <v>28.545593970035441</v>
      </c>
      <c r="D109" s="1">
        <f>((SUM(Plan2!D98:D109)/SUM(Plan2!D86:D97))*100)-100</f>
        <v>2.356326476686263</v>
      </c>
      <c r="E109" s="1">
        <f>((SUM(Plan2!E98:E109)/SUM(Plan2!E86:E97))*100)-100</f>
        <v>31.242735728129247</v>
      </c>
      <c r="F109" s="1">
        <f>((SUM(Plan2!F98:F109)/SUM(Plan2!F86:F97))*100)-100</f>
        <v>6.9293894383332599</v>
      </c>
      <c r="G109" s="1">
        <f>((SUM(Plan2!G98:G109)/SUM(Plan2!G86:G97))*100)-100</f>
        <v>3.9805453164595974</v>
      </c>
      <c r="H109" s="1">
        <f>((SUM(Plan2!H98:H109)/SUM(Plan2!H86:H97))*100)-100</f>
        <v>59.941346831004779</v>
      </c>
      <c r="I109" s="1"/>
      <c r="J109" s="1"/>
    </row>
    <row r="110" spans="1:10" hidden="1" x14ac:dyDescent="0.25">
      <c r="A110" s="3">
        <v>39356</v>
      </c>
      <c r="B110" s="1">
        <f>((SUM(Plan2!B99:B110)/SUM(Plan2!B87:B98))*100)-100</f>
        <v>11.905409025301282</v>
      </c>
      <c r="C110" s="1">
        <f>((SUM(Plan2!C99:C110)/SUM(Plan2!C87:C98))*100)-100</f>
        <v>28.258341683668988</v>
      </c>
      <c r="D110" s="1">
        <f>((SUM(Plan2!D99:D110)/SUM(Plan2!D87:D98))*100)-100</f>
        <v>1.0949950876452732</v>
      </c>
      <c r="E110" s="1">
        <f>((SUM(Plan2!E99:E110)/SUM(Plan2!E87:E98))*100)-100</f>
        <v>34.739004552319983</v>
      </c>
      <c r="F110" s="1">
        <f>((SUM(Plan2!F99:F110)/SUM(Plan2!F87:F98))*100)-100</f>
        <v>6.818700171193754</v>
      </c>
      <c r="G110" s="1">
        <f>((SUM(Plan2!G99:G110)/SUM(Plan2!G87:G98))*100)-100</f>
        <v>5.0991962803596351</v>
      </c>
      <c r="H110" s="1">
        <f>((SUM(Plan2!H99:H110)/SUM(Plan2!H87:H98))*100)-100</f>
        <v>54.38798805828236</v>
      </c>
      <c r="I110" s="1"/>
      <c r="J110" s="1"/>
    </row>
    <row r="111" spans="1:10" hidden="1" x14ac:dyDescent="0.25">
      <c r="A111" s="3">
        <v>39387</v>
      </c>
      <c r="B111" s="1">
        <f>((SUM(Plan2!B100:B111)/SUM(Plan2!B88:B99))*100)-100</f>
        <v>11.731212255942353</v>
      </c>
      <c r="C111" s="1">
        <f>((SUM(Plan2!C100:C111)/SUM(Plan2!C88:C99))*100)-100</f>
        <v>27.737064053595944</v>
      </c>
      <c r="D111" s="1">
        <f>((SUM(Plan2!D100:D111)/SUM(Plan2!D88:D99))*100)-100</f>
        <v>3.1848833685318709</v>
      </c>
      <c r="E111" s="1">
        <f>((SUM(Plan2!E100:E111)/SUM(Plan2!E88:E99))*100)-100</f>
        <v>36.932257896854281</v>
      </c>
      <c r="F111" s="1">
        <f>((SUM(Plan2!F100:F111)/SUM(Plan2!F88:F99))*100)-100</f>
        <v>10.49355801333401</v>
      </c>
      <c r="G111" s="1">
        <f>((SUM(Plan2!G100:G111)/SUM(Plan2!G88:G99))*100)-100</f>
        <v>5.820488950393198</v>
      </c>
      <c r="H111" s="1">
        <f>((SUM(Plan2!H100:H111)/SUM(Plan2!H88:H99))*100)-100</f>
        <v>45.893088427685086</v>
      </c>
      <c r="I111" s="1"/>
      <c r="J111" s="1"/>
    </row>
    <row r="112" spans="1:10" hidden="1" x14ac:dyDescent="0.25">
      <c r="A112" s="3">
        <v>39417</v>
      </c>
      <c r="B112" s="1">
        <f>((SUM(Plan2!B101:B112)/SUM(Plan2!B89:B100))*100)-100</f>
        <v>11.353876928343539</v>
      </c>
      <c r="C112" s="1">
        <f>((SUM(Plan2!C101:C112)/SUM(Plan2!C89:C100))*100)-100</f>
        <v>26.807564678181038</v>
      </c>
      <c r="D112" s="1">
        <f>((SUM(Plan2!D101:D112)/SUM(Plan2!D89:D100))*100)-100</f>
        <v>13.475132892238889</v>
      </c>
      <c r="E112" s="1">
        <f>((SUM(Plan2!E101:E112)/SUM(Plan2!E89:E100))*100)-100</f>
        <v>24.891339960897511</v>
      </c>
      <c r="F112" s="1">
        <f>((SUM(Plan2!F101:F112)/SUM(Plan2!F89:F100))*100)-100</f>
        <v>12.58902647720592</v>
      </c>
      <c r="G112" s="1">
        <f>((SUM(Plan2!G101:G112)/SUM(Plan2!G89:G100))*100)-100</f>
        <v>9.5464807723650011</v>
      </c>
      <c r="H112" s="1">
        <f>((SUM(Plan2!H101:H112)/SUM(Plan2!H89:H100))*100)-100</f>
        <v>41.34841162806768</v>
      </c>
      <c r="I112" s="1"/>
      <c r="J112" s="1"/>
    </row>
    <row r="113" spans="1:10" hidden="1" x14ac:dyDescent="0.25">
      <c r="A113" s="3">
        <v>39448</v>
      </c>
      <c r="B113" s="1">
        <f>((SUM(Plan2!B102:B113)/SUM(Plan2!B90:B101))*100)-100</f>
        <v>11.208246228139757</v>
      </c>
      <c r="C113" s="1">
        <f>((SUM(Plan2!C102:C113)/SUM(Plan2!C90:C101))*100)-100</f>
        <v>24.734517606829186</v>
      </c>
      <c r="D113" s="1">
        <f>((SUM(Plan2!D102:D113)/SUM(Plan2!D90:D101))*100)-100</f>
        <v>13.450871403399802</v>
      </c>
      <c r="E113" s="1">
        <f>((SUM(Plan2!E102:E113)/SUM(Plan2!E90:E101))*100)-100</f>
        <v>9.7082215618819419</v>
      </c>
      <c r="F113" s="1">
        <f>((SUM(Plan2!F102:F113)/SUM(Plan2!F90:F101))*100)-100</f>
        <v>12.32941954694455</v>
      </c>
      <c r="G113" s="1">
        <f>((SUM(Plan2!G102:G113)/SUM(Plan2!G90:G101))*100)-100</f>
        <v>11.915495189583041</v>
      </c>
      <c r="H113" s="1">
        <f>((SUM(Plan2!H102:H113)/SUM(Plan2!H90:H101))*100)-100</f>
        <v>43.466726434600758</v>
      </c>
      <c r="I113" s="1"/>
      <c r="J113" s="1"/>
    </row>
    <row r="114" spans="1:10" hidden="1" x14ac:dyDescent="0.25">
      <c r="A114" s="3">
        <v>39479</v>
      </c>
      <c r="B114" s="1">
        <f>((SUM(Plan2!B103:B114)/SUM(Plan2!B91:B102))*100)-100</f>
        <v>10.605449748008027</v>
      </c>
      <c r="C114" s="1">
        <f>((SUM(Plan2!C103:C114)/SUM(Plan2!C91:C102))*100)-100</f>
        <v>24.511531905085661</v>
      </c>
      <c r="D114" s="1">
        <f>((SUM(Plan2!D103:D114)/SUM(Plan2!D91:D102))*100)-100</f>
        <v>15.976266334888649</v>
      </c>
      <c r="E114" s="1">
        <f>((SUM(Plan2!E103:E114)/SUM(Plan2!E91:E102))*100)-100</f>
        <v>13.360854601322217</v>
      </c>
      <c r="F114" s="1">
        <f>((SUM(Plan2!F103:F114)/SUM(Plan2!F91:F102))*100)-100</f>
        <v>12.968049950992238</v>
      </c>
      <c r="G114" s="1">
        <f>((SUM(Plan2!G103:G114)/SUM(Plan2!G91:G102))*100)-100</f>
        <v>12.491098418803674</v>
      </c>
      <c r="H114" s="1">
        <f>((SUM(Plan2!H103:H114)/SUM(Plan2!H91:H102))*100)-100</f>
        <v>49.840520475674765</v>
      </c>
      <c r="I114" s="1"/>
      <c r="J114" s="1"/>
    </row>
    <row r="115" spans="1:10" hidden="1" x14ac:dyDescent="0.25">
      <c r="A115" s="3">
        <v>39508</v>
      </c>
      <c r="B115" s="1">
        <f>((SUM(Plan2!B104:B115)/SUM(Plan2!B92:B103))*100)-100</f>
        <v>11.216145330881716</v>
      </c>
      <c r="C115" s="1">
        <f>((SUM(Plan2!C104:C115)/SUM(Plan2!C92:C103))*100)-100</f>
        <v>25.195287509198835</v>
      </c>
      <c r="D115" s="1">
        <f>((SUM(Plan2!D104:D115)/SUM(Plan2!D92:D103))*100)-100</f>
        <v>16.514255178930526</v>
      </c>
      <c r="E115" s="1">
        <f>((SUM(Plan2!E104:E115)/SUM(Plan2!E92:E103))*100)-100</f>
        <v>11.91416473381301</v>
      </c>
      <c r="F115" s="1">
        <f>((SUM(Plan2!F104:F115)/SUM(Plan2!F92:F103))*100)-100</f>
        <v>12.103720709239198</v>
      </c>
      <c r="G115" s="1">
        <f>((SUM(Plan2!G104:G115)/SUM(Plan2!G92:G103))*100)-100</f>
        <v>13.782057878502968</v>
      </c>
      <c r="H115" s="1">
        <f>((SUM(Plan2!H104:H115)/SUM(Plan2!H92:H103))*100)-100</f>
        <v>52.275679158702985</v>
      </c>
      <c r="I115" s="1"/>
      <c r="J115" s="1"/>
    </row>
    <row r="116" spans="1:10" hidden="1" x14ac:dyDescent="0.25">
      <c r="A116" s="3">
        <v>39539</v>
      </c>
      <c r="B116" s="1">
        <f>((SUM(Plan2!B105:B116)/SUM(Plan2!B93:B104))*100)-100</f>
        <v>11.434280575241672</v>
      </c>
      <c r="C116" s="1">
        <f>((SUM(Plan2!C105:C116)/SUM(Plan2!C93:C104))*100)-100</f>
        <v>21.102775113568015</v>
      </c>
      <c r="D116" s="1">
        <f>((SUM(Plan2!D105:D116)/SUM(Plan2!D93:D104))*100)-100</f>
        <v>16.215196326075841</v>
      </c>
      <c r="E116" s="1">
        <f>((SUM(Plan2!E105:E116)/SUM(Plan2!E93:E104))*100)-100</f>
        <v>14.142682773149986</v>
      </c>
      <c r="F116" s="1">
        <f>((SUM(Plan2!F105:F116)/SUM(Plan2!F93:F104))*100)-100</f>
        <v>13.760742260528815</v>
      </c>
      <c r="G116" s="1">
        <f>((SUM(Plan2!G105:G116)/SUM(Plan2!G93:G104))*100)-100</f>
        <v>14.366743690562416</v>
      </c>
      <c r="H116" s="1">
        <f>((SUM(Plan2!H105:H116)/SUM(Plan2!H93:H104))*100)-100</f>
        <v>55.409200480871107</v>
      </c>
      <c r="I116" s="1"/>
      <c r="J116" s="1"/>
    </row>
    <row r="117" spans="1:10" hidden="1" x14ac:dyDescent="0.25">
      <c r="A117" s="3">
        <v>39569</v>
      </c>
      <c r="B117" s="1">
        <f>((SUM(Plan2!B106:B117)/SUM(Plan2!B94:B105))*100)-100</f>
        <v>11.685254529808418</v>
      </c>
      <c r="C117" s="1">
        <f>((SUM(Plan2!C106:C117)/SUM(Plan2!C94:C105))*100)-100</f>
        <v>15.680181422378794</v>
      </c>
      <c r="D117" s="1">
        <f>((SUM(Plan2!D106:D117)/SUM(Plan2!D94:D105))*100)-100</f>
        <v>14.742257864258136</v>
      </c>
      <c r="E117" s="1">
        <f>((SUM(Plan2!E106:E117)/SUM(Plan2!E94:E105))*100)-100</f>
        <v>20.114542493463176</v>
      </c>
      <c r="F117" s="1">
        <f>((SUM(Plan2!F106:F117)/SUM(Plan2!F94:F105))*100)-100</f>
        <v>12.035248921807735</v>
      </c>
      <c r="G117" s="1">
        <f>((SUM(Plan2!G106:G117)/SUM(Plan2!G94:G105))*100)-100</f>
        <v>14.971274589471562</v>
      </c>
      <c r="H117" s="1">
        <f>((SUM(Plan2!H106:H117)/SUM(Plan2!H94:H105))*100)-100</f>
        <v>70.727340155301761</v>
      </c>
      <c r="I117" s="1"/>
      <c r="J117" s="1"/>
    </row>
    <row r="118" spans="1:10" hidden="1" x14ac:dyDescent="0.25">
      <c r="A118" s="3">
        <v>39600</v>
      </c>
      <c r="B118" s="1">
        <f>((SUM(Plan2!B107:B118)/SUM(Plan2!B95:B106))*100)-100</f>
        <v>12.189186282479184</v>
      </c>
      <c r="C118" s="1">
        <f>((SUM(Plan2!C107:C118)/SUM(Plan2!C95:C106))*100)-100</f>
        <v>14.84900022978313</v>
      </c>
      <c r="D118" s="1">
        <f>((SUM(Plan2!D107:D118)/SUM(Plan2!D95:D106))*100)-100</f>
        <v>15.353291938101577</v>
      </c>
      <c r="E118" s="1">
        <f>((SUM(Plan2!E107:E118)/SUM(Plan2!E95:E106))*100)-100</f>
        <v>14.858361472917764</v>
      </c>
      <c r="F118" s="1">
        <f>((SUM(Plan2!F107:F118)/SUM(Plan2!F95:F106))*100)-100</f>
        <v>13.902956868557425</v>
      </c>
      <c r="G118" s="1">
        <f>((SUM(Plan2!G107:G118)/SUM(Plan2!G95:G106))*100)-100</f>
        <v>13.372081286942915</v>
      </c>
      <c r="H118" s="1">
        <f>((SUM(Plan2!H107:H118)/SUM(Plan2!H95:H106))*100)-100</f>
        <v>72.4154452964668</v>
      </c>
      <c r="I118" s="1"/>
      <c r="J118" s="1"/>
    </row>
    <row r="119" spans="1:10" hidden="1" x14ac:dyDescent="0.25">
      <c r="A119" s="3">
        <v>39630</v>
      </c>
      <c r="B119" s="1">
        <f>((SUM(Plan2!B108:B119)/SUM(Plan2!B96:B107))*100)-100</f>
        <v>11.554376674795336</v>
      </c>
      <c r="C119" s="1">
        <f>((SUM(Plan2!C108:C119)/SUM(Plan2!C96:C107))*100)-100</f>
        <v>15.08767984260291</v>
      </c>
      <c r="D119" s="1">
        <f>((SUM(Plan2!D108:D119)/SUM(Plan2!D96:D107))*100)-100</f>
        <v>22.204735118144441</v>
      </c>
      <c r="E119" s="1">
        <f>((SUM(Plan2!E108:E119)/SUM(Plan2!E96:E107))*100)-100</f>
        <v>4.094461298388083</v>
      </c>
      <c r="F119" s="1">
        <f>((SUM(Plan2!F108:F119)/SUM(Plan2!F96:F107))*100)-100</f>
        <v>12.257899816275525</v>
      </c>
      <c r="G119" s="1">
        <f>((SUM(Plan2!G108:G119)/SUM(Plan2!G96:G107))*100)-100</f>
        <v>14.46255621883769</v>
      </c>
      <c r="H119" s="1">
        <f>((SUM(Plan2!H108:H119)/SUM(Plan2!H96:H107))*100)-100</f>
        <v>77.685830428467057</v>
      </c>
      <c r="I119" s="1"/>
      <c r="J119" s="1"/>
    </row>
    <row r="120" spans="1:10" hidden="1" x14ac:dyDescent="0.25">
      <c r="A120" s="3">
        <v>39661</v>
      </c>
      <c r="B120" s="1">
        <f>((SUM(Plan2!B109:B120)/SUM(Plan2!B97:B108))*100)-100</f>
        <v>11.463828352588209</v>
      </c>
      <c r="C120" s="1">
        <f>((SUM(Plan2!C109:C120)/SUM(Plan2!C97:C108))*100)-100</f>
        <v>14.813900714530277</v>
      </c>
      <c r="D120" s="1">
        <f>((SUM(Plan2!D109:D120)/SUM(Plan2!D97:D108))*100)-100</f>
        <v>19.291302642137651</v>
      </c>
      <c r="E120" s="1">
        <f>((SUM(Plan2!E109:E120)/SUM(Plan2!E97:E108))*100)-100</f>
        <v>8.7886023656425607</v>
      </c>
      <c r="F120" s="1">
        <f>((SUM(Plan2!F109:F120)/SUM(Plan2!F97:F108))*100)-100</f>
        <v>12.185249837372965</v>
      </c>
      <c r="G120" s="1">
        <f>((SUM(Plan2!G109:G120)/SUM(Plan2!G97:G108))*100)-100</f>
        <v>16.668677309433548</v>
      </c>
      <c r="H120" s="1">
        <f>((SUM(Plan2!H109:H120)/SUM(Plan2!H97:H108))*100)-100</f>
        <v>108.39952036049593</v>
      </c>
      <c r="I120" s="1"/>
      <c r="J120" s="1"/>
    </row>
    <row r="121" spans="1:10" hidden="1" x14ac:dyDescent="0.25">
      <c r="A121" s="3">
        <v>39692</v>
      </c>
      <c r="B121" s="1">
        <f>((SUM(Plan2!B110:B121)/SUM(Plan2!B98:B109))*100)-100</f>
        <v>11.974731400710198</v>
      </c>
      <c r="C121" s="1">
        <f>((SUM(Plan2!C110:C121)/SUM(Plan2!C98:C109))*100)-100</f>
        <v>15.146975130647817</v>
      </c>
      <c r="D121" s="1">
        <f>((SUM(Plan2!D110:D121)/SUM(Plan2!D98:D109))*100)-100</f>
        <v>15.493317093448852</v>
      </c>
      <c r="E121" s="1">
        <f>((SUM(Plan2!E110:E121)/SUM(Plan2!E98:E109))*100)-100</f>
        <v>11.979354555673694</v>
      </c>
      <c r="F121" s="1">
        <f>((SUM(Plan2!F110:F121)/SUM(Plan2!F98:F109))*100)-100</f>
        <v>12.751259618570131</v>
      </c>
      <c r="G121" s="1">
        <f>((SUM(Plan2!G110:G121)/SUM(Plan2!G98:G109))*100)-100</f>
        <v>16.497369220281087</v>
      </c>
      <c r="H121" s="1">
        <f>((SUM(Plan2!H110:H121)/SUM(Plan2!H98:H109))*100)-100</f>
        <v>110.17705361182129</v>
      </c>
      <c r="I121" s="1"/>
      <c r="J121" s="1"/>
    </row>
    <row r="122" spans="1:10" hidden="1" x14ac:dyDescent="0.25">
      <c r="A122" s="3">
        <v>39722</v>
      </c>
      <c r="B122" s="1">
        <f>((SUM(Plan2!B111:B122)/SUM(Plan2!B99:B110))*100)-100</f>
        <v>11.757803218164867</v>
      </c>
      <c r="C122" s="1">
        <f>((SUM(Plan2!C111:C122)/SUM(Plan2!C99:C110))*100)-100</f>
        <v>14.104389050877003</v>
      </c>
      <c r="D122" s="1">
        <f>((SUM(Plan2!D111:D122)/SUM(Plan2!D99:D110))*100)-100</f>
        <v>16.354578630086962</v>
      </c>
      <c r="E122" s="1">
        <f>((SUM(Plan2!E111:E122)/SUM(Plan2!E99:E110))*100)-100</f>
        <v>4.7177038428979614</v>
      </c>
      <c r="F122" s="1">
        <f>((SUM(Plan2!F111:F122)/SUM(Plan2!F99:F110))*100)-100</f>
        <v>10.429359819891147</v>
      </c>
      <c r="G122" s="1">
        <f>((SUM(Plan2!G111:G122)/SUM(Plan2!G99:G110))*100)-100</f>
        <v>16.043398709160002</v>
      </c>
      <c r="H122" s="1">
        <f>((SUM(Plan2!H111:H122)/SUM(Plan2!H99:H110))*100)-100</f>
        <v>109.77981277122376</v>
      </c>
      <c r="I122" s="1"/>
      <c r="J122" s="1"/>
    </row>
    <row r="123" spans="1:10" hidden="1" x14ac:dyDescent="0.25">
      <c r="A123" s="3">
        <v>39753</v>
      </c>
      <c r="B123" s="1">
        <f>((SUM(Plan2!B112:B123)/SUM(Plan2!B100:B111))*100)-100</f>
        <v>10.997941494226438</v>
      </c>
      <c r="C123" s="1">
        <f>((SUM(Plan2!C112:C123)/SUM(Plan2!C100:C111))*100)-100</f>
        <v>13.663289717635536</v>
      </c>
      <c r="D123" s="1">
        <f>((SUM(Plan2!D112:D123)/SUM(Plan2!D100:D111))*100)-100</f>
        <v>15.703988663211277</v>
      </c>
      <c r="E123" s="1">
        <f>((SUM(Plan2!E112:E123)/SUM(Plan2!E100:E111))*100)-100</f>
        <v>4.8205425112529952</v>
      </c>
      <c r="F123" s="1">
        <f>((SUM(Plan2!F112:F123)/SUM(Plan2!F100:F111))*100)-100</f>
        <v>9.401904234854058</v>
      </c>
      <c r="G123" s="1">
        <f>((SUM(Plan2!G112:G123)/SUM(Plan2!G100:G111))*100)-100</f>
        <v>16.742041295329074</v>
      </c>
      <c r="H123" s="1">
        <f>((SUM(Plan2!H112:H123)/SUM(Plan2!H100:H111))*100)-100</f>
        <v>141.93846673296378</v>
      </c>
      <c r="I123" s="1"/>
      <c r="J123" s="1"/>
    </row>
    <row r="124" spans="1:10" hidden="1" x14ac:dyDescent="0.25">
      <c r="A124" s="3">
        <v>39783</v>
      </c>
      <c r="B124" s="1">
        <f>((SUM(Plan2!B113:B124)/SUM(Plan2!B101:B112))*100)-100</f>
        <v>12.714204235622731</v>
      </c>
      <c r="C124" s="1">
        <f>((SUM(Plan2!C113:C124)/SUM(Plan2!C101:C112))*100)-100</f>
        <v>13.606048296970869</v>
      </c>
      <c r="D124" s="1">
        <f>((SUM(Plan2!D113:D124)/SUM(Plan2!D101:D112))*100)-100</f>
        <v>0.52506742364595027</v>
      </c>
      <c r="E124" s="1">
        <f>((SUM(Plan2!E113:E124)/SUM(Plan2!E101:E112))*100)-100</f>
        <v>10.953017514182434</v>
      </c>
      <c r="F124" s="1">
        <f>((SUM(Plan2!F113:F124)/SUM(Plan2!F101:F112))*100)-100</f>
        <v>11.690680675691496</v>
      </c>
      <c r="G124" s="1">
        <f>((SUM(Plan2!G113:G124)/SUM(Plan2!G101:G112))*100)-100</f>
        <v>13.474710719128893</v>
      </c>
      <c r="H124" s="1">
        <f>((SUM(Plan2!H113:H124)/SUM(Plan2!H101:H112))*100)-100</f>
        <v>137.67690157175062</v>
      </c>
      <c r="I124" s="1"/>
      <c r="J124" s="1"/>
    </row>
    <row r="125" spans="1:10" x14ac:dyDescent="0.25">
      <c r="A125" s="3">
        <v>39814</v>
      </c>
      <c r="B125" s="1">
        <f>((SUM(Plan2!B114:B125)/SUM(Plan2!B102:B113))*100)-100</f>
        <v>11.823740776209206</v>
      </c>
      <c r="C125" s="1">
        <f>((SUM(Plan2!C114:C125)/SUM(Plan2!C102:C113))*100)-100</f>
        <v>11.65703796501387</v>
      </c>
      <c r="D125" s="1">
        <f>((SUM(Plan2!D114:D125)/SUM(Plan2!D102:D113))*100)-100</f>
        <v>2.3705098580191049</v>
      </c>
      <c r="E125" s="1">
        <f>((SUM(Plan2!E114:E125)/SUM(Plan2!E102:E113))*100)-100</f>
        <v>16.747922822998376</v>
      </c>
      <c r="F125" s="1">
        <f>((SUM(Plan2!F114:F125)/SUM(Plan2!F102:F113))*100)-100</f>
        <v>10.067606834447034</v>
      </c>
      <c r="G125" s="1">
        <f>((SUM(Plan2!G114:G125)/SUM(Plan2!G102:G113))*100)-100</f>
        <v>11.145784667435038</v>
      </c>
      <c r="H125" s="1">
        <f>((SUM(Plan2!H114:H125)/SUM(Plan2!H102:H113))*100)-100</f>
        <v>123.05216134511105</v>
      </c>
      <c r="I125" s="1"/>
      <c r="J125" s="1"/>
    </row>
    <row r="126" spans="1:10" x14ac:dyDescent="0.25">
      <c r="A126" s="3">
        <v>39845</v>
      </c>
      <c r="B126" s="1">
        <f>((SUM(Plan2!B115:B126)/SUM(Plan2!B103:B114))*100)-100</f>
        <v>11.517010863663145</v>
      </c>
      <c r="C126" s="1">
        <f>((SUM(Plan2!C115:C126)/SUM(Plan2!C103:C114))*100)-100</f>
        <v>10.607222744771079</v>
      </c>
      <c r="D126" s="1">
        <f>((SUM(Plan2!D115:D126)/SUM(Plan2!D103:D114))*100)-100</f>
        <v>1.7750924516640509</v>
      </c>
      <c r="E126" s="1">
        <f>((SUM(Plan2!E115:E126)/SUM(Plan2!E103:E114))*100)-100</f>
        <v>18.447124391510457</v>
      </c>
      <c r="F126" s="1">
        <f>((SUM(Plan2!F115:F126)/SUM(Plan2!F103:F114))*100)-100</f>
        <v>8.8383240626866382</v>
      </c>
      <c r="G126" s="1">
        <f>((SUM(Plan2!G115:G126)/SUM(Plan2!G103:G114))*100)-100</f>
        <v>6.9388877362864747</v>
      </c>
      <c r="H126" s="1">
        <f>((SUM(Plan2!H115:H126)/SUM(Plan2!H103:H114))*100)-100</f>
        <v>109.65319484043329</v>
      </c>
      <c r="I126" s="1"/>
      <c r="J126" s="1"/>
    </row>
    <row r="127" spans="1:10" x14ac:dyDescent="0.25">
      <c r="A127" s="3">
        <v>39873</v>
      </c>
      <c r="B127" s="1">
        <f>((SUM(Plan2!B116:B127)/SUM(Plan2!B104:B115))*100)-100</f>
        <v>9.2648940825301338</v>
      </c>
      <c r="C127" s="1">
        <f>((SUM(Plan2!C116:C127)/SUM(Plan2!C104:C115))*100)-100</f>
        <v>10.355968346470561</v>
      </c>
      <c r="D127" s="1">
        <f>((SUM(Plan2!D116:D127)/SUM(Plan2!D104:D115))*100)-100</f>
        <v>-0.32447639759983815</v>
      </c>
      <c r="E127" s="1">
        <f>((SUM(Plan2!E116:E127)/SUM(Plan2!E104:E115))*100)-100</f>
        <v>23.235684226321524</v>
      </c>
      <c r="F127" s="1">
        <f>((SUM(Plan2!F116:F127)/SUM(Plan2!F104:F115))*100)-100</f>
        <v>9.4545107926110745</v>
      </c>
      <c r="G127" s="1">
        <f>((SUM(Plan2!G116:G127)/SUM(Plan2!G104:G115))*100)-100</f>
        <v>4.1087920040658901</v>
      </c>
      <c r="H127" s="1">
        <f>((SUM(Plan2!H116:H127)/SUM(Plan2!H104:H115))*100)-100</f>
        <v>94.299002836947125</v>
      </c>
      <c r="I127" s="1"/>
      <c r="J127" s="1"/>
    </row>
    <row r="128" spans="1:10" x14ac:dyDescent="0.25">
      <c r="A128" s="3">
        <v>39904</v>
      </c>
      <c r="B128" s="1">
        <f>((SUM(Plan2!B117:B128)/SUM(Plan2!B105:B116))*100)-100</f>
        <v>8.6324557802500408</v>
      </c>
      <c r="C128" s="1">
        <f>((SUM(Plan2!C117:C128)/SUM(Plan2!C105:C116))*100)-100</f>
        <v>9.8536589308129408</v>
      </c>
      <c r="D128" s="1">
        <f>((SUM(Plan2!D117:D128)/SUM(Plan2!D105:D116))*100)-100</f>
        <v>0.51765661082106362</v>
      </c>
      <c r="E128" s="1">
        <f>((SUM(Plan2!E117:E128)/SUM(Plan2!E105:E116))*100)-100</f>
        <v>21.461784151772605</v>
      </c>
      <c r="F128" s="1">
        <f>((SUM(Plan2!F117:F128)/SUM(Plan2!F105:F116))*100)-100</f>
        <v>7.0175342720632869</v>
      </c>
      <c r="G128" s="1">
        <f>((SUM(Plan2!G117:G128)/SUM(Plan2!G105:G116))*100)-100</f>
        <v>1.4226406166126111</v>
      </c>
      <c r="H128" s="1">
        <f>((SUM(Plan2!H117:H128)/SUM(Plan2!H105:H116))*100)-100</f>
        <v>80.45914927985234</v>
      </c>
      <c r="I128" s="1"/>
      <c r="J128" s="1"/>
    </row>
    <row r="129" spans="1:10" x14ac:dyDescent="0.25">
      <c r="A129" s="3">
        <v>39934</v>
      </c>
      <c r="B129" s="1">
        <f>((SUM(Plan2!B118:B129)/SUM(Plan2!B106:B117))*100)-100</f>
        <v>6.9062821760264228</v>
      </c>
      <c r="C129" s="1">
        <f>((SUM(Plan2!C118:C129)/SUM(Plan2!C106:C117))*100)-100</f>
        <v>12.247652011234806</v>
      </c>
      <c r="D129" s="1">
        <f>((SUM(Plan2!D118:D129)/SUM(Plan2!D106:D117))*100)-100</f>
        <v>-0.68330989487165539</v>
      </c>
      <c r="E129" s="1">
        <f>((SUM(Plan2!E118:E129)/SUM(Plan2!E106:E117))*100)-100</f>
        <v>13.251075531206681</v>
      </c>
      <c r="F129" s="1">
        <f>((SUM(Plan2!F118:F129)/SUM(Plan2!F106:F117))*100)-100</f>
        <v>7.2571663525378085</v>
      </c>
      <c r="G129" s="1">
        <f>((SUM(Plan2!G118:G129)/SUM(Plan2!G106:G117))*100)-100</f>
        <v>-1.5256576063649163E-3</v>
      </c>
      <c r="H129" s="1">
        <f>((SUM(Plan2!H118:H129)/SUM(Plan2!H106:H117))*100)-100</f>
        <v>56.369642864531528</v>
      </c>
      <c r="I129" s="1"/>
      <c r="J129" s="1"/>
    </row>
    <row r="130" spans="1:10" x14ac:dyDescent="0.25">
      <c r="A130" s="3">
        <v>39965</v>
      </c>
      <c r="B130" s="1">
        <f>((SUM(Plan2!B119:B130)/SUM(Plan2!B107:B118))*100)-100</f>
        <v>4.7207054563685773</v>
      </c>
      <c r="C130" s="1">
        <f>((SUM(Plan2!C119:C130)/SUM(Plan2!C107:C118))*100)-100</f>
        <v>12.562241026305429</v>
      </c>
      <c r="D130" s="1">
        <f>((SUM(Plan2!D119:D130)/SUM(Plan2!D107:D118))*100)-100</f>
        <v>-2.1538993543351808</v>
      </c>
      <c r="E130" s="1">
        <f>((SUM(Plan2!E119:E130)/SUM(Plan2!E107:E118))*100)-100</f>
        <v>15.588316199066952</v>
      </c>
      <c r="F130" s="1">
        <f>((SUM(Plan2!F119:F130)/SUM(Plan2!F107:F118))*100)-100</f>
        <v>5.9825864993894555</v>
      </c>
      <c r="G130" s="1">
        <f>((SUM(Plan2!G119:G130)/SUM(Plan2!G107:G118))*100)-100</f>
        <v>0.19055477499027518</v>
      </c>
      <c r="H130" s="1">
        <f>((SUM(Plan2!H119:H130)/SUM(Plan2!H107:H118))*100)-100</f>
        <v>46.018889853311236</v>
      </c>
      <c r="I130" s="1"/>
      <c r="J130" s="1"/>
    </row>
    <row r="131" spans="1:10" x14ac:dyDescent="0.25">
      <c r="A131" s="3">
        <v>39995</v>
      </c>
      <c r="B131" s="1">
        <f>((SUM(Plan2!B120:B131)/SUM(Plan2!B108:B119))*100)-100</f>
        <v>3.4056772076188793</v>
      </c>
      <c r="C131" s="1">
        <f>((SUM(Plan2!C120:C131)/SUM(Plan2!C108:C119))*100)-100</f>
        <v>11.333913789603116</v>
      </c>
      <c r="D131" s="1">
        <f>((SUM(Plan2!D120:D131)/SUM(Plan2!D108:D119))*100)-100</f>
        <v>-4.855689028331895</v>
      </c>
      <c r="E131" s="1">
        <f>((SUM(Plan2!E120:E131)/SUM(Plan2!E108:E119))*100)-100</f>
        <v>15.712554731696542</v>
      </c>
      <c r="F131" s="1">
        <f>((SUM(Plan2!F120:F131)/SUM(Plan2!F108:F119))*100)-100</f>
        <v>4.7015345813352383</v>
      </c>
      <c r="G131" s="1">
        <f>((SUM(Plan2!G120:G131)/SUM(Plan2!G108:G119))*100)-100</f>
        <v>-1.7779561652441203</v>
      </c>
      <c r="H131" s="1">
        <f>((SUM(Plan2!H120:H131)/SUM(Plan2!H108:H119))*100)-100</f>
        <v>36.737679666813506</v>
      </c>
      <c r="I131" s="1"/>
      <c r="J131" s="1"/>
    </row>
    <row r="132" spans="1:10" x14ac:dyDescent="0.25">
      <c r="A132" s="3">
        <v>40026</v>
      </c>
      <c r="B132" s="1">
        <f>((SUM(Plan2!B121:B132)/SUM(Plan2!B109:B120))*100)-100</f>
        <v>0.76596338734469782</v>
      </c>
      <c r="C132" s="1">
        <f>((SUM(Plan2!C121:C132)/SUM(Plan2!C109:C120))*100)-100</f>
        <v>11.300202892720662</v>
      </c>
      <c r="D132" s="1">
        <f>((SUM(Plan2!D121:D132)/SUM(Plan2!D109:D120))*100)-100</f>
        <v>-2.7051168536678318</v>
      </c>
      <c r="E132" s="1">
        <f>((SUM(Plan2!E121:E132)/SUM(Plan2!E109:E120))*100)-100</f>
        <v>16.453907930612615</v>
      </c>
      <c r="F132" s="1">
        <f>((SUM(Plan2!F121:F132)/SUM(Plan2!F109:F120))*100)-100</f>
        <v>4.1523278095323803</v>
      </c>
      <c r="G132" s="1">
        <f>((SUM(Plan2!G121:G132)/SUM(Plan2!G109:G120))*100)-100</f>
        <v>-5.5072461355228342</v>
      </c>
      <c r="H132" s="1">
        <f>((SUM(Plan2!H121:H132)/SUM(Plan2!H109:H120))*100)-100</f>
        <v>7.9206813160107146</v>
      </c>
      <c r="I132" s="1"/>
      <c r="J132" s="1"/>
    </row>
    <row r="133" spans="1:10" x14ac:dyDescent="0.25">
      <c r="A133" s="3">
        <v>40057</v>
      </c>
      <c r="B133" s="1">
        <f>((SUM(Plan2!B122:B133)/SUM(Plan2!B110:B121))*100)-100</f>
        <v>-2.4296420579021714</v>
      </c>
      <c r="C133" s="1">
        <f>((SUM(Plan2!C122:C133)/SUM(Plan2!C110:C121))*100)-100</f>
        <v>10.66920768232022</v>
      </c>
      <c r="D133" s="1">
        <f>((SUM(Plan2!D122:D133)/SUM(Plan2!D110:D121))*100)-100</f>
        <v>-3.1355861842569226</v>
      </c>
      <c r="E133" s="1">
        <f>((SUM(Plan2!E122:E133)/SUM(Plan2!E110:E121))*100)-100</f>
        <v>14.858398360582115</v>
      </c>
      <c r="F133" s="1">
        <f>((SUM(Plan2!F122:F133)/SUM(Plan2!F110:F121))*100)-100</f>
        <v>2.0602077421677052</v>
      </c>
      <c r="G133" s="1">
        <f>((SUM(Plan2!G122:G133)/SUM(Plan2!G110:G121))*100)-100</f>
        <v>-7.7152241472016669</v>
      </c>
      <c r="H133" s="1">
        <f>((SUM(Plan2!H122:H133)/SUM(Plan2!H110:H121))*100)-100</f>
        <v>1.0872997335202683</v>
      </c>
      <c r="I133" s="1"/>
      <c r="J133" s="1"/>
    </row>
    <row r="134" spans="1:10" x14ac:dyDescent="0.25">
      <c r="A134" s="3">
        <v>40087</v>
      </c>
      <c r="B134" s="1">
        <f>((SUM(Plan2!B123:B134)/SUM(Plan2!B111:B122))*100)-100</f>
        <v>-4.5385639277397019</v>
      </c>
      <c r="C134" s="1">
        <f>((SUM(Plan2!C123:C134)/SUM(Plan2!C111:C122))*100)-100</f>
        <v>11.395344824419595</v>
      </c>
      <c r="D134" s="1">
        <f>((SUM(Plan2!D123:D134)/SUM(Plan2!D111:D122))*100)-100</f>
        <v>-3.1591365898859181</v>
      </c>
      <c r="E134" s="1">
        <f>((SUM(Plan2!E123:E134)/SUM(Plan2!E111:E122))*100)-100</f>
        <v>17.884768520606457</v>
      </c>
      <c r="F134" s="1">
        <f>((SUM(Plan2!F123:F134)/SUM(Plan2!F111:F122))*100)-100</f>
        <v>1.4692292279587065</v>
      </c>
      <c r="G134" s="1">
        <f>((SUM(Plan2!G123:G134)/SUM(Plan2!G111:G122))*100)-100</f>
        <v>-8.596516118507239</v>
      </c>
      <c r="H134" s="1">
        <f>((SUM(Plan2!H123:H134)/SUM(Plan2!H111:H122))*100)-100</f>
        <v>-3.5054984529056128</v>
      </c>
      <c r="I134" s="1"/>
      <c r="J134" s="1"/>
    </row>
    <row r="135" spans="1:10" x14ac:dyDescent="0.25">
      <c r="A135" s="3">
        <v>40118</v>
      </c>
      <c r="B135" s="1">
        <f>((SUM(Plan2!B124:B135)/SUM(Plan2!B112:B123))*100)-100</f>
        <v>-6.4384945135254696</v>
      </c>
      <c r="C135" s="1">
        <f>((SUM(Plan2!C124:C135)/SUM(Plan2!C112:C123))*100)-100</f>
        <v>11.965468572740107</v>
      </c>
      <c r="D135" s="1">
        <f>((SUM(Plan2!D124:D135)/SUM(Plan2!D112:D123))*100)-100</f>
        <v>-5.4141446216532785</v>
      </c>
      <c r="E135" s="1">
        <f>((SUM(Plan2!E124:E135)/SUM(Plan2!E112:E123))*100)-100</f>
        <v>13.636344519945993</v>
      </c>
      <c r="F135" s="1">
        <f>((SUM(Plan2!F124:F135)/SUM(Plan2!F112:F123))*100)-100</f>
        <v>1.9654496385534799</v>
      </c>
      <c r="G135" s="1">
        <f>((SUM(Plan2!G124:G135)/SUM(Plan2!G112:G123))*100)-100</f>
        <v>-10.367794232977175</v>
      </c>
      <c r="H135" s="1">
        <f>((SUM(Plan2!H124:H135)/SUM(Plan2!H112:H123))*100)-100</f>
        <v>-26.321726366515946</v>
      </c>
      <c r="I135" s="1"/>
      <c r="J135" s="1"/>
    </row>
    <row r="136" spans="1:10" x14ac:dyDescent="0.25">
      <c r="A136" s="3">
        <v>40148</v>
      </c>
      <c r="B136" s="1">
        <f>((SUM(Plan2!B125:B136)/SUM(Plan2!B113:B124))*100)-100</f>
        <v>-11.673548435926492</v>
      </c>
      <c r="C136" s="1">
        <f>((SUM(Plan2!C125:C136)/SUM(Plan2!C113:C124))*100)-100</f>
        <v>12.883675316243412</v>
      </c>
      <c r="D136" s="1">
        <f>((SUM(Plan2!D125:D136)/SUM(Plan2!D113:D124))*100)-100</f>
        <v>-0.97665953848739662</v>
      </c>
      <c r="E136" s="1">
        <f>((SUM(Plan2!E125:E136)/SUM(Plan2!E113:E124))*100)-100</f>
        <v>10.675864246702332</v>
      </c>
      <c r="F136" s="1">
        <f>((SUM(Plan2!F125:F136)/SUM(Plan2!F113:F124))*100)-100</f>
        <v>0.6810593536980889</v>
      </c>
      <c r="G136" s="1">
        <f>((SUM(Plan2!G125:G136)/SUM(Plan2!G113:G124))*100)-100</f>
        <v>-10.029444753640846</v>
      </c>
      <c r="H136" s="1">
        <f>((SUM(Plan2!H125:H136)/SUM(Plan2!H113:H124))*100)-100</f>
        <v>-27.833844171729382</v>
      </c>
      <c r="I136" s="1"/>
      <c r="J136" s="1"/>
    </row>
    <row r="137" spans="1:10" x14ac:dyDescent="0.25">
      <c r="A137" s="3">
        <v>40179</v>
      </c>
      <c r="B137" s="1">
        <f>((SUM(Plan2!B126:B137)/SUM(Plan2!B114:B125))*100)-100</f>
        <v>-12.652721537398648</v>
      </c>
      <c r="C137" s="1">
        <f>((SUM(Plan2!C126:C137)/SUM(Plan2!C114:C125))*100)-100</f>
        <v>14.519936750895795</v>
      </c>
      <c r="D137" s="1">
        <f>((SUM(Plan2!D126:D137)/SUM(Plan2!D114:D125))*100)-100</f>
        <v>-3.7682865905629086</v>
      </c>
      <c r="E137" s="1">
        <f>((SUM(Plan2!E126:E137)/SUM(Plan2!E114:E125))*100)-100</f>
        <v>11.648643657009544</v>
      </c>
      <c r="F137" s="1">
        <f>((SUM(Plan2!F126:F137)/SUM(Plan2!F114:F125))*100)-100</f>
        <v>1.9623308082572919</v>
      </c>
      <c r="G137" s="1">
        <f>((SUM(Plan2!G126:G137)/SUM(Plan2!G114:G125))*100)-100</f>
        <v>-11.325863486494313</v>
      </c>
      <c r="H137" s="1">
        <f>((SUM(Plan2!H126:H137)/SUM(Plan2!H114:H125))*100)-100</f>
        <v>-27.277282245509213</v>
      </c>
      <c r="I137" s="1">
        <f>((SUM(Plan2!I126:I137)/SUM(Plan2!I114:I125))*100)-100</f>
        <v>1036.1019603238028</v>
      </c>
      <c r="J137" s="1">
        <f>((SUM(Plan2!J126:J137)/SUM(Plan2!J114:J125))*100)-100</f>
        <v>1043.573489801724</v>
      </c>
    </row>
    <row r="138" spans="1:10" x14ac:dyDescent="0.25">
      <c r="A138" s="3">
        <v>40210</v>
      </c>
      <c r="B138" s="1">
        <f>((SUM(Plan2!B127:B138)/SUM(Plan2!B115:B126))*100)-100</f>
        <v>-13.632694354956314</v>
      </c>
      <c r="C138" s="1">
        <f>((SUM(Plan2!C127:C138)/SUM(Plan2!C115:C126))*100)-100</f>
        <v>14.873662360514572</v>
      </c>
      <c r="D138" s="1">
        <f>((SUM(Plan2!D127:D138)/SUM(Plan2!D115:D126))*100)-100</f>
        <v>-1.5837484674607367</v>
      </c>
      <c r="E138" s="1">
        <f>((SUM(Plan2!E127:E138)/SUM(Plan2!E115:E126))*100)-100</f>
        <v>9.2481547276521638</v>
      </c>
      <c r="F138" s="1">
        <f>((SUM(Plan2!F127:F138)/SUM(Plan2!F115:F126))*100)-100</f>
        <v>2.7577889062999645</v>
      </c>
      <c r="G138" s="1">
        <f>((SUM(Plan2!G127:G138)/SUM(Plan2!G115:G126))*100)-100</f>
        <v>-9.1916731194104386</v>
      </c>
      <c r="H138" s="1">
        <f>((SUM(Plan2!H127:H138)/SUM(Plan2!H115:H126))*100)-100</f>
        <v>-23.915598369175967</v>
      </c>
      <c r="I138" s="1">
        <f>((SUM(Plan2!I127:I138)/SUM(Plan2!I115:I126))*100)-100</f>
        <v>477.8371364307668</v>
      </c>
      <c r="J138" s="1">
        <f>((SUM(Plan2!J127:J138)/SUM(Plan2!J115:J126))*100)-100</f>
        <v>480.20894674745841</v>
      </c>
    </row>
    <row r="139" spans="1:10" x14ac:dyDescent="0.25">
      <c r="A139" s="3">
        <v>40238</v>
      </c>
      <c r="B139" s="1">
        <f>((SUM(Plan2!B128:B139)/SUM(Plan2!B116:B127))*100)-100</f>
        <v>-12.307745826642019</v>
      </c>
      <c r="C139" s="1">
        <f>((SUM(Plan2!C128:C139)/SUM(Plan2!C116:C127))*100)-100</f>
        <v>14.086831887352076</v>
      </c>
      <c r="D139" s="1">
        <f>((SUM(Plan2!D128:D139)/SUM(Plan2!D116:D127))*100)-100</f>
        <v>1.7893043189227029</v>
      </c>
      <c r="E139" s="1">
        <f>((SUM(Plan2!E128:E139)/SUM(Plan2!E116:E127))*100)-100</f>
        <v>1.6387443857514228</v>
      </c>
      <c r="F139" s="1">
        <f>((SUM(Plan2!F128:F139)/SUM(Plan2!F116:F127))*100)-100</f>
        <v>3.1573087890809148</v>
      </c>
      <c r="G139" s="1">
        <f>((SUM(Plan2!G128:G139)/SUM(Plan2!G116:G127))*100)-100</f>
        <v>-8.0794700730331215</v>
      </c>
      <c r="H139" s="1">
        <f>((SUM(Plan2!H128:H139)/SUM(Plan2!H116:H127))*100)-100</f>
        <v>-19.192531196693508</v>
      </c>
      <c r="I139" s="1">
        <f>((SUM(Plan2!I128:I139)/SUM(Plan2!I116:I127))*100)-100</f>
        <v>307.23989383043084</v>
      </c>
      <c r="J139" s="1">
        <f>((SUM(Plan2!J128:J139)/SUM(Plan2!J116:J127))*100)-100</f>
        <v>308.58886479581349</v>
      </c>
    </row>
    <row r="140" spans="1:10" x14ac:dyDescent="0.25">
      <c r="A140" s="3">
        <v>40269</v>
      </c>
      <c r="B140" s="1">
        <f>((SUM(Plan2!B129:B140)/SUM(Plan2!B117:B128))*100)-100</f>
        <v>-12.573751335686239</v>
      </c>
      <c r="C140" s="1">
        <f>((SUM(Plan2!C129:C140)/SUM(Plan2!C117:C128))*100)-100</f>
        <v>11.555176151118474</v>
      </c>
      <c r="D140" s="1">
        <f>((SUM(Plan2!D129:D140)/SUM(Plan2!D117:D128))*100)-100</f>
        <v>1.2077244247395953</v>
      </c>
      <c r="E140" s="1">
        <f>((SUM(Plan2!E129:E140)/SUM(Plan2!E117:E128))*100)-100</f>
        <v>-0.17688411307167939</v>
      </c>
      <c r="F140" s="1">
        <f>((SUM(Plan2!F129:F140)/SUM(Plan2!F117:F128))*100)-100</f>
        <v>4.5618940111038455</v>
      </c>
      <c r="G140" s="1">
        <f>((SUM(Plan2!G129:G140)/SUM(Plan2!G117:G128))*100)-100</f>
        <v>-6.9138983670806056</v>
      </c>
      <c r="H140" s="1">
        <f>((SUM(Plan2!H129:H140)/SUM(Plan2!H117:H128))*100)-100</f>
        <v>-14.021730836901639</v>
      </c>
      <c r="I140" s="1">
        <f>((SUM(Plan2!I129:I140)/SUM(Plan2!I117:I128))*100)-100</f>
        <v>200.10190244558879</v>
      </c>
      <c r="J140" s="1">
        <f>((SUM(Plan2!J129:J140)/SUM(Plan2!J117:J128))*100)-100</f>
        <v>201.45847777597942</v>
      </c>
    </row>
    <row r="141" spans="1:10" x14ac:dyDescent="0.25">
      <c r="A141" s="3">
        <v>40299</v>
      </c>
      <c r="B141" s="1">
        <f>((SUM(Plan2!B130:B141)/SUM(Plan2!B118:B129))*100)-100</f>
        <v>-12.018888874639856</v>
      </c>
      <c r="C141" s="1">
        <f>((SUM(Plan2!C130:C141)/SUM(Plan2!C118:C129))*100)-100</f>
        <v>6.211744841210475</v>
      </c>
      <c r="D141" s="1">
        <f>((SUM(Plan2!D130:D141)/SUM(Plan2!D118:D129))*100)-100</f>
        <v>3.2116444110730669</v>
      </c>
      <c r="E141" s="1">
        <f>((SUM(Plan2!E130:E141)/SUM(Plan2!E118:E129))*100)-100</f>
        <v>3.6812121470246666</v>
      </c>
      <c r="F141" s="1">
        <f>((SUM(Plan2!F130:F141)/SUM(Plan2!F118:F129))*100)-100</f>
        <v>5.2295334534106246</v>
      </c>
      <c r="G141" s="1">
        <f>((SUM(Plan2!G130:G141)/SUM(Plan2!G118:G129))*100)-100</f>
        <v>-6.3946871274565495</v>
      </c>
      <c r="H141" s="1">
        <f>((SUM(Plan2!H130:H141)/SUM(Plan2!H118:H129))*100)-100</f>
        <v>-4.2889233265158424</v>
      </c>
      <c r="I141" s="1">
        <f>((SUM(Plan2!I130:I141)/SUM(Plan2!I118:I129))*100)-100</f>
        <v>138.2273568854099</v>
      </c>
      <c r="J141" s="1">
        <f>((SUM(Plan2!J130:J141)/SUM(Plan2!J118:J129))*100)-100</f>
        <v>138.87309232610434</v>
      </c>
    </row>
    <row r="142" spans="1:10" x14ac:dyDescent="0.25">
      <c r="A142" s="3">
        <v>40330</v>
      </c>
      <c r="B142" s="1">
        <f>((SUM(Plan2!B131:B142)/SUM(Plan2!B119:B130))*100)-100</f>
        <v>-10.958923990136284</v>
      </c>
      <c r="C142" s="1">
        <f>((SUM(Plan2!C131:C142)/SUM(Plan2!C119:C130))*100)-100</f>
        <v>3.4543746829525048</v>
      </c>
      <c r="D142" s="1">
        <f>((SUM(Plan2!D131:D142)/SUM(Plan2!D119:D130))*100)-100</f>
        <v>3.9810757284371618</v>
      </c>
      <c r="E142" s="1">
        <f>((SUM(Plan2!E131:E142)/SUM(Plan2!E119:E130))*100)-100</f>
        <v>1.252083427477686</v>
      </c>
      <c r="F142" s="1">
        <f>((SUM(Plan2!F131:F142)/SUM(Plan2!F119:F130))*100)-100</f>
        <v>5.2423982646037501</v>
      </c>
      <c r="G142" s="1">
        <f>((SUM(Plan2!G131:G142)/SUM(Plan2!G119:G130))*100)-100</f>
        <v>-5.9084557046831492</v>
      </c>
      <c r="H142" s="1">
        <f>((SUM(Plan2!H131:H142)/SUM(Plan2!H119:H130))*100)-100</f>
        <v>2.0663454884760455</v>
      </c>
      <c r="I142" s="1">
        <f>((SUM(Plan2!I131:I142)/SUM(Plan2!I119:I130))*100)-100</f>
        <v>93.138573799565677</v>
      </c>
      <c r="J142" s="1">
        <f>((SUM(Plan2!J131:J142)/SUM(Plan2!J119:J130))*100)-100</f>
        <v>94.571339424248407</v>
      </c>
    </row>
    <row r="143" spans="1:10" x14ac:dyDescent="0.25">
      <c r="A143" s="3">
        <v>40360</v>
      </c>
      <c r="B143" s="1">
        <f>((SUM(Plan2!B132:B143)/SUM(Plan2!B120:B131))*100)-100</f>
        <v>-9.9360457923980618</v>
      </c>
      <c r="C143" s="1">
        <f>((SUM(Plan2!C132:C143)/SUM(Plan2!C120:C131))*100)-100</f>
        <v>3.423567132299965</v>
      </c>
      <c r="D143" s="1">
        <f>((SUM(Plan2!D132:D143)/SUM(Plan2!D120:D131))*100)-100</f>
        <v>5.9943437606444547</v>
      </c>
      <c r="E143" s="1">
        <f>((SUM(Plan2!E132:E143)/SUM(Plan2!E120:E131))*100)-100</f>
        <v>1.2074206524264781</v>
      </c>
      <c r="F143" s="1">
        <f>((SUM(Plan2!F132:F143)/SUM(Plan2!F120:F131))*100)-100</f>
        <v>5.1319586680596387</v>
      </c>
      <c r="G143" s="1">
        <f>((SUM(Plan2!G132:G143)/SUM(Plan2!G120:G131))*100)-100</f>
        <v>-4.7325966282566299</v>
      </c>
      <c r="H143" s="1">
        <f>((SUM(Plan2!H132:H143)/SUM(Plan2!H120:H131))*100)-100</f>
        <v>7.9124062185459394</v>
      </c>
      <c r="I143" s="1">
        <f>((SUM(Plan2!I132:I143)/SUM(Plan2!I120:I131))*100)-100</f>
        <v>66.911047379559932</v>
      </c>
      <c r="J143" s="1">
        <f>((SUM(Plan2!J132:J143)/SUM(Plan2!J120:J131))*100)-100</f>
        <v>67.691103325335064</v>
      </c>
    </row>
    <row r="144" spans="1:10" x14ac:dyDescent="0.25">
      <c r="A144" s="3">
        <v>40391</v>
      </c>
      <c r="B144" s="1">
        <f>((SUM(Plan2!B133:B144)/SUM(Plan2!B121:B132))*100)-100</f>
        <v>-7.7717258239940605</v>
      </c>
      <c r="C144" s="1">
        <f>((SUM(Plan2!C133:C144)/SUM(Plan2!C121:C132))*100)-100</f>
        <v>3.4855545751128147</v>
      </c>
      <c r="D144" s="1">
        <f>((SUM(Plan2!D133:D144)/SUM(Plan2!D121:D132))*100)-100</f>
        <v>5.2027747347384263</v>
      </c>
      <c r="E144" s="1">
        <f>((SUM(Plan2!E133:E144)/SUM(Plan2!E121:E132))*100)-100</f>
        <v>1.581129509146038</v>
      </c>
      <c r="F144" s="1">
        <f>((SUM(Plan2!F133:F144)/SUM(Plan2!F121:F132))*100)-100</f>
        <v>6.7088139537398348</v>
      </c>
      <c r="G144" s="1">
        <f>((SUM(Plan2!G133:G144)/SUM(Plan2!G121:G132))*100)-100</f>
        <v>-1.7869410890661896</v>
      </c>
      <c r="H144" s="1">
        <f>((SUM(Plan2!H133:H144)/SUM(Plan2!H121:H132))*100)-100</f>
        <v>18.946949149208848</v>
      </c>
      <c r="I144" s="1">
        <f>((SUM(Plan2!I133:I144)/SUM(Plan2!I121:I132))*100)-100</f>
        <v>49.429766482736767</v>
      </c>
      <c r="J144" s="1">
        <f>((SUM(Plan2!J133:J144)/SUM(Plan2!J121:J132))*100)-100</f>
        <v>50.12407871008736</v>
      </c>
    </row>
    <row r="145" spans="1:17" x14ac:dyDescent="0.25">
      <c r="A145" s="3">
        <v>40422</v>
      </c>
      <c r="B145" s="1">
        <f>((SUM(Plan2!B134:B145)/SUM(Plan2!B122:B133))*100)-100</f>
        <v>-4.5294449368826548</v>
      </c>
      <c r="C145" s="1">
        <f>((SUM(Plan2!C134:C145)/SUM(Plan2!C122:C133))*100)-100</f>
        <v>3.098025938472432</v>
      </c>
      <c r="D145" s="1">
        <f>((SUM(Plan2!D134:D145)/SUM(Plan2!D122:D133))*100)-100</f>
        <v>7.6510198638486173</v>
      </c>
      <c r="E145" s="1">
        <f>((SUM(Plan2!E134:E145)/SUM(Plan2!E122:E133))*100)-100</f>
        <v>2.507028709898961</v>
      </c>
      <c r="F145" s="1">
        <f>((SUM(Plan2!F134:F145)/SUM(Plan2!F122:F133))*100)-100</f>
        <v>7.2250667523435368</v>
      </c>
      <c r="G145" s="1">
        <f>((SUM(Plan2!G134:G145)/SUM(Plan2!G122:G133))*100)-100</f>
        <v>0.41417827013654573</v>
      </c>
      <c r="H145" s="1">
        <f>((SUM(Plan2!H134:H145)/SUM(Plan2!H122:H133))*100)-100</f>
        <v>28.414499038576253</v>
      </c>
      <c r="I145" s="1">
        <f>((SUM(Plan2!I134:I145)/SUM(Plan2!I122:I133))*100)-100</f>
        <v>36.654362310525045</v>
      </c>
      <c r="J145" s="1">
        <f>((SUM(Plan2!J134:J145)/SUM(Plan2!J122:J133))*100)-100</f>
        <v>37.199057862235691</v>
      </c>
    </row>
    <row r="146" spans="1:17" x14ac:dyDescent="0.25">
      <c r="A146" s="3">
        <v>40452</v>
      </c>
      <c r="B146" s="1">
        <f>((SUM(Plan2!B135:B146)/SUM(Plan2!B123:B134))*100)-100</f>
        <v>-1.236021754816619</v>
      </c>
      <c r="C146" s="1">
        <f>((SUM(Plan2!C135:C146)/SUM(Plan2!C123:C134))*100)-100</f>
        <v>2.2969278727004223</v>
      </c>
      <c r="D146" s="1">
        <f>((SUM(Plan2!D135:D146)/SUM(Plan2!D123:D134))*100)-100</f>
        <v>7.5855250984897253</v>
      </c>
      <c r="E146" s="1">
        <f>((SUM(Plan2!E135:E146)/SUM(Plan2!E123:E134))*100)-100</f>
        <v>3.5942173260435908</v>
      </c>
      <c r="F146" s="1">
        <f>((SUM(Plan2!F135:F146)/SUM(Plan2!F123:F134))*100)-100</f>
        <v>7.4193316899903579</v>
      </c>
      <c r="G146" s="1">
        <f>((SUM(Plan2!G135:G146)/SUM(Plan2!G123:G134))*100)-100</f>
        <v>0.76429346577052115</v>
      </c>
      <c r="H146" s="1">
        <f>((SUM(Plan2!H135:H146)/SUM(Plan2!H123:H134))*100)-100</f>
        <v>36.354877445798934</v>
      </c>
      <c r="I146" s="1">
        <f>((SUM(Plan2!I135:I146)/SUM(Plan2!I123:I134))*100)-100</f>
        <v>25.160732645083471</v>
      </c>
      <c r="J146" s="1">
        <f>((SUM(Plan2!J135:J146)/SUM(Plan2!J123:J134))*100)-100</f>
        <v>25.700062868853806</v>
      </c>
    </row>
    <row r="147" spans="1:17" x14ac:dyDescent="0.25">
      <c r="A147" s="3">
        <v>40483</v>
      </c>
      <c r="B147" s="1">
        <f>((SUM(Plan2!B136:B147)/SUM(Plan2!B124:B135))*100)-100</f>
        <v>0.46073974180080768</v>
      </c>
      <c r="C147" s="1">
        <f>((SUM(Plan2!C136:C147)/SUM(Plan2!C124:C135))*100)-100</f>
        <v>1.8824101301196094</v>
      </c>
      <c r="D147" s="1">
        <f>((SUM(Plan2!D136:D147)/SUM(Plan2!D124:D135))*100)-100</f>
        <v>9.476670809687505</v>
      </c>
      <c r="E147" s="1">
        <f>((SUM(Plan2!E136:E147)/SUM(Plan2!E124:E135))*100)-100</f>
        <v>5.5184162491438258</v>
      </c>
      <c r="F147" s="1">
        <f>((SUM(Plan2!F136:F147)/SUM(Plan2!F124:F135))*100)-100</f>
        <v>7.7297175815319292</v>
      </c>
      <c r="G147" s="1">
        <f>((SUM(Plan2!G136:G147)/SUM(Plan2!G124:G135))*100)-100</f>
        <v>0.93834324150333259</v>
      </c>
      <c r="H147" s="1">
        <f>((SUM(Plan2!H136:H147)/SUM(Plan2!H124:H135))*100)-100</f>
        <v>55.753629959527075</v>
      </c>
      <c r="I147" s="1">
        <f>((SUM(Plan2!I136:I147)/SUM(Plan2!I124:I135))*100)-100</f>
        <v>13.678831606719726</v>
      </c>
      <c r="J147" s="1">
        <f>((SUM(Plan2!J136:J147)/SUM(Plan2!J124:J135))*100)-100</f>
        <v>14.161967721172147</v>
      </c>
    </row>
    <row r="148" spans="1:17" x14ac:dyDescent="0.25">
      <c r="A148" s="3">
        <v>40513</v>
      </c>
      <c r="B148" s="1">
        <f>((SUM(Plan2!B137:B148)/SUM(Plan2!B125:B136))*100)-100</f>
        <v>5.8745945816858409</v>
      </c>
      <c r="C148" s="1">
        <f>((SUM(Plan2!C137:C148)/SUM(Plan2!C125:C136))*100)-100</f>
        <v>1.1776296489175024</v>
      </c>
      <c r="D148" s="1">
        <f>((SUM(Plan2!D137:D148)/SUM(Plan2!D125:D136))*100)-100</f>
        <v>15.556025900981197</v>
      </c>
      <c r="E148" s="1">
        <f>((SUM(Plan2!E137:E148)/SUM(Plan2!E125:E136))*100)-100</f>
        <v>3.4628331199091633</v>
      </c>
      <c r="F148" s="1">
        <f>((SUM(Plan2!F137:F148)/SUM(Plan2!F125:F136))*100)-100</f>
        <v>8.6566040982971373</v>
      </c>
      <c r="G148" s="1">
        <f>((SUM(Plan2!G137:G148)/SUM(Plan2!G125:G136))*100)-100</f>
        <v>2.5175182288675444</v>
      </c>
      <c r="H148" s="1">
        <f>((SUM(Plan2!H137:H148)/SUM(Plan2!H125:H136))*100)-100</f>
        <v>62.117522382490364</v>
      </c>
      <c r="I148" s="1">
        <f>((SUM(Plan2!I137:I148)/SUM(Plan2!I125:I136))*100)-100</f>
        <v>4.0557929342075454</v>
      </c>
      <c r="J148" s="1">
        <f>((SUM(Plan2!J137:J148)/SUM(Plan2!J125:J136))*100)-100</f>
        <v>4.3770786442708101</v>
      </c>
    </row>
    <row r="149" spans="1:17" x14ac:dyDescent="0.25">
      <c r="A149" s="3">
        <v>40544</v>
      </c>
      <c r="B149" s="1">
        <f>((SUM(Plan2!B138:B149)/SUM(Plan2!B126:B137))*100)-100</f>
        <v>7.7027732317440041</v>
      </c>
      <c r="C149" s="1">
        <f>((SUM(Plan2!C138:C149)/SUM(Plan2!C126:C137))*100)-100</f>
        <v>1.3111851739759715</v>
      </c>
      <c r="D149" s="1">
        <f>((SUM(Plan2!D138:D149)/SUM(Plan2!D126:D137))*100)-100</f>
        <v>18.371656360514919</v>
      </c>
      <c r="E149" s="1">
        <f>((SUM(Plan2!E138:E149)/SUM(Plan2!E126:E137))*100)-100</f>
        <v>1.9195700679339751</v>
      </c>
      <c r="F149" s="1">
        <f>((SUM(Plan2!F138:F149)/SUM(Plan2!F126:F137))*100)-100</f>
        <v>7.9192133096881463</v>
      </c>
      <c r="G149" s="1">
        <f>((SUM(Plan2!G138:G149)/SUM(Plan2!G126:G137))*100)-100</f>
        <v>7.6374520498228264</v>
      </c>
      <c r="H149" s="1">
        <f>((SUM(Plan2!H138:H149)/SUM(Plan2!H126:H137))*100)-100</f>
        <v>66.596289331805423</v>
      </c>
      <c r="I149" s="1">
        <f>((SUM(Plan2!I138:I149)/SUM(Plan2!I126:I137))*100)-100</f>
        <v>5.447741637668301</v>
      </c>
      <c r="J149" s="1">
        <f>((SUM(Plan2!J138:J149)/SUM(Plan2!J126:J137))*100)-100</f>
        <v>5.73588444625004</v>
      </c>
      <c r="K149" s="36"/>
      <c r="L149" s="31"/>
      <c r="M149" s="31"/>
      <c r="N149" s="31"/>
      <c r="O149" s="31"/>
      <c r="P149" s="31"/>
      <c r="Q149" s="30"/>
    </row>
    <row r="150" spans="1:17" x14ac:dyDescent="0.25">
      <c r="A150" s="3">
        <v>40575</v>
      </c>
      <c r="B150" s="1">
        <f>((SUM(Plan2!B139:B150)/SUM(Plan2!B127:B138))*100)-100</f>
        <v>9.3362075162699512</v>
      </c>
      <c r="C150" s="1">
        <f>((SUM(Plan2!C139:C150)/SUM(Plan2!C127:C138))*100)-100</f>
        <v>1.9954690807026338</v>
      </c>
      <c r="D150" s="1">
        <f>((SUM(Plan2!D139:D150)/SUM(Plan2!D127:D138))*100)-100</f>
        <v>17.110623344106017</v>
      </c>
      <c r="E150" s="1">
        <f>((SUM(Plan2!E139:E150)/SUM(Plan2!E127:E138))*100)-100</f>
        <v>3.1445449058673915</v>
      </c>
      <c r="F150" s="1">
        <f>((SUM(Plan2!F139:F150)/SUM(Plan2!F127:F138))*100)-100</f>
        <v>7.5390072961001238</v>
      </c>
      <c r="G150" s="1">
        <f>((SUM(Plan2!G139:G150)/SUM(Plan2!G127:G138))*100)-100</f>
        <v>9.370534085598976</v>
      </c>
      <c r="H150" s="1">
        <f>((SUM(Plan2!H139:H150)/SUM(Plan2!H127:H138))*100)-100</f>
        <v>61.060631353955216</v>
      </c>
      <c r="I150" s="1">
        <f>((SUM(Plan2!I139:I150)/SUM(Plan2!I127:I138))*100)-100</f>
        <v>7.0405285684692558</v>
      </c>
      <c r="J150" s="1">
        <f>((SUM(Plan2!J139:J150)/SUM(Plan2!J127:J138))*100)-100</f>
        <v>7.2680869897243667</v>
      </c>
      <c r="K150" s="36"/>
      <c r="L150" s="31"/>
      <c r="M150" s="31"/>
      <c r="N150" s="31"/>
      <c r="O150" s="31"/>
      <c r="P150" s="31"/>
      <c r="Q150" s="30"/>
    </row>
    <row r="151" spans="1:17" x14ac:dyDescent="0.25">
      <c r="A151" s="3">
        <v>40603</v>
      </c>
      <c r="B151" s="1">
        <f>((SUM(Plan2!B140:B151)/SUM(Plan2!B128:B139))*100)-100</f>
        <v>9.0825270217501384</v>
      </c>
      <c r="C151" s="1">
        <f>((SUM(Plan2!C140:C151)/SUM(Plan2!C128:C139))*100)-100</f>
        <v>1.4606898741945713</v>
      </c>
      <c r="D151" s="1">
        <f>((SUM(Plan2!D140:D151)/SUM(Plan2!D128:D139))*100)-100</f>
        <v>14.864436953272403</v>
      </c>
      <c r="E151" s="1">
        <f>((SUM(Plan2!E140:E151)/SUM(Plan2!E128:E139))*100)-100</f>
        <v>6.8090583575288974</v>
      </c>
      <c r="F151" s="1">
        <f>((SUM(Plan2!F140:F151)/SUM(Plan2!F128:F139))*100)-100</f>
        <v>4.8844905629355821</v>
      </c>
      <c r="G151" s="1">
        <f>((SUM(Plan2!G140:G151)/SUM(Plan2!G128:G139))*100)-100</f>
        <v>10.121405939891659</v>
      </c>
      <c r="H151" s="1">
        <f>((SUM(Plan2!H140:H151)/SUM(Plan2!H128:H139))*100)-100</f>
        <v>60.503997420648574</v>
      </c>
      <c r="I151" s="1">
        <f>((SUM(Plan2!I140:I151)/SUM(Plan2!I128:I139))*100)-100</f>
        <v>6.7491762735908338</v>
      </c>
      <c r="J151" s="1">
        <f>((SUM(Plan2!J140:J151)/SUM(Plan2!J128:J139))*100)-100</f>
        <v>6.9352417496447885</v>
      </c>
      <c r="K151" s="36"/>
      <c r="L151" s="31"/>
      <c r="M151" s="31"/>
      <c r="N151" s="31"/>
      <c r="O151" s="31"/>
      <c r="P151" s="31"/>
      <c r="Q151" s="30"/>
    </row>
    <row r="152" spans="1:17" x14ac:dyDescent="0.25">
      <c r="A152" s="3">
        <v>40634</v>
      </c>
      <c r="B152" s="1">
        <f>((SUM(Plan2!B141:B152)/SUM(Plan2!B129:B140))*100)-100</f>
        <v>10.846368175525029</v>
      </c>
      <c r="C152" s="1">
        <f>((SUM(Plan2!C141:C152)/SUM(Plan2!C129:C140))*100)-100</f>
        <v>0.30985583821482976</v>
      </c>
      <c r="D152" s="1">
        <f>((SUM(Plan2!D141:D152)/SUM(Plan2!D129:D140))*100)-100</f>
        <v>13.725949902872372</v>
      </c>
      <c r="E152" s="1">
        <f>((SUM(Plan2!E141:E152)/SUM(Plan2!E129:E140))*100)-100</f>
        <v>6.835869386646948</v>
      </c>
      <c r="F152" s="1">
        <f>((SUM(Plan2!F141:F152)/SUM(Plan2!F129:F140))*100)-100</f>
        <v>2.6342169490865217</v>
      </c>
      <c r="G152" s="1">
        <f>((SUM(Plan2!G141:G152)/SUM(Plan2!G129:G140))*100)-100</f>
        <v>11.925786213982718</v>
      </c>
      <c r="H152" s="1">
        <f>((SUM(Plan2!H141:H152)/SUM(Plan2!H129:H140))*100)-100</f>
        <v>59.757071550408739</v>
      </c>
      <c r="I152" s="1">
        <f>((SUM(Plan2!I141:I152)/SUM(Plan2!I129:I140))*100)-100</f>
        <v>7.7827705042831781</v>
      </c>
      <c r="J152" s="1">
        <f>((SUM(Plan2!J141:J152)/SUM(Plan2!J129:J140))*100)-100</f>
        <v>7.9934250179838386</v>
      </c>
      <c r="K152" s="36"/>
      <c r="L152" s="31"/>
      <c r="M152" s="31"/>
      <c r="N152" s="31"/>
      <c r="O152" s="31"/>
      <c r="P152" s="31"/>
      <c r="Q152" s="30"/>
    </row>
    <row r="153" spans="1:17" x14ac:dyDescent="0.25">
      <c r="A153" s="3">
        <v>40664</v>
      </c>
      <c r="B153" s="1">
        <f>((SUM(Plan2!B142:B153)/SUM(Plan2!B130:B141))*100)-100</f>
        <v>11.155013114386406</v>
      </c>
      <c r="C153" s="1">
        <f>((SUM(Plan2!C142:C153)/SUM(Plan2!C130:C141))*100)-100</f>
        <v>2.2766534042274316</v>
      </c>
      <c r="D153" s="1">
        <f>((SUM(Plan2!D142:D153)/SUM(Plan2!D130:D141))*100)-100</f>
        <v>12.958207545141988</v>
      </c>
      <c r="E153" s="1">
        <f>((SUM(Plan2!E142:E153)/SUM(Plan2!E130:E141))*100)-100</f>
        <v>6.6901456813631484</v>
      </c>
      <c r="F153" s="1">
        <f>((SUM(Plan2!F142:F153)/SUM(Plan2!F130:F141))*100)-100</f>
        <v>0.54809066728003586</v>
      </c>
      <c r="G153" s="1">
        <f>((SUM(Plan2!G142:G153)/SUM(Plan2!G130:G141))*100)-100</f>
        <v>12.900342453579157</v>
      </c>
      <c r="H153" s="1">
        <f>((SUM(Plan2!H142:H153)/SUM(Plan2!H130:H141))*100)-100</f>
        <v>63.959204065390992</v>
      </c>
      <c r="I153" s="1">
        <f>((SUM(Plan2!I142:I153)/SUM(Plan2!I130:I141))*100)-100</f>
        <v>8.9023423186058039</v>
      </c>
      <c r="J153" s="1">
        <f>((SUM(Plan2!J142:J153)/SUM(Plan2!J130:J141))*100)-100</f>
        <v>8.8372861935330604</v>
      </c>
      <c r="K153" s="36"/>
      <c r="L153" s="31"/>
      <c r="M153" s="31"/>
      <c r="N153" s="31"/>
      <c r="O153" s="31"/>
      <c r="P153" s="31"/>
      <c r="Q153" s="30"/>
    </row>
    <row r="154" spans="1:17" x14ac:dyDescent="0.25">
      <c r="A154" s="3">
        <v>40695</v>
      </c>
      <c r="B154" s="1">
        <f>((SUM(Plan2!B143:B154)/SUM(Plan2!B131:B142))*100)-100</f>
        <v>13.102564056842198</v>
      </c>
      <c r="C154" s="1">
        <f>((SUM(Plan2!C143:C154)/SUM(Plan2!C131:C142))*100)-100</f>
        <v>3.8868465682682114</v>
      </c>
      <c r="D154" s="1">
        <f>((SUM(Plan2!D143:D154)/SUM(Plan2!D131:D142))*100)-100</f>
        <v>14.208972337818608</v>
      </c>
      <c r="E154" s="1">
        <f>((SUM(Plan2!E143:E154)/SUM(Plan2!E131:E142))*100)-100</f>
        <v>13.98249063043562</v>
      </c>
      <c r="F154" s="1">
        <f>((SUM(Plan2!F143:F154)/SUM(Plan2!F131:F142))*100)-100</f>
        <v>0.38555225269544735</v>
      </c>
      <c r="G154" s="1">
        <f>((SUM(Plan2!G143:G154)/SUM(Plan2!G131:G142))*100)-100</f>
        <v>14.038720099327165</v>
      </c>
      <c r="H154" s="1">
        <f>((SUM(Plan2!H143:H154)/SUM(Plan2!H131:H142))*100)-100</f>
        <v>62.638564182780982</v>
      </c>
      <c r="I154" s="1">
        <f>((SUM(Plan2!I143:I154)/SUM(Plan2!I131:I142))*100)-100</f>
        <v>11.861590624284162</v>
      </c>
      <c r="J154" s="1">
        <f>((SUM(Plan2!J143:J154)/SUM(Plan2!J131:J142))*100)-100</f>
        <v>11.502725758922622</v>
      </c>
      <c r="K154" s="36"/>
      <c r="L154" s="31"/>
      <c r="M154" s="31"/>
      <c r="N154" s="31"/>
      <c r="O154" s="31"/>
      <c r="P154" s="31"/>
      <c r="Q154" s="30"/>
    </row>
    <row r="155" spans="1:17" x14ac:dyDescent="0.25">
      <c r="A155" s="3">
        <v>40725</v>
      </c>
      <c r="B155" s="1">
        <f>((SUM(Plan2!B144:B155)/SUM(Plan2!B132:B143))*100)-100</f>
        <v>13.749455934400729</v>
      </c>
      <c r="C155" s="1">
        <f>((SUM(Plan2!C144:C155)/SUM(Plan2!C132:C143))*100)-100</f>
        <v>3.8195546137732634</v>
      </c>
      <c r="D155" s="1">
        <f>((SUM(Plan2!D144:D155)/SUM(Plan2!D132:D143))*100)-100</f>
        <v>12.454357515674758</v>
      </c>
      <c r="E155" s="1">
        <f>((SUM(Plan2!E144:E155)/SUM(Plan2!E132:E143))*100)-100</f>
        <v>17.774270782890113</v>
      </c>
      <c r="F155" s="1">
        <f>((SUM(Plan2!F144:F155)/SUM(Plan2!F132:F143))*100)-100</f>
        <v>-0.38524127969338906</v>
      </c>
      <c r="G155" s="1">
        <f>((SUM(Plan2!G144:G155)/SUM(Plan2!G132:G143))*100)-100</f>
        <v>16.356064598680547</v>
      </c>
      <c r="H155" s="1">
        <f>((SUM(Plan2!H144:H155)/SUM(Plan2!H132:H143))*100)-100</f>
        <v>62.716537084469536</v>
      </c>
      <c r="I155" s="1">
        <f>((SUM(Plan2!I144:I155)/SUM(Plan2!I132:I143))*100)-100</f>
        <v>12.738247524709649</v>
      </c>
      <c r="J155" s="1">
        <f>((SUM(Plan2!J144:J155)/SUM(Plan2!J132:J143))*100)-100</f>
        <v>12.556241063195344</v>
      </c>
      <c r="K155" s="36"/>
      <c r="L155" s="31"/>
      <c r="M155" s="31"/>
      <c r="N155" s="31"/>
      <c r="O155" s="31"/>
      <c r="P155" s="31"/>
      <c r="Q155" s="30"/>
    </row>
    <row r="156" spans="1:17" x14ac:dyDescent="0.25">
      <c r="A156" s="3">
        <v>40756</v>
      </c>
      <c r="B156" s="1">
        <f>((SUM(Plan2!B145:B156)/SUM(Plan2!B133:B144))*100)-100</f>
        <v>14.131925736605893</v>
      </c>
      <c r="C156" s="1">
        <f>((SUM(Plan2!C145:C156)/SUM(Plan2!C133:C144))*100)-100</f>
        <v>3.404845615955665</v>
      </c>
      <c r="D156" s="1">
        <f>((SUM(Plan2!D145:D156)/SUM(Plan2!D133:D144))*100)-100</f>
        <v>12.404207102525547</v>
      </c>
      <c r="E156" s="1">
        <f>((SUM(Plan2!E145:E156)/SUM(Plan2!E133:E144))*100)-100</f>
        <v>16.79648213144786</v>
      </c>
      <c r="F156" s="1">
        <f>((SUM(Plan2!F145:F156)/SUM(Plan2!F133:F144))*100)-100</f>
        <v>-2.7865867404309057</v>
      </c>
      <c r="G156" s="1">
        <f>((SUM(Plan2!G145:G156)/SUM(Plan2!G133:G144))*100)-100</f>
        <v>15.356341367090948</v>
      </c>
      <c r="H156" s="1">
        <f>((SUM(Plan2!H145:H156)/SUM(Plan2!H133:H144))*100)-100</f>
        <v>76.364689686393262</v>
      </c>
      <c r="I156" s="1">
        <f>((SUM(Plan2!I145:I156)/SUM(Plan2!I133:I144))*100)-100</f>
        <v>12.471172119182199</v>
      </c>
      <c r="J156" s="1">
        <f>((SUM(Plan2!J145:J156)/SUM(Plan2!J133:J144))*100)-100</f>
        <v>12.221179696955573</v>
      </c>
      <c r="K156" s="36"/>
      <c r="L156" s="31"/>
      <c r="M156" s="31"/>
      <c r="N156" s="31"/>
      <c r="O156" s="31"/>
      <c r="P156" s="31"/>
      <c r="Q156" s="30"/>
    </row>
    <row r="157" spans="1:17" x14ac:dyDescent="0.25">
      <c r="A157" s="3">
        <v>40787</v>
      </c>
      <c r="B157" s="1">
        <f>((SUM(Plan2!B146:B157)/SUM(Plan2!B134:B145))*100)-100</f>
        <v>13.419915407040349</v>
      </c>
      <c r="C157" s="1">
        <f>((SUM(Plan2!C146:C157)/SUM(Plan2!C134:C145))*100)-100</f>
        <v>3.4758533306843873</v>
      </c>
      <c r="D157" s="1">
        <f>((SUM(Plan2!D146:D157)/SUM(Plan2!D134:D145))*100)-100</f>
        <v>10.701829882806251</v>
      </c>
      <c r="E157" s="1">
        <f>((SUM(Plan2!E146:E157)/SUM(Plan2!E134:E145))*100)-100</f>
        <v>8.9642863377980007</v>
      </c>
      <c r="F157" s="1">
        <f>((SUM(Plan2!F146:F157)/SUM(Plan2!F134:F145))*100)-100</f>
        <v>-3.8733732503297205</v>
      </c>
      <c r="G157" s="1">
        <f>((SUM(Plan2!G146:G157)/SUM(Plan2!G134:G145))*100)-100</f>
        <v>14.656241259563856</v>
      </c>
      <c r="H157" s="1">
        <f>((SUM(Plan2!H146:H157)/SUM(Plan2!H134:H145))*100)-100</f>
        <v>73.663329871699148</v>
      </c>
      <c r="I157" s="1">
        <f>((SUM(Plan2!I146:I157)/SUM(Plan2!I134:I145))*100)-100</f>
        <v>10.976670616279165</v>
      </c>
      <c r="J157" s="1">
        <f>((SUM(Plan2!J146:J157)/SUM(Plan2!J134:J145))*100)-100</f>
        <v>10.77845271090267</v>
      </c>
      <c r="K157" s="36"/>
      <c r="L157" s="31"/>
      <c r="M157" s="31"/>
      <c r="N157" s="31"/>
      <c r="O157" s="31"/>
      <c r="P157" s="31"/>
      <c r="Q157" s="30"/>
    </row>
    <row r="158" spans="1:17" x14ac:dyDescent="0.25">
      <c r="A158" s="3">
        <v>40817</v>
      </c>
      <c r="B158" s="1">
        <f>((SUM(Plan2!B147:B158)/SUM(Plan2!B135:B146))*100)-100</f>
        <v>10.645126580193761</v>
      </c>
      <c r="C158" s="1">
        <f>((SUM(Plan2!C147:C158)/SUM(Plan2!C135:C146))*100)-100</f>
        <v>3.4501743184093101</v>
      </c>
      <c r="D158" s="1">
        <f>((SUM(Plan2!D147:D158)/SUM(Plan2!D135:D146))*100)-100</f>
        <v>9.7819334471757884</v>
      </c>
      <c r="E158" s="1">
        <f>((SUM(Plan2!E147:E158)/SUM(Plan2!E135:E146))*100)-100</f>
        <v>4.2344526411624486</v>
      </c>
      <c r="F158" s="1">
        <f>((SUM(Plan2!F147:F158)/SUM(Plan2!F135:F146))*100)-100</f>
        <v>-4.6469725510717836</v>
      </c>
      <c r="G158" s="1">
        <f>((SUM(Plan2!G147:G158)/SUM(Plan2!G135:G146))*100)-100</f>
        <v>16.211764977445569</v>
      </c>
      <c r="H158" s="1">
        <f>((SUM(Plan2!H147:H158)/SUM(Plan2!H135:H146))*100)-100</f>
        <v>71.344811483299679</v>
      </c>
      <c r="I158" s="1">
        <f>((SUM(Plan2!I147:I158)/SUM(Plan2!I135:I146))*100)-100</f>
        <v>9.3348396789067181</v>
      </c>
      <c r="J158" s="1">
        <f>((SUM(Plan2!J147:J158)/SUM(Plan2!J135:J146))*100)-100</f>
        <v>9.134616840820712</v>
      </c>
      <c r="K158" s="36"/>
      <c r="L158" s="31"/>
      <c r="M158" s="31"/>
      <c r="N158" s="31"/>
      <c r="O158" s="31"/>
      <c r="P158" s="31"/>
      <c r="Q158" s="30"/>
    </row>
    <row r="159" spans="1:17" x14ac:dyDescent="0.25">
      <c r="A159" s="3">
        <v>40848</v>
      </c>
      <c r="B159" s="1">
        <f>((SUM(Plan2!B148:B159)/SUM(Plan2!B136:B147))*100)-100</f>
        <v>11.166243661381884</v>
      </c>
      <c r="C159" s="1">
        <f>((SUM(Plan2!C148:C159)/SUM(Plan2!C136:C147))*100)-100</f>
        <v>3.2290336337742218</v>
      </c>
      <c r="D159" s="1">
        <f>((SUM(Plan2!D148:D159)/SUM(Plan2!D136:D147))*100)-100</f>
        <v>12.377737298521581</v>
      </c>
      <c r="E159" s="1">
        <f>((SUM(Plan2!E148:E159)/SUM(Plan2!E136:E147))*100)-100</f>
        <v>6.4724578779748612</v>
      </c>
      <c r="F159" s="1">
        <f>((SUM(Plan2!F148:F159)/SUM(Plan2!F136:F147))*100)-100</f>
        <v>-7.084291089466646</v>
      </c>
      <c r="G159" s="1">
        <f>((SUM(Plan2!G148:G159)/SUM(Plan2!G136:G147))*100)-100</f>
        <v>17.254312607456313</v>
      </c>
      <c r="H159" s="1">
        <f>((SUM(Plan2!H148:H159)/SUM(Plan2!H136:H147))*100)-100</f>
        <v>87.344503631789621</v>
      </c>
      <c r="I159" s="1">
        <f>((SUM(Plan2!I148:I159)/SUM(Plan2!I136:I147))*100)-100</f>
        <v>10.896901875620784</v>
      </c>
      <c r="J159" s="1">
        <f>((SUM(Plan2!J148:J159)/SUM(Plan2!J136:J147))*100)-100</f>
        <v>10.576073920730124</v>
      </c>
      <c r="K159" s="36"/>
      <c r="L159" s="31"/>
      <c r="M159" s="31"/>
      <c r="N159" s="31"/>
      <c r="O159" s="31"/>
      <c r="P159" s="31"/>
      <c r="Q159" s="30"/>
    </row>
    <row r="160" spans="1:17" x14ac:dyDescent="0.25">
      <c r="A160" s="3">
        <v>40878</v>
      </c>
      <c r="B160" s="1">
        <f>((SUM(Plan2!B149:B160)/SUM(Plan2!B137:B148))*100)-100</f>
        <v>10.64845993545876</v>
      </c>
      <c r="C160" s="1">
        <f>((SUM(Plan2!C149:C160)/SUM(Plan2!C137:C148))*100)-100</f>
        <v>3.1272240159566707</v>
      </c>
      <c r="D160" s="1">
        <f>((SUM(Plan2!D149:D160)/SUM(Plan2!D137:D148))*100)-100</f>
        <v>4.6879279120530413</v>
      </c>
      <c r="E160" s="1">
        <f>((SUM(Plan2!E149:E160)/SUM(Plan2!E137:E148))*100)-100</f>
        <v>10.945514373734895</v>
      </c>
      <c r="F160" s="1">
        <f>((SUM(Plan2!F149:F160)/SUM(Plan2!F137:F148))*100)-100</f>
        <v>-9.9275692933553046</v>
      </c>
      <c r="G160" s="1">
        <f>((SUM(Plan2!G149:G160)/SUM(Plan2!G137:G148))*100)-100</f>
        <v>15.676050107679956</v>
      </c>
      <c r="H160" s="1">
        <f>((SUM(Plan2!H149:H160)/SUM(Plan2!H137:H148))*100)-100</f>
        <v>86.37661807093059</v>
      </c>
      <c r="I160" s="1">
        <f>((SUM(Plan2!I149:I160)/SUM(Plan2!I137:I148))*100)-100</f>
        <v>10.808901456393087</v>
      </c>
      <c r="J160" s="1">
        <f>((SUM(Plan2!J149:J160)/SUM(Plan2!J137:J148))*100)-100</f>
        <v>10.537159264241552</v>
      </c>
      <c r="K160" s="36"/>
      <c r="L160" s="31"/>
      <c r="M160" s="31"/>
      <c r="N160" s="31"/>
      <c r="O160" s="31"/>
      <c r="P160" s="31"/>
      <c r="Q160" s="30"/>
    </row>
    <row r="161" spans="1:17" x14ac:dyDescent="0.25">
      <c r="A161" s="3">
        <v>40909</v>
      </c>
      <c r="B161" s="1">
        <f>((SUM(Plan2!B150:B161)/SUM(Plan2!B138:B149))*100)-100</f>
        <v>11.637263511581878</v>
      </c>
      <c r="C161" s="1">
        <f>((SUM(Plan2!C150:C161)/SUM(Plan2!C138:C149))*100)-100</f>
        <v>3.0176286318301209</v>
      </c>
      <c r="D161" s="1">
        <f>((SUM(Plan2!D150:D161)/SUM(Plan2!D138:D149))*100)-100</f>
        <v>2.5431745702977082</v>
      </c>
      <c r="E161" s="1">
        <f>((SUM(Plan2!E150:E161)/SUM(Plan2!E138:E149))*100)-100</f>
        <v>15.277259829780874</v>
      </c>
      <c r="F161" s="1">
        <f>((SUM(Plan2!F150:F161)/SUM(Plan2!F138:F149))*100)-100</f>
        <v>-9.2375666887108281</v>
      </c>
      <c r="G161" s="1">
        <f>((SUM(Plan2!G150:G161)/SUM(Plan2!G138:G149))*100)-100</f>
        <v>11.412618102358095</v>
      </c>
      <c r="H161" s="1">
        <f>((SUM(Plan2!H150:H161)/SUM(Plan2!H138:H149))*100)-100</f>
        <v>85.53025782056821</v>
      </c>
      <c r="I161" s="1">
        <f>((SUM(Plan2!I150:I161)/SUM(Plan2!I138:I149))*100)-100</f>
        <v>9.6899200786579627</v>
      </c>
      <c r="J161" s="1">
        <f>((SUM(Plan2!J150:J161)/SUM(Plan2!J138:J149))*100)-100</f>
        <v>11.284120360317303</v>
      </c>
      <c r="K161" s="36"/>
      <c r="L161" s="31"/>
      <c r="M161" s="31"/>
      <c r="N161" s="31"/>
      <c r="O161" s="31"/>
      <c r="P161" s="31"/>
      <c r="Q161" s="30"/>
    </row>
    <row r="162" spans="1:17" x14ac:dyDescent="0.25">
      <c r="A162" s="3">
        <v>40940</v>
      </c>
      <c r="B162" s="1">
        <f>((SUM(Plan2!B151:B162)/SUM(Plan2!B139:B150))*100)-100</f>
        <v>10.966441613077052</v>
      </c>
      <c r="C162" s="1">
        <f>((SUM(Plan2!C151:C162)/SUM(Plan2!C139:C150))*100)-100</f>
        <v>2.2992638700076782</v>
      </c>
      <c r="D162" s="1">
        <f>((SUM(Plan2!D151:D162)/SUM(Plan2!D139:D150))*100)-100</f>
        <v>0.84810409102256301</v>
      </c>
      <c r="E162" s="1">
        <f>((SUM(Plan2!E151:E162)/SUM(Plan2!E139:E150))*100)-100</f>
        <v>13.848089098877963</v>
      </c>
      <c r="F162" s="1">
        <f>((SUM(Plan2!F151:F162)/SUM(Plan2!F139:F150))*100)-100</f>
        <v>-9.3562132962895674</v>
      </c>
      <c r="G162" s="1">
        <f>((SUM(Plan2!G151:G162)/SUM(Plan2!G139:G150))*100)-100</f>
        <v>6.1464800699727391</v>
      </c>
      <c r="H162" s="1">
        <f>((SUM(Plan2!H151:H162)/SUM(Plan2!H139:H150))*100)-100</f>
        <v>110.76579546661029</v>
      </c>
      <c r="I162" s="1">
        <f>((SUM(Plan2!I151:I162)/SUM(Plan2!I139:I150))*100)-100</f>
        <v>8.5412913011529099</v>
      </c>
      <c r="J162" s="1">
        <f>((SUM(Plan2!J151:J162)/SUM(Plan2!J139:J150))*100)-100</f>
        <v>11.623535356475017</v>
      </c>
      <c r="K162" s="36"/>
      <c r="L162" s="31"/>
      <c r="M162" s="31"/>
      <c r="N162" s="31"/>
      <c r="O162" s="31"/>
      <c r="P162" s="31"/>
      <c r="Q162" s="30"/>
    </row>
    <row r="163" spans="1:17" x14ac:dyDescent="0.25">
      <c r="A163" s="3">
        <v>40969</v>
      </c>
      <c r="B163" s="1">
        <f>((SUM(Plan2!B152:B163)/SUM(Plan2!B140:B151))*100)-100</f>
        <v>11.318693279779453</v>
      </c>
      <c r="C163" s="1">
        <f>((SUM(Plan2!C152:C163)/SUM(Plan2!C140:C151))*100)-100</f>
        <v>5.0765424798290439</v>
      </c>
      <c r="D163" s="1">
        <f>((SUM(Plan2!D152:D163)/SUM(Plan2!D140:D151))*100)-100</f>
        <v>0.97000319709623284</v>
      </c>
      <c r="E163" s="1">
        <f>((SUM(Plan2!E152:E163)/SUM(Plan2!E140:E151))*100)-100</f>
        <v>15.986353537687648</v>
      </c>
      <c r="F163" s="1">
        <f>((SUM(Plan2!F152:F163)/SUM(Plan2!F140:F151))*100)-100</f>
        <v>-7.0008073926147318</v>
      </c>
      <c r="G163" s="1">
        <f>((SUM(Plan2!G152:G163)/SUM(Plan2!G140:G151))*100)-100</f>
        <v>9.5701097041647927</v>
      </c>
      <c r="H163" s="1">
        <f>((SUM(Plan2!H152:H163)/SUM(Plan2!H140:H151))*100)-100</f>
        <v>106.48878583751107</v>
      </c>
      <c r="I163" s="1">
        <f>((SUM(Plan2!I152:I163)/SUM(Plan2!I140:I151))*100)-100</f>
        <v>6.9994130157122498</v>
      </c>
      <c r="J163" s="1">
        <f>((SUM(Plan2!J152:J163)/SUM(Plan2!J140:J151))*100)-100</f>
        <v>12.003855145810078</v>
      </c>
      <c r="K163" s="36"/>
      <c r="L163" s="31"/>
      <c r="M163" s="31"/>
      <c r="N163" s="31"/>
      <c r="O163" s="31"/>
      <c r="P163" s="31"/>
      <c r="Q163" s="30"/>
    </row>
    <row r="164" spans="1:17" x14ac:dyDescent="0.25">
      <c r="A164" s="3">
        <v>41000</v>
      </c>
      <c r="B164" s="1">
        <f>((SUM(Plan2!B153:B164)/SUM(Plan2!B141:B152))*100)-100</f>
        <v>9.0251322580688225</v>
      </c>
      <c r="C164" s="1">
        <f>((SUM(Plan2!C153:C164)/SUM(Plan2!C141:C152))*100)-100</f>
        <v>3.8499084413646756</v>
      </c>
      <c r="D164" s="1">
        <f>((SUM(Plan2!D153:D164)/SUM(Plan2!D141:D152))*100)-100</f>
        <v>0.78456602735981562</v>
      </c>
      <c r="E164" s="1">
        <f>((SUM(Plan2!E153:E164)/SUM(Plan2!E141:E152))*100)-100</f>
        <v>17.18244532387763</v>
      </c>
      <c r="F164" s="1">
        <f>((SUM(Plan2!F153:F164)/SUM(Plan2!F141:F152))*100)-100</f>
        <v>-4.5017673551190285</v>
      </c>
      <c r="G164" s="1">
        <f>((SUM(Plan2!G153:G164)/SUM(Plan2!G141:G152))*100)-100</f>
        <v>8.2757027990822252</v>
      </c>
      <c r="H164" s="1">
        <f>((SUM(Plan2!H153:H164)/SUM(Plan2!H141:H152))*100)-100</f>
        <v>102.37491281281876</v>
      </c>
      <c r="I164" s="1">
        <f>((SUM(Plan2!I153:I164)/SUM(Plan2!I141:I152))*100)-100</f>
        <v>3.3777006815471964</v>
      </c>
      <c r="J164" s="1">
        <f>((SUM(Plan2!J153:J164)/SUM(Plan2!J141:J152))*100)-100</f>
        <v>10.232145550518993</v>
      </c>
      <c r="K164" s="36"/>
      <c r="L164" s="31"/>
      <c r="M164" s="31"/>
      <c r="N164" s="31"/>
      <c r="O164" s="31"/>
      <c r="P164" s="31"/>
      <c r="Q164" s="30"/>
    </row>
    <row r="165" spans="1:17" x14ac:dyDescent="0.25">
      <c r="A165" s="3">
        <v>41030</v>
      </c>
      <c r="B165" s="1">
        <f>((SUM(Plan2!B154:B165)/SUM(Plan2!B142:B153))*100)-100</f>
        <v>8.7705070278943253</v>
      </c>
      <c r="C165" s="1">
        <f>((SUM(Plan2!C154:C165)/SUM(Plan2!C142:C153))*100)-100</f>
        <v>1.7552944527421914</v>
      </c>
      <c r="D165" s="1">
        <f>((SUM(Plan2!D154:D165)/SUM(Plan2!D142:D153))*100)-100</f>
        <v>-0.37880590780224566</v>
      </c>
      <c r="E165" s="1">
        <f>((SUM(Plan2!E154:E165)/SUM(Plan2!E142:E153))*100)-100</f>
        <v>15.434116869113424</v>
      </c>
      <c r="F165" s="1">
        <f>((SUM(Plan2!F154:F165)/SUM(Plan2!F142:F153))*100)-100</f>
        <v>-2.6351472472095168</v>
      </c>
      <c r="G165" s="1">
        <f>((SUM(Plan2!G154:G165)/SUM(Plan2!G142:G153))*100)-100</f>
        <v>7.2439536320710687</v>
      </c>
      <c r="H165" s="1">
        <f>((SUM(Plan2!H154:H165)/SUM(Plan2!H142:H153))*100)-100</f>
        <v>96.955166038204624</v>
      </c>
      <c r="I165" s="1">
        <f>((SUM(Plan2!I154:I165)/SUM(Plan2!I142:I153))*100)-100</f>
        <v>1.3122583696618051</v>
      </c>
      <c r="J165" s="1">
        <f>((SUM(Plan2!J154:J165)/SUM(Plan2!J142:J153))*100)-100</f>
        <v>10.122216410288004</v>
      </c>
      <c r="K165" s="36"/>
      <c r="L165" s="31"/>
      <c r="M165" s="31"/>
      <c r="N165" s="31"/>
      <c r="O165" s="31"/>
      <c r="P165" s="31"/>
      <c r="Q165" s="30"/>
    </row>
    <row r="166" spans="1:17" x14ac:dyDescent="0.25">
      <c r="A166" s="3">
        <v>41061</v>
      </c>
      <c r="B166" s="1">
        <f>((SUM(Plan2!B155:B166)/SUM(Plan2!B143:B154))*100)-100</f>
        <v>6.2883082718696102</v>
      </c>
      <c r="C166" s="1">
        <f>((SUM(Plan2!C155:C166)/SUM(Plan2!C143:C154))*100)-100</f>
        <v>2.5339930844941563</v>
      </c>
      <c r="D166" s="1">
        <f>((SUM(Plan2!D155:D166)/SUM(Plan2!D143:D154))*100)-100</f>
        <v>-2.04925525270626</v>
      </c>
      <c r="E166" s="1">
        <f>((SUM(Plan2!E155:E166)/SUM(Plan2!E143:E154))*100)-100</f>
        <v>4.9028692940274112</v>
      </c>
      <c r="F166" s="1">
        <f>((SUM(Plan2!F155:F166)/SUM(Plan2!F143:F154))*100)-100</f>
        <v>-1.5520817243525329</v>
      </c>
      <c r="G166" s="1">
        <f>((SUM(Plan2!G155:G166)/SUM(Plan2!G143:G154))*100)-100</f>
        <v>5.5109070388590311</v>
      </c>
      <c r="H166" s="1">
        <f>((SUM(Plan2!H155:H166)/SUM(Plan2!H143:H154))*100)-100</f>
        <v>92.828297264688729</v>
      </c>
      <c r="I166" s="1">
        <f>((SUM(Plan2!I155:I166)/SUM(Plan2!I143:I154))*100)-100</f>
        <v>-2.6112475292067927</v>
      </c>
      <c r="J166" s="1">
        <f>((SUM(Plan2!J155:J166)/SUM(Plan2!J143:J154))*100)-100</f>
        <v>8.0162184934764014</v>
      </c>
      <c r="K166" s="36"/>
      <c r="L166" s="31"/>
      <c r="M166" s="31"/>
      <c r="N166" s="31"/>
      <c r="O166" s="31"/>
      <c r="P166" s="31"/>
      <c r="Q166" s="30"/>
    </row>
    <row r="167" spans="1:17" x14ac:dyDescent="0.25">
      <c r="A167" s="3">
        <v>41091</v>
      </c>
      <c r="B167" s="1">
        <f>((SUM(Plan2!B156:B167)/SUM(Plan2!B144:B155))*100)-100</f>
        <v>5.6514434249654641</v>
      </c>
      <c r="C167" s="1">
        <f>((SUM(Plan2!C156:C167)/SUM(Plan2!C144:C155))*100)-100</f>
        <v>4.0733205074848371</v>
      </c>
      <c r="D167" s="1">
        <f>((SUM(Plan2!D156:D167)/SUM(Plan2!D144:D155))*100)-100</f>
        <v>-1.3776551754919382</v>
      </c>
      <c r="E167" s="1">
        <f>((SUM(Plan2!E156:E167)/SUM(Plan2!E144:E155))*100)-100</f>
        <v>5.5703210809112704</v>
      </c>
      <c r="F167" s="1">
        <f>((SUM(Plan2!F156:F167)/SUM(Plan2!F144:F155))*100)-100</f>
        <v>0.945923429706653</v>
      </c>
      <c r="G167" s="1">
        <f>((SUM(Plan2!G156:G167)/SUM(Plan2!G144:G155))*100)-100</f>
        <v>2.2489164684513412</v>
      </c>
      <c r="H167" s="1">
        <f>((SUM(Plan2!H156:H167)/SUM(Plan2!H144:H155))*100)-100</f>
        <v>87.815021085234264</v>
      </c>
      <c r="I167" s="1">
        <f>((SUM(Plan2!I156:I167)/SUM(Plan2!I144:I155))*100)-100</f>
        <v>-4.6605435331040042</v>
      </c>
      <c r="J167" s="1">
        <f>((SUM(Plan2!J156:J167)/SUM(Plan2!J144:J155))*100)-100</f>
        <v>7.4853933177837746</v>
      </c>
      <c r="K167" s="36"/>
      <c r="L167" s="31"/>
      <c r="M167" s="31"/>
      <c r="N167" s="31"/>
      <c r="O167" s="31"/>
      <c r="P167" s="31"/>
      <c r="Q167" s="30"/>
    </row>
    <row r="168" spans="1:17" x14ac:dyDescent="0.25">
      <c r="A168" s="3">
        <v>41122</v>
      </c>
      <c r="B168" s="1">
        <f>((SUM(Plan2!B157:B168)/SUM(Plan2!B145:B156))*100)-100</f>
        <v>3.8828173622922151</v>
      </c>
      <c r="C168" s="1">
        <f>((SUM(Plan2!C157:C168)/SUM(Plan2!C145:C156))*100)-100</f>
        <v>4.7572903429964839</v>
      </c>
      <c r="D168" s="1">
        <f>((SUM(Plan2!D157:D168)/SUM(Plan2!D145:D156))*100)-100</f>
        <v>-1.9568444236363831</v>
      </c>
      <c r="E168" s="1">
        <f>((SUM(Plan2!E157:E168)/SUM(Plan2!E145:E156))*100)-100</f>
        <v>6.4469352679682288</v>
      </c>
      <c r="F168" s="1">
        <f>((SUM(Plan2!F157:F168)/SUM(Plan2!F145:F156))*100)-100</f>
        <v>3.2246493997320442</v>
      </c>
      <c r="G168" s="1">
        <f>((SUM(Plan2!G157:G168)/SUM(Plan2!G145:G156))*100)-100</f>
        <v>1.2185253455493097</v>
      </c>
      <c r="H168" s="1">
        <f>((SUM(Plan2!H157:H168)/SUM(Plan2!H145:H156))*100)-100</f>
        <v>77.373282384800405</v>
      </c>
      <c r="I168" s="1">
        <f>((SUM(Plan2!I157:I168)/SUM(Plan2!I145:I156))*100)-100</f>
        <v>-6.9226932164539789</v>
      </c>
      <c r="J168" s="1">
        <f>((SUM(Plan2!J157:J168)/SUM(Plan2!J145:J156))*100)-100</f>
        <v>6.7478090530867831</v>
      </c>
      <c r="K168" s="36"/>
      <c r="L168" s="31"/>
      <c r="M168" s="31"/>
      <c r="N168" s="31"/>
      <c r="O168" s="31"/>
      <c r="P168" s="31"/>
      <c r="Q168" s="30"/>
    </row>
    <row r="169" spans="1:17" x14ac:dyDescent="0.25">
      <c r="A169" s="3">
        <v>41153</v>
      </c>
      <c r="B169" s="1">
        <f>((SUM(Plan2!B158:B169)/SUM(Plan2!B146:B157))*100)-100</f>
        <v>3.2037667898337787</v>
      </c>
      <c r="C169" s="1">
        <f>((SUM(Plan2!C158:C169)/SUM(Plan2!C146:C157))*100)-100</f>
        <v>4.6011138869917829</v>
      </c>
      <c r="D169" s="1">
        <f>((SUM(Plan2!D158:D169)/SUM(Plan2!D146:D157))*100)-100</f>
        <v>-0.8374627982669125</v>
      </c>
      <c r="E169" s="1">
        <f>((SUM(Plan2!E158:E169)/SUM(Plan2!E146:E157))*100)-100</f>
        <v>15.373978328729621</v>
      </c>
      <c r="F169" s="1">
        <f>((SUM(Plan2!F158:F169)/SUM(Plan2!F146:F157))*100)-100</f>
        <v>4.9043673576017852</v>
      </c>
      <c r="G169" s="1">
        <f>((SUM(Plan2!G158:G169)/SUM(Plan2!G146:G157))*100)-100</f>
        <v>1.2211772964476353</v>
      </c>
      <c r="H169" s="1">
        <f>((SUM(Plan2!H158:H169)/SUM(Plan2!H146:H157))*100)-100</f>
        <v>73.534539333606716</v>
      </c>
      <c r="I169" s="1">
        <f>((SUM(Plan2!I158:I169)/SUM(Plan2!I146:I157))*100)-100</f>
        <v>-8.6060102626530579</v>
      </c>
      <c r="J169" s="1">
        <f>((SUM(Plan2!J158:J169)/SUM(Plan2!J146:J157))*100)-100</f>
        <v>6.7492875414527163</v>
      </c>
      <c r="K169" s="36"/>
      <c r="L169" s="31"/>
      <c r="M169" s="31"/>
      <c r="N169" s="31"/>
      <c r="O169" s="31"/>
      <c r="P169" s="31"/>
      <c r="Q169" s="30"/>
    </row>
    <row r="170" spans="1:17" x14ac:dyDescent="0.25">
      <c r="A170" s="3">
        <v>41183</v>
      </c>
      <c r="B170" s="1">
        <f>((SUM(Plan2!B159:B170)/SUM(Plan2!B147:B158))*100)-100</f>
        <v>4.0036013625844618</v>
      </c>
      <c r="C170" s="1">
        <f>((SUM(Plan2!C159:C170)/SUM(Plan2!C147:C158))*100)-100</f>
        <v>5.6574572715489353</v>
      </c>
      <c r="D170" s="1">
        <f>((SUM(Plan2!D159:D170)/SUM(Plan2!D147:D158))*100)-100</f>
        <v>0.16642989457385227</v>
      </c>
      <c r="E170" s="1">
        <f>((SUM(Plan2!E159:E170)/SUM(Plan2!E147:E158))*100)-100</f>
        <v>24.367175651261036</v>
      </c>
      <c r="F170" s="1">
        <f>((SUM(Plan2!F159:F170)/SUM(Plan2!F147:F158))*100)-100</f>
        <v>7.9721735418272601</v>
      </c>
      <c r="G170" s="1">
        <f>((SUM(Plan2!G159:G170)/SUM(Plan2!G147:G158))*100)-100</f>
        <v>-1.8115530074207982</v>
      </c>
      <c r="H170" s="1">
        <f>((SUM(Plan2!H159:H170)/SUM(Plan2!H147:H158))*100)-100</f>
        <v>70.749689365063546</v>
      </c>
      <c r="I170" s="1">
        <f>((SUM(Plan2!I159:I170)/SUM(Plan2!I147:I158))*100)-100</f>
        <v>-10.605761057810582</v>
      </c>
      <c r="J170" s="1">
        <f>((SUM(Plan2!J159:J170)/SUM(Plan2!J147:J158))*100)-100</f>
        <v>6.3435739943377172</v>
      </c>
      <c r="K170" s="36"/>
      <c r="L170" s="31"/>
      <c r="M170" s="31"/>
      <c r="N170" s="31"/>
      <c r="O170" s="31"/>
      <c r="P170" s="31"/>
      <c r="Q170" s="30"/>
    </row>
    <row r="171" spans="1:17" x14ac:dyDescent="0.25">
      <c r="A171" s="3">
        <v>41214</v>
      </c>
      <c r="B171" s="1">
        <f>((SUM(Plan2!B160:B171)/SUM(Plan2!B148:B159))*100)-100</f>
        <v>4.0469680956408922</v>
      </c>
      <c r="C171" s="1">
        <f>((SUM(Plan2!C160:C171)/SUM(Plan2!C148:C159))*100)-100</f>
        <v>5.5809982056331364</v>
      </c>
      <c r="D171" s="1">
        <f>((SUM(Plan2!D160:D171)/SUM(Plan2!D148:D159))*100)-100</f>
        <v>-3.1880985024248218</v>
      </c>
      <c r="E171" s="1">
        <f>((SUM(Plan2!E160:E171)/SUM(Plan2!E148:E159))*100)-100</f>
        <v>23.977635416576206</v>
      </c>
      <c r="F171" s="1">
        <f>((SUM(Plan2!F160:F171)/SUM(Plan2!F148:F159))*100)-100</f>
        <v>11.0269486744766</v>
      </c>
      <c r="G171" s="1">
        <f>((SUM(Plan2!G160:G171)/SUM(Plan2!G148:G159))*100)-100</f>
        <v>-2.1824420969879412</v>
      </c>
      <c r="H171" s="1">
        <f>((SUM(Plan2!H160:H171)/SUM(Plan2!H148:H159))*100)-100</f>
        <v>50.974604343158632</v>
      </c>
      <c r="I171" s="1">
        <f>((SUM(Plan2!I160:I171)/SUM(Plan2!I148:I159))*100)-100</f>
        <v>-12.617730643128482</v>
      </c>
      <c r="J171" s="1">
        <f>((SUM(Plan2!J160:J171)/SUM(Plan2!J148:J159))*100)-100</f>
        <v>5.7916689740339393</v>
      </c>
      <c r="K171" s="36"/>
      <c r="L171" s="31"/>
      <c r="M171" s="31"/>
      <c r="N171" s="31"/>
      <c r="O171" s="31"/>
      <c r="P171" s="31"/>
      <c r="Q171" s="30"/>
    </row>
    <row r="172" spans="1:17" x14ac:dyDescent="0.25">
      <c r="A172" s="3">
        <v>41244</v>
      </c>
      <c r="B172" s="1">
        <f>((SUM(Plan2!B161:B172)/SUM(Plan2!B149:B160))*100)-100</f>
        <v>2.3331850061537409</v>
      </c>
      <c r="C172" s="1">
        <f>((SUM(Plan2!C161:C172)/SUM(Plan2!C149:C160))*100)-100</f>
        <v>5.1265665345603395</v>
      </c>
      <c r="D172" s="1">
        <f>((SUM(Plan2!D161:D172)/SUM(Plan2!D149:D160))*100)-100</f>
        <v>1.8899180204380315</v>
      </c>
      <c r="E172" s="1">
        <f>((SUM(Plan2!E161:E172)/SUM(Plan2!E149:E160))*100)-100</f>
        <v>22.107755125403997</v>
      </c>
      <c r="F172" s="1">
        <f>((SUM(Plan2!F161:F172)/SUM(Plan2!F149:F160))*100)-100</f>
        <v>14.484311754556003</v>
      </c>
      <c r="G172" s="1">
        <f>((SUM(Plan2!G161:G172)/SUM(Plan2!G149:G160))*100)-100</f>
        <v>-2.1696671682077522</v>
      </c>
      <c r="H172" s="1">
        <f>((SUM(Plan2!H161:H172)/SUM(Plan2!H149:H160))*100)-100</f>
        <v>48.389670793655938</v>
      </c>
      <c r="I172" s="1">
        <f>((SUM(Plan2!I161:I172)/SUM(Plan2!I149:I160))*100)-100</f>
        <v>-8.9923802038738927</v>
      </c>
      <c r="J172" s="1">
        <f>((SUM(Plan2!J161:J172)/SUM(Plan2!J149:J160))*100)-100</f>
        <v>10.437328111215621</v>
      </c>
      <c r="K172" s="36"/>
      <c r="L172" s="31"/>
      <c r="M172" s="31"/>
      <c r="N172" s="31"/>
      <c r="O172" s="31"/>
      <c r="P172" s="31"/>
      <c r="Q172" s="30"/>
    </row>
    <row r="173" spans="1:17" x14ac:dyDescent="0.25">
      <c r="A173" s="3">
        <v>41275</v>
      </c>
      <c r="B173" s="1">
        <f>((SUM(Plan2!B162:B173)/SUM(Plan2!B150:B161))*100)-100</f>
        <v>-0.13021467231327222</v>
      </c>
      <c r="C173" s="1">
        <f>((SUM(Plan2!C162:C173)/SUM(Plan2!C150:C161))*100)-100</f>
        <v>4.4916189558718855</v>
      </c>
      <c r="D173" s="1">
        <f>((SUM(Plan2!D162:D173)/SUM(Plan2!D150:D161))*100)-100</f>
        <v>2.9274577153935155</v>
      </c>
      <c r="E173" s="1">
        <f>((SUM(Plan2!E162:E173)/SUM(Plan2!E150:E161))*100)-100</f>
        <v>15.830369882909451</v>
      </c>
      <c r="F173" s="1">
        <f>((SUM(Plan2!F162:F173)/SUM(Plan2!F150:F161))*100)-100</f>
        <v>15.463984181603834</v>
      </c>
      <c r="G173" s="1">
        <f>((SUM(Plan2!G162:G173)/SUM(Plan2!G150:G161))*100)-100</f>
        <v>-1.5313647435069129</v>
      </c>
      <c r="H173" s="1">
        <f>((SUM(Plan2!H162:H173)/SUM(Plan2!H150:H161))*100)-100</f>
        <v>45.607608012401442</v>
      </c>
      <c r="I173" s="1">
        <f>((SUM(Plan2!I162:I173)/SUM(Plan2!I150:I161))*100)-100</f>
        <v>-9.0031789707014696</v>
      </c>
      <c r="J173" s="1">
        <f>((SUM(Plan2!J162:J173)/SUM(Plan2!J150:J161))*100)-100</f>
        <v>8.5648497997590027</v>
      </c>
      <c r="K173" s="36"/>
      <c r="L173" s="31"/>
      <c r="M173" s="31"/>
      <c r="N173" s="31"/>
      <c r="O173" s="31"/>
      <c r="P173" s="31"/>
      <c r="Q173" s="30"/>
    </row>
    <row r="174" spans="1:17" x14ac:dyDescent="0.25">
      <c r="A174" s="3">
        <v>41306</v>
      </c>
      <c r="B174" s="1">
        <f>((SUM(Plan2!B163:B174)/SUM(Plan2!B151:B162))*100)-100</f>
        <v>-0.83540502082831836</v>
      </c>
      <c r="C174" s="1">
        <f>((SUM(Plan2!C163:C174)/SUM(Plan2!C151:C162))*100)-100</f>
        <v>3.812188345915331</v>
      </c>
      <c r="D174" s="1">
        <f>((SUM(Plan2!D163:D174)/SUM(Plan2!D151:D162))*100)-100</f>
        <v>5.5863294588308179</v>
      </c>
      <c r="E174" s="1">
        <f>((SUM(Plan2!E163:E174)/SUM(Plan2!E151:E162))*100)-100</f>
        <v>15.52631866336074</v>
      </c>
      <c r="F174" s="1">
        <f>((SUM(Plan2!F163:F174)/SUM(Plan2!F151:F162))*100)-100</f>
        <v>15.918888541410809</v>
      </c>
      <c r="G174" s="1">
        <f>((SUM(Plan2!G163:G174)/SUM(Plan2!G151:G162))*100)-100</f>
        <v>5.5351595768772057</v>
      </c>
      <c r="H174" s="1">
        <f>((SUM(Plan2!H163:H174)/SUM(Plan2!H151:H162))*100)-100</f>
        <v>18.30736231879655</v>
      </c>
      <c r="I174" s="1">
        <f>((SUM(Plan2!I163:I174)/SUM(Plan2!I151:I162))*100)-100</f>
        <v>-10.015419724892212</v>
      </c>
      <c r="J174" s="1">
        <f>((SUM(Plan2!J163:J174)/SUM(Plan2!J151:J162))*100)-100</f>
        <v>6.3610682392811952</v>
      </c>
      <c r="K174" s="36"/>
      <c r="L174" s="31"/>
      <c r="M174" s="31"/>
      <c r="N174" s="31"/>
      <c r="O174" s="31"/>
      <c r="P174" s="31"/>
      <c r="Q174" s="30"/>
    </row>
    <row r="175" spans="1:17" x14ac:dyDescent="0.25">
      <c r="A175" s="3">
        <v>41334</v>
      </c>
      <c r="B175" s="1">
        <f>((SUM(Plan2!B164:B175)/SUM(Plan2!B152:B163))*100)-100</f>
        <v>-3.4580028389335808</v>
      </c>
      <c r="C175" s="1">
        <f>((SUM(Plan2!C164:C175)/SUM(Plan2!C152:C163))*100)-100</f>
        <v>0.60214723825203009</v>
      </c>
      <c r="D175" s="1">
        <f>((SUM(Plan2!D164:D175)/SUM(Plan2!D152:D163))*100)-100</f>
        <v>5.5211330662326503</v>
      </c>
      <c r="E175" s="1">
        <f>((SUM(Plan2!E164:E175)/SUM(Plan2!E152:E163))*100)-100</f>
        <v>11.666244499007618</v>
      </c>
      <c r="F175" s="1">
        <f>((SUM(Plan2!F164:F175)/SUM(Plan2!F152:F163))*100)-100</f>
        <v>15.250274108700992</v>
      </c>
      <c r="G175" s="1">
        <f>((SUM(Plan2!G164:G175)/SUM(Plan2!G152:G163))*100)-100</f>
        <v>-1.8776183359573366</v>
      </c>
      <c r="H175" s="1">
        <f>((SUM(Plan2!H164:H175)/SUM(Plan2!H152:H163))*100)-100</f>
        <v>17.400328391241132</v>
      </c>
      <c r="I175" s="1">
        <f>((SUM(Plan2!I164:I175)/SUM(Plan2!I152:I163))*100)-100</f>
        <v>-10.28867855621786</v>
      </c>
      <c r="J175" s="1">
        <f>((SUM(Plan2!J164:J175)/SUM(Plan2!J152:J163))*100)-100</f>
        <v>4.2064185077376663</v>
      </c>
      <c r="K175" s="36"/>
      <c r="L175" s="31"/>
      <c r="M175" s="31"/>
      <c r="N175" s="31"/>
      <c r="O175" s="31"/>
      <c r="P175" s="31"/>
      <c r="Q175" s="30"/>
    </row>
    <row r="176" spans="1:17" x14ac:dyDescent="0.25">
      <c r="A176" s="3">
        <v>41365</v>
      </c>
      <c r="B176" s="1">
        <f>((SUM(Plan2!B165:B176)/SUM(Plan2!B153:B164))*100)-100</f>
        <v>-3.4694562834960578</v>
      </c>
      <c r="C176" s="1">
        <f>((SUM(Plan2!C165:C176)/SUM(Plan2!C153:C164))*100)-100</f>
        <v>2.3923226479267896</v>
      </c>
      <c r="D176" s="1">
        <f>((SUM(Plan2!D165:D176)/SUM(Plan2!D153:D164))*100)-100</f>
        <v>6.8412800311680684</v>
      </c>
      <c r="E176" s="1">
        <f>((SUM(Plan2!E165:E176)/SUM(Plan2!E153:E164))*100)-100</f>
        <v>15.617364231438842</v>
      </c>
      <c r="F176" s="1">
        <f>((SUM(Plan2!F165:F176)/SUM(Plan2!F153:F164))*100)-100</f>
        <v>16.263099893375085</v>
      </c>
      <c r="G176" s="1">
        <f>((SUM(Plan2!G165:G176)/SUM(Plan2!G153:G164))*100)-100</f>
        <v>-4.0268528818136957</v>
      </c>
      <c r="H176" s="1">
        <f>((SUM(Plan2!H165:H176)/SUM(Plan2!H153:H164))*100)-100</f>
        <v>16.320799982230511</v>
      </c>
      <c r="I176" s="1">
        <f>((SUM(Plan2!I165:I176)/SUM(Plan2!I153:I164))*100)-100</f>
        <v>-7.0851173928421503</v>
      </c>
      <c r="J176" s="1">
        <f>((SUM(Plan2!J165:J176)/SUM(Plan2!J153:J164))*100)-100</f>
        <v>5.5616002947269862</v>
      </c>
      <c r="K176" s="36"/>
      <c r="L176" s="31"/>
      <c r="M176" s="31"/>
      <c r="N176" s="31"/>
      <c r="O176" s="31"/>
      <c r="P176" s="31"/>
      <c r="Q176" s="30"/>
    </row>
    <row r="177" spans="1:17" x14ac:dyDescent="0.25">
      <c r="A177" s="3">
        <v>41395</v>
      </c>
      <c r="B177" s="1">
        <f>((SUM(Plan2!B166:B177)/SUM(Plan2!B154:B165))*100)-100</f>
        <v>-3.9710065099818195</v>
      </c>
      <c r="C177" s="1">
        <f>((SUM(Plan2!C166:C177)/SUM(Plan2!C154:C165))*100)-100</f>
        <v>2.0252431172889516</v>
      </c>
      <c r="D177" s="1">
        <f>((SUM(Plan2!D166:D177)/SUM(Plan2!D154:D165))*100)-100</f>
        <v>7.8397815097786889</v>
      </c>
      <c r="E177" s="1">
        <f>((SUM(Plan2!E166:E177)/SUM(Plan2!E154:E165))*100)-100</f>
        <v>14.952609151414165</v>
      </c>
      <c r="F177" s="1">
        <f>((SUM(Plan2!F166:F177)/SUM(Plan2!F154:F165))*100)-100</f>
        <v>16.686462328488474</v>
      </c>
      <c r="G177" s="1">
        <f>((SUM(Plan2!G166:G177)/SUM(Plan2!G154:G165))*100)-100</f>
        <v>-3.9213703425974131</v>
      </c>
      <c r="H177" s="1">
        <f>((SUM(Plan2!H166:H177)/SUM(Plan2!H154:H165))*100)-100</f>
        <v>1.40419556458356</v>
      </c>
      <c r="I177" s="1">
        <f>((SUM(Plan2!I166:I177)/SUM(Plan2!I154:I165))*100)-100</f>
        <v>-7.3542004146624578</v>
      </c>
      <c r="J177" s="1">
        <f>((SUM(Plan2!J166:J177)/SUM(Plan2!J154:J165))*100)-100</f>
        <v>3.8566408658918192</v>
      </c>
      <c r="K177" s="36"/>
      <c r="L177" s="31"/>
      <c r="M177" s="31"/>
      <c r="N177" s="31"/>
      <c r="O177" s="31"/>
      <c r="P177" s="31"/>
      <c r="Q177" s="30"/>
    </row>
    <row r="178" spans="1:17" x14ac:dyDescent="0.25">
      <c r="A178" s="3">
        <v>41426</v>
      </c>
      <c r="B178" s="1">
        <f>((SUM(Plan2!B167:B178)/SUM(Plan2!B155:B166))*100)-100</f>
        <v>-4.8918987674739043</v>
      </c>
      <c r="C178" s="1">
        <f>((SUM(Plan2!C167:C178)/SUM(Plan2!C155:C166))*100)-100</f>
        <v>-0.89806019166059059</v>
      </c>
      <c r="D178" s="1">
        <f>((SUM(Plan2!D167:D178)/SUM(Plan2!D155:D166))*100)-100</f>
        <v>7.3852086222872657</v>
      </c>
      <c r="E178" s="1">
        <f>((SUM(Plan2!E167:E178)/SUM(Plan2!E155:E166))*100)-100</f>
        <v>16.703783234785604</v>
      </c>
      <c r="F178" s="1">
        <f>((SUM(Plan2!F167:F178)/SUM(Plan2!F155:F166))*100)-100</f>
        <v>15.849788421578452</v>
      </c>
      <c r="G178" s="1">
        <f>((SUM(Plan2!G167:G178)/SUM(Plan2!G155:G166))*100)-100</f>
        <v>-3.5922540712545157</v>
      </c>
      <c r="H178" s="1">
        <f>((SUM(Plan2!H167:H178)/SUM(Plan2!H155:H166))*100)-100</f>
        <v>2.1705092932222669E-2</v>
      </c>
      <c r="I178" s="1">
        <f>((SUM(Plan2!I167:I178)/SUM(Plan2!I155:I166))*100)-100</f>
        <v>-5.6800216928461964</v>
      </c>
      <c r="J178" s="1">
        <f>((SUM(Plan2!J167:J178)/SUM(Plan2!J155:J166))*100)-100</f>
        <v>3.5911697573064032</v>
      </c>
      <c r="K178" s="36"/>
      <c r="L178" s="31"/>
      <c r="M178" s="31"/>
      <c r="N178" s="31"/>
      <c r="O178" s="31"/>
      <c r="P178" s="31"/>
      <c r="Q178" s="30"/>
    </row>
    <row r="179" spans="1:17" x14ac:dyDescent="0.25">
      <c r="A179" s="3">
        <v>41456</v>
      </c>
      <c r="B179" s="1">
        <f>((SUM(Plan2!B168:B179)/SUM(Plan2!B156:B167))*100)-100</f>
        <v>-6.4627284372665059</v>
      </c>
      <c r="C179" s="1">
        <f>((SUM(Plan2!C168:C179)/SUM(Plan2!C156:C167))*100)-100</f>
        <v>-3.4250073682799353</v>
      </c>
      <c r="D179" s="1">
        <f>((SUM(Plan2!D168:D179)/SUM(Plan2!D156:D167))*100)-100</f>
        <v>7.4516772587478215</v>
      </c>
      <c r="E179" s="1">
        <f>((SUM(Plan2!E168:E179)/SUM(Plan2!E156:E167))*100)-100</f>
        <v>13.417766534111394</v>
      </c>
      <c r="F179" s="1">
        <f>((SUM(Plan2!F168:F179)/SUM(Plan2!F156:F167))*100)-100</f>
        <v>13.831052430039108</v>
      </c>
      <c r="G179" s="1">
        <f>((SUM(Plan2!G168:G179)/SUM(Plan2!G156:G167))*100)-100</f>
        <v>-2.7219207341239979</v>
      </c>
      <c r="H179" s="1">
        <f>((SUM(Plan2!H168:H179)/SUM(Plan2!H156:H167))*100)-100</f>
        <v>-0.74906871021943289</v>
      </c>
      <c r="I179" s="1">
        <f>((SUM(Plan2!I168:I179)/SUM(Plan2!I156:I167))*100)-100</f>
        <v>-5.0985010238893409</v>
      </c>
      <c r="J179" s="1">
        <f>((SUM(Plan2!J168:J179)/SUM(Plan2!J156:J167))*100)-100</f>
        <v>2.5818539140163068</v>
      </c>
      <c r="K179" s="36"/>
      <c r="L179" s="31"/>
      <c r="M179" s="31"/>
      <c r="N179" s="31"/>
      <c r="O179" s="31"/>
      <c r="P179" s="31"/>
      <c r="Q179" s="30"/>
    </row>
    <row r="180" spans="1:17" x14ac:dyDescent="0.25">
      <c r="A180" s="3">
        <v>41487</v>
      </c>
      <c r="B180" s="1">
        <f>((SUM(Plan2!B169:B180)/SUM(Plan2!B157:B168))*100)-100</f>
        <v>-6.4485066225068266</v>
      </c>
      <c r="C180" s="1">
        <f>((SUM(Plan2!C169:C180)/SUM(Plan2!C157:C168))*100)-100</f>
        <v>-5.1959007567704987</v>
      </c>
      <c r="D180" s="1">
        <f>((SUM(Plan2!D169:D180)/SUM(Plan2!D157:D168))*100)-100</f>
        <v>8.403514818197749</v>
      </c>
      <c r="E180" s="1">
        <f>((SUM(Plan2!E169:E180)/SUM(Plan2!E157:E168))*100)-100</f>
        <v>14.552139454531925</v>
      </c>
      <c r="F180" s="1">
        <f>((SUM(Plan2!F169:F180)/SUM(Plan2!F157:F168))*100)-100</f>
        <v>11.970672018508367</v>
      </c>
      <c r="G180" s="1">
        <f>((SUM(Plan2!G169:G180)/SUM(Plan2!G157:G168))*100)-100</f>
        <v>-1.001820872844263</v>
      </c>
      <c r="H180" s="1">
        <f>((SUM(Plan2!H169:H180)/SUM(Plan2!H157:H168))*100)-100</f>
        <v>-12.966163926361389</v>
      </c>
      <c r="I180" s="1">
        <f>((SUM(Plan2!I169:I180)/SUM(Plan2!I157:I168))*100)-100</f>
        <v>-2.6023644318752304</v>
      </c>
      <c r="J180" s="1">
        <f>((SUM(Plan2!J169:J180)/SUM(Plan2!J157:J168))*100)-100</f>
        <v>3.261662827222807</v>
      </c>
      <c r="K180" s="36"/>
      <c r="L180" s="31"/>
      <c r="M180" s="31"/>
      <c r="N180" s="31"/>
      <c r="O180" s="31"/>
      <c r="P180" s="31"/>
      <c r="Q180" s="30"/>
    </row>
    <row r="181" spans="1:17" x14ac:dyDescent="0.25">
      <c r="A181" s="3">
        <v>41518</v>
      </c>
      <c r="B181" s="1">
        <f>((SUM(Plan2!B170:B181)/SUM(Plan2!B158:B169))*100)-100</f>
        <v>-7.8312564319831779</v>
      </c>
      <c r="C181" s="1">
        <f>((SUM(Plan2!C170:C181)/SUM(Plan2!C158:C169))*100)-100</f>
        <v>-5.2647140901075318</v>
      </c>
      <c r="D181" s="1">
        <f>((SUM(Plan2!D170:D181)/SUM(Plan2!D158:D169))*100)-100</f>
        <v>8.2255635144712613</v>
      </c>
      <c r="E181" s="1">
        <f>((SUM(Plan2!E170:E181)/SUM(Plan2!E158:E169))*100)-100</f>
        <v>12.830469566633724</v>
      </c>
      <c r="F181" s="1">
        <f>((SUM(Plan2!F170:F181)/SUM(Plan2!F158:F169))*100)-100</f>
        <v>11.376089221516338</v>
      </c>
      <c r="G181" s="1">
        <f>((SUM(Plan2!G170:G181)/SUM(Plan2!G158:G169))*100)-100</f>
        <v>-0.438230700205537</v>
      </c>
      <c r="H181" s="1">
        <f>((SUM(Plan2!H170:H181)/SUM(Plan2!H158:H169))*100)-100</f>
        <v>-12.373220773071907</v>
      </c>
      <c r="I181" s="1">
        <f>((SUM(Plan2!I170:I181)/SUM(Plan2!I158:I169))*100)-100</f>
        <v>-1.0945283305351836</v>
      </c>
      <c r="J181" s="1">
        <f>((SUM(Plan2!J170:J181)/SUM(Plan2!J158:J169))*100)-100</f>
        <v>2.8877917621653637</v>
      </c>
      <c r="K181" s="36"/>
      <c r="L181" s="31"/>
      <c r="M181" s="31"/>
      <c r="N181" s="31"/>
      <c r="O181" s="31"/>
      <c r="P181" s="31"/>
      <c r="Q181" s="30"/>
    </row>
    <row r="182" spans="1:17" x14ac:dyDescent="0.25">
      <c r="A182" s="3">
        <v>41548</v>
      </c>
      <c r="B182" s="1">
        <f>((SUM(Plan2!B171:B182)/SUM(Plan2!B159:B170))*100)-100</f>
        <v>-8.0438596796877277</v>
      </c>
      <c r="C182" s="1">
        <f>((SUM(Plan2!C171:C182)/SUM(Plan2!C159:C170))*100)-100</f>
        <v>-6.5446340668403735</v>
      </c>
      <c r="D182" s="1">
        <f>((SUM(Plan2!D171:D182)/SUM(Plan2!D159:D170))*100)-100</f>
        <v>9.0231456371608516</v>
      </c>
      <c r="E182" s="1">
        <f>((SUM(Plan2!E171:E182)/SUM(Plan2!E159:E170))*100)-100</f>
        <v>9.7626106347322548</v>
      </c>
      <c r="F182" s="1">
        <f>((SUM(Plan2!F171:F182)/SUM(Plan2!F159:F170))*100)-100</f>
        <v>9.0901930090027179</v>
      </c>
      <c r="G182" s="1">
        <f>((SUM(Plan2!G171:G182)/SUM(Plan2!G159:G170))*100)-100</f>
        <v>1.3261078214741104</v>
      </c>
      <c r="H182" s="1">
        <f>((SUM(Plan2!H171:H182)/SUM(Plan2!H159:H170))*100)-100</f>
        <v>-12.253573041977845</v>
      </c>
      <c r="I182" s="1">
        <f>((SUM(Plan2!I171:I182)/SUM(Plan2!I159:I170))*100)-100</f>
        <v>3.0176323717515174</v>
      </c>
      <c r="J182" s="1">
        <f>((SUM(Plan2!J171:J182)/SUM(Plan2!J159:J170))*100)-100</f>
        <v>4.8112920788491351</v>
      </c>
      <c r="K182" s="36"/>
      <c r="L182" s="31"/>
      <c r="M182" s="31"/>
      <c r="N182" s="31"/>
      <c r="O182" s="31"/>
      <c r="P182" s="31"/>
      <c r="Q182" s="30"/>
    </row>
    <row r="183" spans="1:17" x14ac:dyDescent="0.25">
      <c r="A183" s="3">
        <v>41579</v>
      </c>
      <c r="B183" s="1">
        <f>((SUM(Plan2!B172:B183)/SUM(Plan2!B160:B171))*100)-100</f>
        <v>-10.021050230759343</v>
      </c>
      <c r="C183" s="1">
        <f>((SUM(Plan2!C172:C183)/SUM(Plan2!C160:C171))*100)-100</f>
        <v>-6.5503424566436905</v>
      </c>
      <c r="D183" s="1">
        <f>((SUM(Plan2!D172:D183)/SUM(Plan2!D160:D171))*100)-100</f>
        <v>11.460940901222315</v>
      </c>
      <c r="E183" s="1">
        <f>((SUM(Plan2!E172:E183)/SUM(Plan2!E160:E171))*100)-100</f>
        <v>8.5909764163505429</v>
      </c>
      <c r="F183" s="1">
        <f>((SUM(Plan2!F172:F183)/SUM(Plan2!F160:F171))*100)-100</f>
        <v>7.508186685473504</v>
      </c>
      <c r="G183" s="1">
        <f>((SUM(Plan2!G172:G183)/SUM(Plan2!G160:G171))*100)-100</f>
        <v>1.5857220915737003</v>
      </c>
      <c r="H183" s="1">
        <f>((SUM(Plan2!H172:H183)/SUM(Plan2!H160:H171))*100)-100</f>
        <v>-11.130348427488727</v>
      </c>
      <c r="I183" s="1">
        <f>((SUM(Plan2!I172:I183)/SUM(Plan2!I160:I171))*100)-100</f>
        <v>2.3870541669464416</v>
      </c>
      <c r="J183" s="1">
        <f>((SUM(Plan2!J172:J183)/SUM(Plan2!J160:J171))*100)-100</f>
        <v>2.6488538389382086</v>
      </c>
      <c r="K183" s="36"/>
      <c r="L183" s="31"/>
      <c r="M183" s="31"/>
      <c r="N183" s="31"/>
      <c r="O183" s="31"/>
      <c r="P183" s="31"/>
      <c r="Q183" s="30"/>
    </row>
    <row r="184" spans="1:17" x14ac:dyDescent="0.25">
      <c r="A184" s="3">
        <v>41609</v>
      </c>
      <c r="B184" s="1">
        <f>((SUM(Plan2!B173:B184)/SUM(Plan2!B161:B172))*100)-100</f>
        <v>-10.644656585514568</v>
      </c>
      <c r="C184" s="1">
        <f>((SUM(Plan2!C173:C184)/SUM(Plan2!C161:C172))*100)-100</f>
        <v>-6.195188452512042</v>
      </c>
      <c r="D184" s="1">
        <f>((SUM(Plan2!D173:D184)/SUM(Plan2!D161:D172))*100)-100</f>
        <v>10.141706635590822</v>
      </c>
      <c r="E184" s="1">
        <f>((SUM(Plan2!E173:E184)/SUM(Plan2!E161:E172))*100)-100</f>
        <v>7.8102443076063679</v>
      </c>
      <c r="F184" s="1">
        <f>((SUM(Plan2!F173:F184)/SUM(Plan2!F161:F172))*100)-100</f>
        <v>6.6987164843391298</v>
      </c>
      <c r="G184" s="1">
        <f>((SUM(Plan2!G173:G184)/SUM(Plan2!G161:G172))*100)-100</f>
        <v>1.2545181577841475</v>
      </c>
      <c r="H184" s="1">
        <f>((SUM(Plan2!H173:H184)/SUM(Plan2!H161:H172))*100)-100</f>
        <v>-11.393921273939441</v>
      </c>
      <c r="I184" s="1">
        <f>((SUM(Plan2!I173:I184)/SUM(Plan2!I161:I172))*100)-100</f>
        <v>-8.8270960089872403</v>
      </c>
      <c r="J184" s="1">
        <f>((SUM(Plan2!J173:J184)/SUM(Plan2!J161:J172))*100)-100</f>
        <v>-7.2731163865143458</v>
      </c>
      <c r="K184" s="36"/>
      <c r="L184" s="31"/>
      <c r="M184" s="31"/>
      <c r="N184" s="31"/>
      <c r="O184" s="31"/>
      <c r="P184" s="31"/>
      <c r="Q184" s="30"/>
    </row>
    <row r="185" spans="1:17" x14ac:dyDescent="0.25">
      <c r="A185" s="3">
        <v>41640</v>
      </c>
      <c r="B185" s="1">
        <f>((SUM(Plan2!B174:B185)/SUM(Plan2!B162:B173))*100)-100</f>
        <v>-11.560733065989353</v>
      </c>
      <c r="C185" s="1">
        <f>((SUM(Plan2!C174:C185)/SUM(Plan2!C162:C173))*100)-100</f>
        <v>-5.8483297892952493</v>
      </c>
      <c r="D185" s="1">
        <f>((SUM(Plan2!D174:D185)/SUM(Plan2!D162:D173))*100)-100</f>
        <v>11.402355097473844</v>
      </c>
      <c r="E185" s="1">
        <f>((SUM(Plan2!E174:E185)/SUM(Plan2!E162:E173))*100)-100</f>
        <v>13.485334784872151</v>
      </c>
      <c r="F185" s="1">
        <f>((SUM(Plan2!F174:F185)/SUM(Plan2!F162:F173))*100)-100</f>
        <v>6.641697766238309</v>
      </c>
      <c r="G185" s="1">
        <f>((SUM(Plan2!G174:G185)/SUM(Plan2!G162:G173))*100)-100</f>
        <v>6.2334094846777361</v>
      </c>
      <c r="H185" s="1">
        <f>((SUM(Plan2!H174:H185)/SUM(Plan2!H162:H173))*100)-100</f>
        <v>-11.66727389944613</v>
      </c>
      <c r="I185" s="1">
        <f>((SUM(Plan2!I174:I185)/SUM(Plan2!I162:I173))*100)-100</f>
        <v>-7.3625900273188165</v>
      </c>
      <c r="J185" s="1">
        <f>((SUM(Plan2!J174:J185)/SUM(Plan2!J162:J173))*100)-100</f>
        <v>-6.2751783508171144</v>
      </c>
      <c r="K185" s="36"/>
      <c r="L185" s="31"/>
      <c r="M185" s="31"/>
      <c r="N185" s="31"/>
      <c r="O185" s="31"/>
      <c r="P185" s="31"/>
      <c r="Q185" s="30"/>
    </row>
    <row r="186" spans="1:17" x14ac:dyDescent="0.25">
      <c r="A186" s="3">
        <v>41671</v>
      </c>
      <c r="B186" s="1">
        <f>((SUM(Plan2!B175:B186)/SUM(Plan2!B163:B174))*100)-100</f>
        <v>-10.810381796180607</v>
      </c>
      <c r="C186" s="1">
        <f>((SUM(Plan2!C175:C186)/SUM(Plan2!C163:C174))*100)-100</f>
        <v>-4.4574822871928319</v>
      </c>
      <c r="D186" s="1">
        <f>((SUM(Plan2!D175:D186)/SUM(Plan2!D163:D174))*100)-100</f>
        <v>10.360365332998356</v>
      </c>
      <c r="E186" s="1">
        <f>((SUM(Plan2!E175:E186)/SUM(Plan2!E163:E174))*100)-100</f>
        <v>17.324165939533302</v>
      </c>
      <c r="F186" s="1">
        <f>((SUM(Plan2!F175:F186)/SUM(Plan2!F163:F174))*100)-100</f>
        <v>7.9355504123422378</v>
      </c>
      <c r="G186" s="1">
        <f>((SUM(Plan2!G175:G186)/SUM(Plan2!G163:G174))*100)-100</f>
        <v>4.4494165249531221</v>
      </c>
      <c r="H186" s="1">
        <f>((SUM(Plan2!H175:H186)/SUM(Plan2!H163:H174))*100)-100</f>
        <v>-11.232190116673564</v>
      </c>
      <c r="I186" s="1">
        <f>((SUM(Plan2!I175:I186)/SUM(Plan2!I163:I174))*100)-100</f>
        <v>-5.2016983253897564</v>
      </c>
      <c r="J186" s="1">
        <f>((SUM(Plan2!J175:J186)/SUM(Plan2!J163:J174))*100)-100</f>
        <v>-4.8343097576548359</v>
      </c>
      <c r="K186" s="36"/>
      <c r="L186" s="31"/>
      <c r="M186" s="31"/>
      <c r="N186" s="31"/>
      <c r="O186" s="31"/>
      <c r="P186" s="31"/>
      <c r="Q186" s="30"/>
    </row>
    <row r="187" spans="1:17" x14ac:dyDescent="0.25">
      <c r="A187" s="3">
        <v>41699</v>
      </c>
      <c r="B187" s="1">
        <f>((SUM(Plan2!B176:B187)/SUM(Plan2!B164:B175))*100)-100</f>
        <v>-8.2510260305505057</v>
      </c>
      <c r="C187" s="1">
        <f>((SUM(Plan2!C176:C187)/SUM(Plan2!C164:C175))*100)-100</f>
        <v>-3.2900346410791599</v>
      </c>
      <c r="D187" s="1">
        <f>((SUM(Plan2!D176:D187)/SUM(Plan2!D164:D175))*100)-100</f>
        <v>11.219358064570685</v>
      </c>
      <c r="E187" s="1">
        <f>((SUM(Plan2!E176:E187)/SUM(Plan2!E164:E175))*100)-100</f>
        <v>30.830633161327057</v>
      </c>
      <c r="F187" s="1">
        <f>((SUM(Plan2!F176:F187)/SUM(Plan2!F164:F175))*100)-100</f>
        <v>8.2933256882958659</v>
      </c>
      <c r="G187" s="1">
        <f>((SUM(Plan2!G176:G187)/SUM(Plan2!G164:G175))*100)-100</f>
        <v>9.9664763102222338</v>
      </c>
      <c r="H187" s="1">
        <f>((SUM(Plan2!H176:H187)/SUM(Plan2!H164:H175))*100)-100</f>
        <v>-11.408655074969872</v>
      </c>
      <c r="I187" s="1">
        <f>((SUM(Plan2!I176:I187)/SUM(Plan2!I164:I175))*100)-100</f>
        <v>-1.3454633539025451</v>
      </c>
      <c r="J187" s="1">
        <f>((SUM(Plan2!J176:J187)/SUM(Plan2!J164:J175))*100)-100</f>
        <v>-1.2083398247701496</v>
      </c>
      <c r="K187" s="36"/>
      <c r="L187" s="31"/>
      <c r="M187" s="31"/>
      <c r="N187" s="31"/>
      <c r="O187" s="31"/>
      <c r="P187" s="31"/>
      <c r="Q187" s="30"/>
    </row>
    <row r="188" spans="1:17" x14ac:dyDescent="0.25">
      <c r="A188" s="3">
        <v>41730</v>
      </c>
      <c r="B188" s="1">
        <f>((SUM(Plan2!B177:B188)/SUM(Plan2!B165:B176))*100)-100</f>
        <v>-8.0368816937832577</v>
      </c>
      <c r="C188" s="1">
        <f>((SUM(Plan2!C177:C188)/SUM(Plan2!C165:C176))*100)-100</f>
        <v>-4.2080927977911244</v>
      </c>
      <c r="D188" s="1">
        <f>((SUM(Plan2!D177:D188)/SUM(Plan2!D165:D176))*100)-100</f>
        <v>10.579816642187652</v>
      </c>
      <c r="E188" s="1">
        <f>((SUM(Plan2!E177:E188)/SUM(Plan2!E165:E176))*100)-100</f>
        <v>25.190509801183296</v>
      </c>
      <c r="F188" s="1">
        <f>((SUM(Plan2!F177:F188)/SUM(Plan2!F165:F176))*100)-100</f>
        <v>6.6889514456845944</v>
      </c>
      <c r="G188" s="1">
        <f>((SUM(Plan2!G177:G188)/SUM(Plan2!G165:G176))*100)-100</f>
        <v>14.520785479798178</v>
      </c>
      <c r="H188" s="1">
        <f>((SUM(Plan2!H177:H188)/SUM(Plan2!H165:H176))*100)-100</f>
        <v>-11.064036019011454</v>
      </c>
      <c r="I188" s="1">
        <f>((SUM(Plan2!I177:I188)/SUM(Plan2!I165:I176))*100)-100</f>
        <v>-3.3279042238668808</v>
      </c>
      <c r="J188" s="1">
        <f>((SUM(Plan2!J177:J188)/SUM(Plan2!J165:J176))*100)-100</f>
        <v>-2.7951348570389314</v>
      </c>
      <c r="K188" s="36"/>
      <c r="L188" s="31"/>
      <c r="M188" s="31"/>
      <c r="N188" s="31"/>
      <c r="O188" s="31"/>
      <c r="P188" s="31"/>
      <c r="Q188" s="30"/>
    </row>
    <row r="189" spans="1:17" x14ac:dyDescent="0.25">
      <c r="A189" s="3">
        <v>41760</v>
      </c>
      <c r="B189" s="1">
        <f>((SUM(Plan2!B178:B189)/SUM(Plan2!B166:B177))*100)-100</f>
        <v>-7.8010886652149196</v>
      </c>
      <c r="C189" s="1">
        <f>((SUM(Plan2!C178:C189)/SUM(Plan2!C166:C177))*100)-100</f>
        <v>-0.24185326924160222</v>
      </c>
      <c r="D189" s="1">
        <f>((SUM(Plan2!D178:D189)/SUM(Plan2!D166:D177))*100)-100</f>
        <v>11.893430437263788</v>
      </c>
      <c r="E189" s="1">
        <f>((SUM(Plan2!E178:E189)/SUM(Plan2!E166:E177))*100)-100</f>
        <v>27.175720806932873</v>
      </c>
      <c r="F189" s="1">
        <f>((SUM(Plan2!F178:F189)/SUM(Plan2!F166:F177))*100)-100</f>
        <v>7.0326813520317728</v>
      </c>
      <c r="G189" s="1">
        <f>((SUM(Plan2!G178:G189)/SUM(Plan2!G166:G177))*100)-100</f>
        <v>16.743733845522016</v>
      </c>
      <c r="H189" s="1">
        <f>((SUM(Plan2!H178:H189)/SUM(Plan2!H166:H177))*100)-100</f>
        <v>-8.3197699350936745</v>
      </c>
      <c r="I189" s="1">
        <f>((SUM(Plan2!I178:I189)/SUM(Plan2!I166:I177))*100)-100</f>
        <v>-1.9737539772287676</v>
      </c>
      <c r="J189" s="1">
        <f>((SUM(Plan2!J178:J189)/SUM(Plan2!J166:J177))*100)-100</f>
        <v>-2.0416514422023795</v>
      </c>
      <c r="K189" s="36"/>
      <c r="L189" s="31"/>
      <c r="M189" s="31"/>
      <c r="N189" s="31"/>
      <c r="O189" s="31"/>
      <c r="P189" s="31"/>
      <c r="Q189" s="30"/>
    </row>
    <row r="190" spans="1:17" x14ac:dyDescent="0.25">
      <c r="A190" s="3">
        <v>41791</v>
      </c>
      <c r="B190" s="1">
        <f>((SUM(Plan2!B179:B190)/SUM(Plan2!B167:B178))*100)-100</f>
        <v>-6.6464887745464409</v>
      </c>
      <c r="C190" s="1">
        <f>((SUM(Plan2!C179:C190)/SUM(Plan2!C167:C178))*100)-100</f>
        <v>2.6090988752877706</v>
      </c>
      <c r="D190" s="1">
        <f>((SUM(Plan2!D179:D190)/SUM(Plan2!D167:D178))*100)-100</f>
        <v>13.631492091175261</v>
      </c>
      <c r="E190" s="1">
        <f>((SUM(Plan2!E179:E190)/SUM(Plan2!E167:E178))*100)-100</f>
        <v>31.219524084082849</v>
      </c>
      <c r="F190" s="1">
        <f>((SUM(Plan2!F179:F190)/SUM(Plan2!F167:F178))*100)-100</f>
        <v>8.2203928597249529</v>
      </c>
      <c r="G190" s="1">
        <f>((SUM(Plan2!G179:G190)/SUM(Plan2!G167:G178))*100)-100</f>
        <v>17.703906325337798</v>
      </c>
      <c r="H190" s="1">
        <f>((SUM(Plan2!H179:H190)/SUM(Plan2!H167:H178))*100)-100</f>
        <v>-6.8708013110836674</v>
      </c>
      <c r="I190" s="1">
        <f>((SUM(Plan2!I179:I190)/SUM(Plan2!I167:I178))*100)-100</f>
        <v>-0.52293411417365121</v>
      </c>
      <c r="J190" s="1">
        <f>((SUM(Plan2!J179:J190)/SUM(Plan2!J167:J178))*100)-100</f>
        <v>-0.59402159673570054</v>
      </c>
      <c r="K190" s="36"/>
      <c r="L190" s="31"/>
      <c r="M190" s="31"/>
      <c r="N190" s="31"/>
      <c r="O190" s="31"/>
      <c r="P190" s="31"/>
      <c r="Q190" s="30"/>
    </row>
    <row r="191" spans="1:17" x14ac:dyDescent="0.25">
      <c r="A191" s="3">
        <v>41821</v>
      </c>
      <c r="B191" s="1">
        <f>((SUM(Plan2!B180:B191)/SUM(Plan2!B168:B179))*100)-100</f>
        <v>-5.649430167683164</v>
      </c>
      <c r="C191" s="1">
        <f>((SUM(Plan2!C180:C191)/SUM(Plan2!C168:C179))*100)-100</f>
        <v>3.9240872806089584</v>
      </c>
      <c r="D191" s="1">
        <f>((SUM(Plan2!D180:D191)/SUM(Plan2!D168:D179))*100)-100</f>
        <v>14.5046168604472</v>
      </c>
      <c r="E191" s="1">
        <f>((SUM(Plan2!E180:E191)/SUM(Plan2!E168:E179))*100)-100</f>
        <v>32.216188631600687</v>
      </c>
      <c r="F191" s="1">
        <f>((SUM(Plan2!F180:F191)/SUM(Plan2!F168:F179))*100)-100</f>
        <v>9.5724898014773601</v>
      </c>
      <c r="G191" s="1">
        <f>((SUM(Plan2!G180:G191)/SUM(Plan2!G168:G179))*100)-100</f>
        <v>20.169109249010916</v>
      </c>
      <c r="H191" s="1">
        <f>((SUM(Plan2!H180:H191)/SUM(Plan2!H168:H179))*100)-100</f>
        <v>-5.8986597255386926</v>
      </c>
      <c r="I191" s="1">
        <f>((SUM(Plan2!I180:I191)/SUM(Plan2!I168:I179))*100)-100</f>
        <v>1.2491132210293898</v>
      </c>
      <c r="J191" s="1">
        <f>((SUM(Plan2!J180:J191)/SUM(Plan2!J168:J179))*100)-100</f>
        <v>0.62496050948936954</v>
      </c>
      <c r="K191" s="36"/>
      <c r="L191" s="31"/>
      <c r="M191" s="31"/>
      <c r="N191" s="31"/>
      <c r="O191" s="31"/>
      <c r="P191" s="31"/>
      <c r="Q191" s="30"/>
    </row>
    <row r="192" spans="1:17" x14ac:dyDescent="0.25">
      <c r="A192" s="3">
        <v>41852</v>
      </c>
      <c r="B192" s="1">
        <f>((SUM(Plan2!B181:B192)/SUM(Plan2!B169:B180))*100)-100</f>
        <v>-5.7180808646715775</v>
      </c>
      <c r="C192" s="1">
        <f>((SUM(Plan2!C181:C192)/SUM(Plan2!C169:C180))*100)-100</f>
        <v>4.9415705266931695</v>
      </c>
      <c r="D192" s="1">
        <f>((SUM(Plan2!D181:D192)/SUM(Plan2!D169:D180))*100)-100</f>
        <v>14.554348358240205</v>
      </c>
      <c r="E192" s="1">
        <f>((SUM(Plan2!E181:E192)/SUM(Plan2!E169:E180))*100)-100</f>
        <v>24.641254964678836</v>
      </c>
      <c r="F192" s="1">
        <f>((SUM(Plan2!F181:F192)/SUM(Plan2!F169:F180))*100)-100</f>
        <v>10.414215971594047</v>
      </c>
      <c r="G192" s="1">
        <f>((SUM(Plan2!G181:G192)/SUM(Plan2!G169:G180))*100)-100</f>
        <v>21.090462831844661</v>
      </c>
      <c r="H192" s="1">
        <f>((SUM(Plan2!H181:H192)/SUM(Plan2!H169:H180))*100)-100</f>
        <v>3.1585279527091501</v>
      </c>
      <c r="I192" s="1">
        <f>((SUM(Plan2!I181:I192)/SUM(Plan2!I169:I180))*100)-100</f>
        <v>-1.2514349476577564</v>
      </c>
      <c r="J192" s="1">
        <f>((SUM(Plan2!J181:J192)/SUM(Plan2!J169:J180))*100)-100</f>
        <v>-1.4732818729916062</v>
      </c>
      <c r="K192" s="36"/>
      <c r="L192" s="31"/>
      <c r="M192" s="31"/>
      <c r="N192" s="31"/>
      <c r="O192" s="31"/>
      <c r="P192" s="31"/>
      <c r="Q192" s="30"/>
    </row>
    <row r="193" spans="1:17" x14ac:dyDescent="0.25">
      <c r="A193" s="3">
        <v>41883</v>
      </c>
      <c r="B193" s="1">
        <f>((SUM(Plan2!B182:B193)/SUM(Plan2!B170:B181))*100)-100</f>
        <v>-5.673927681575222</v>
      </c>
      <c r="C193" s="1">
        <f>((SUM(Plan2!C182:C193)/SUM(Plan2!C170:C181))*100)-100</f>
        <v>5.3841607041917854</v>
      </c>
      <c r="D193" s="1">
        <f>((SUM(Plan2!D182:D193)/SUM(Plan2!D170:D181))*100)-100</f>
        <v>14.681117174484768</v>
      </c>
      <c r="E193" s="1">
        <f>((SUM(Plan2!E182:E193)/SUM(Plan2!E170:E181))*100)-100</f>
        <v>25.335415282183121</v>
      </c>
      <c r="F193" s="1">
        <f>((SUM(Plan2!F182:F193)/SUM(Plan2!F170:F181))*100)-100</f>
        <v>11.573125319219997</v>
      </c>
      <c r="G193" s="1">
        <f>((SUM(Plan2!G182:G193)/SUM(Plan2!G170:G181))*100)-100</f>
        <v>22.653951476858737</v>
      </c>
      <c r="H193" s="1">
        <f>((SUM(Plan2!H182:H193)/SUM(Plan2!H170:H181))*100)-100</f>
        <v>3.0432447019286712</v>
      </c>
      <c r="I193" s="1">
        <f>((SUM(Plan2!I182:I193)/SUM(Plan2!I170:I181))*100)-100</f>
        <v>-1.4911586619913635</v>
      </c>
      <c r="J193" s="1">
        <f>((SUM(Plan2!J182:J193)/SUM(Plan2!J170:J181))*100)-100</f>
        <v>-1.7588608325934274</v>
      </c>
      <c r="K193" s="36"/>
      <c r="L193" s="31"/>
      <c r="M193" s="31"/>
      <c r="N193" s="31"/>
      <c r="O193" s="31"/>
      <c r="P193" s="31"/>
      <c r="Q193" s="30"/>
    </row>
    <row r="194" spans="1:17" x14ac:dyDescent="0.25">
      <c r="A194" s="3">
        <v>41913</v>
      </c>
      <c r="B194" s="1">
        <f>((SUM(Plan2!B183:B194)/SUM(Plan2!B171:B182))*100)-100</f>
        <v>-6.5496181942052374</v>
      </c>
      <c r="C194" s="1">
        <f>((SUM(Plan2!C183:C194)/SUM(Plan2!C171:C182))*100)-100</f>
        <v>6.0096836810112961</v>
      </c>
      <c r="D194" s="1">
        <f>((SUM(Plan2!D183:D194)/SUM(Plan2!D171:D182))*100)-100</f>
        <v>13.211747510488351</v>
      </c>
      <c r="E194" s="1">
        <f>((SUM(Plan2!E183:E194)/SUM(Plan2!E171:E182))*100)-100</f>
        <v>23.33088103688263</v>
      </c>
      <c r="F194" s="1">
        <f>((SUM(Plan2!F183:F194)/SUM(Plan2!F171:F182))*100)-100</f>
        <v>12.779706133666011</v>
      </c>
      <c r="G194" s="1">
        <f>((SUM(Plan2!G183:G194)/SUM(Plan2!G171:G182))*100)-100</f>
        <v>24.148564129697633</v>
      </c>
      <c r="H194" s="1">
        <f>((SUM(Plan2!H183:H194)/SUM(Plan2!H171:H182))*100)-100</f>
        <v>2.909966754654107</v>
      </c>
      <c r="I194" s="1">
        <f>((SUM(Plan2!I183:I194)/SUM(Plan2!I171:I182))*100)-100</f>
        <v>-5.1491815727170831</v>
      </c>
      <c r="J194" s="1">
        <f>((SUM(Plan2!J183:J194)/SUM(Plan2!J171:J182))*100)-100</f>
        <v>-4.7836531537207634</v>
      </c>
      <c r="K194" s="36"/>
      <c r="L194" s="31"/>
      <c r="M194" s="31"/>
      <c r="N194" s="31"/>
      <c r="O194" s="31"/>
      <c r="P194" s="31"/>
      <c r="Q194" s="30"/>
    </row>
    <row r="195" spans="1:17" x14ac:dyDescent="0.25">
      <c r="A195" s="3">
        <v>41944</v>
      </c>
      <c r="B195" s="1">
        <f>((SUM(Plan2!B184:B195)/SUM(Plan2!B172:B183))*100)-100</f>
        <v>-5.6598382148924031</v>
      </c>
      <c r="C195" s="1">
        <f>((SUM(Plan2!C184:C195)/SUM(Plan2!C172:C183))*100)-100</f>
        <v>6.3948272454755823</v>
      </c>
      <c r="D195" s="1">
        <f>((SUM(Plan2!D184:D195)/SUM(Plan2!D172:D183))*100)-100</f>
        <v>11.769604174520907</v>
      </c>
      <c r="E195" s="1">
        <f>((SUM(Plan2!E184:E195)/SUM(Plan2!E172:E183))*100)-100</f>
        <v>23.189425555925183</v>
      </c>
      <c r="F195" s="1">
        <f>((SUM(Plan2!F184:F195)/SUM(Plan2!F172:F183))*100)-100</f>
        <v>14.506946633276115</v>
      </c>
      <c r="G195" s="1">
        <f>((SUM(Plan2!G184:G195)/SUM(Plan2!G172:G183))*100)-100</f>
        <v>25.334318382956297</v>
      </c>
      <c r="H195" s="1">
        <f>((SUM(Plan2!H184:H195)/SUM(Plan2!H172:H183))*100)-100</f>
        <v>2.602075474538637</v>
      </c>
      <c r="I195" s="1">
        <f>((SUM(Plan2!I184:I195)/SUM(Plan2!I172:I183))*100)-100</f>
        <v>-3.4567211314870576</v>
      </c>
      <c r="J195" s="1">
        <f>((SUM(Plan2!J184:J195)/SUM(Plan2!J172:J183))*100)-100</f>
        <v>-3.4825306907706448</v>
      </c>
      <c r="K195" s="36"/>
      <c r="L195" s="31"/>
      <c r="M195" s="31"/>
      <c r="N195" s="31"/>
      <c r="O195" s="31"/>
      <c r="P195" s="31"/>
      <c r="Q195" s="30"/>
    </row>
    <row r="196" spans="1:17" x14ac:dyDescent="0.25">
      <c r="A196" s="3">
        <v>41974</v>
      </c>
      <c r="B196" s="1">
        <f>((SUM(Plan2!B185:B196)/SUM(Plan2!B173:B184))*100)-100</f>
        <v>-4.7591482621053984</v>
      </c>
      <c r="C196" s="1">
        <f>((SUM(Plan2!C185:C196)/SUM(Plan2!C173:C184))*100)-100</f>
        <v>6.616172633990189</v>
      </c>
      <c r="D196" s="1">
        <f>((SUM(Plan2!D185:D196)/SUM(Plan2!D173:D184))*100)-100</f>
        <v>6.8788252919521824</v>
      </c>
      <c r="E196" s="1">
        <f>((SUM(Plan2!E185:E196)/SUM(Plan2!E173:E184))*100)-100</f>
        <v>22.209243204033811</v>
      </c>
      <c r="F196" s="1">
        <f>((SUM(Plan2!F185:F196)/SUM(Plan2!F173:F184))*100)-100</f>
        <v>16.041142308398861</v>
      </c>
      <c r="G196" s="1">
        <f>((SUM(Plan2!G185:G196)/SUM(Plan2!G173:G184))*100)-100</f>
        <v>28.366188910048265</v>
      </c>
      <c r="H196" s="1">
        <f>((SUM(Plan2!H185:H196)/SUM(Plan2!H173:H184))*100)-100</f>
        <v>3.0733096723034805</v>
      </c>
      <c r="I196" s="1">
        <f>((SUM(Plan2!I185:I196)/SUM(Plan2!I173:I184))*100)-100</f>
        <v>4.6160141903759779</v>
      </c>
      <c r="J196" s="1">
        <f>((SUM(Plan2!J185:J196)/SUM(Plan2!J173:J184))*100)-100</f>
        <v>2.5859922595628859</v>
      </c>
      <c r="K196" s="36"/>
      <c r="L196" s="31"/>
      <c r="M196" s="31"/>
      <c r="N196" s="31"/>
      <c r="O196" s="31"/>
      <c r="P196" s="31"/>
      <c r="Q196" s="30"/>
    </row>
    <row r="197" spans="1:17" x14ac:dyDescent="0.25">
      <c r="A197" s="3">
        <v>42005</v>
      </c>
      <c r="B197" s="1">
        <f>((SUM(Plan2!B186:B197)/SUM(Plan2!B174:B185))*100)-100</f>
        <v>-3.3334852900597127</v>
      </c>
      <c r="C197" s="1">
        <f>((SUM(Plan2!C186:C197)/SUM(Plan2!C174:C185))*100)-100</f>
        <v>6.2143386263258122</v>
      </c>
      <c r="D197" s="1">
        <f>((SUM(Plan2!D186:D197)/SUM(Plan2!D174:D185))*100)-100</f>
        <v>5.6828839877112642</v>
      </c>
      <c r="E197" s="1">
        <f>((SUM(Plan2!E186:E197)/SUM(Plan2!E174:E185))*100)-100</f>
        <v>20.811850775022762</v>
      </c>
      <c r="F197" s="1">
        <f>((SUM(Plan2!F186:F197)/SUM(Plan2!F174:F185))*100)-100</f>
        <v>14.091993703874266</v>
      </c>
      <c r="G197" s="1">
        <f>((SUM(Plan2!G186:G197)/SUM(Plan2!G174:G185))*100)-100</f>
        <v>21.610216378968346</v>
      </c>
      <c r="H197" s="1">
        <f>((SUM(Plan2!H186:H197)/SUM(Plan2!H174:H185))*100)-100</f>
        <v>3.4137764350906679</v>
      </c>
      <c r="I197" s="1">
        <f>((SUM(Plan2!I186:I197)/SUM(Plan2!I174:I185))*100)-100</f>
        <v>2.0119287195712729</v>
      </c>
      <c r="J197" s="1">
        <f>((SUM(Plan2!J186:J197)/SUM(Plan2!J174:J185))*100)-100</f>
        <v>0.82382764855508128</v>
      </c>
      <c r="K197" s="36"/>
      <c r="L197" s="31"/>
      <c r="M197" s="31"/>
      <c r="N197" s="31"/>
      <c r="O197" s="31"/>
      <c r="P197" s="31"/>
      <c r="Q197" s="30"/>
    </row>
    <row r="198" spans="1:17" x14ac:dyDescent="0.25">
      <c r="A198" s="3">
        <v>42036</v>
      </c>
      <c r="B198" s="1">
        <f>((SUM(Plan2!B187:B198)/SUM(Plan2!B175:B186))*100)-100</f>
        <v>-3.851056417485978</v>
      </c>
      <c r="C198" s="1">
        <f>((SUM(Plan2!C187:C198)/SUM(Plan2!C175:C186))*100)-100</f>
        <v>5.5958255715293319</v>
      </c>
      <c r="D198" s="1">
        <f>((SUM(Plan2!D187:D198)/SUM(Plan2!D175:D186))*100)-100</f>
        <v>5.5941642133455076</v>
      </c>
      <c r="E198" s="1">
        <f>((SUM(Plan2!E187:E198)/SUM(Plan2!E175:E186))*100)-100</f>
        <v>14.67784142502407</v>
      </c>
      <c r="F198" s="1">
        <f>((SUM(Plan2!F187:F198)/SUM(Plan2!F175:F186))*100)-100</f>
        <v>11.512053589141019</v>
      </c>
      <c r="G198" s="1">
        <f>((SUM(Plan2!G187:G198)/SUM(Plan2!G175:G186))*100)-100</f>
        <v>17.107901978268657</v>
      </c>
      <c r="H198" s="1">
        <f>((SUM(Plan2!H187:H198)/SUM(Plan2!H175:H186))*100)-100</f>
        <v>10.24190159772094</v>
      </c>
      <c r="I198" s="1">
        <f>((SUM(Plan2!I187:I198)/SUM(Plan2!I175:I186))*100)-100</f>
        <v>-0.1270716191495751</v>
      </c>
      <c r="J198" s="1">
        <f>((SUM(Plan2!J187:J198)/SUM(Plan2!J175:J186))*100)-100</f>
        <v>-0.78671683265467607</v>
      </c>
      <c r="K198" s="36"/>
      <c r="L198" s="31"/>
      <c r="M198" s="31"/>
      <c r="N198" s="31"/>
      <c r="O198" s="31"/>
      <c r="P198" s="31"/>
      <c r="Q198" s="30"/>
    </row>
    <row r="199" spans="1:17" x14ac:dyDescent="0.25">
      <c r="A199" s="3">
        <v>42064</v>
      </c>
      <c r="B199" s="1">
        <f>((SUM(Plan2!B188:B199)/SUM(Plan2!B176:B187))*100)-100</f>
        <v>-6.1161581500596611</v>
      </c>
      <c r="C199" s="1">
        <f>((SUM(Plan2!C188:C199)/SUM(Plan2!C176:C187))*100)-100</f>
        <v>7.2054403880305671</v>
      </c>
      <c r="D199" s="1">
        <f>((SUM(Plan2!D188:D199)/SUM(Plan2!D176:D187))*100)-100</f>
        <v>4.9396646830995934</v>
      </c>
      <c r="E199" s="1">
        <f>((SUM(Plan2!E188:E199)/SUM(Plan2!E176:E187))*100)-100</f>
        <v>-5.8234542870516179</v>
      </c>
      <c r="F199" s="1">
        <f>((SUM(Plan2!F188:F199)/SUM(Plan2!F176:F187))*100)-100</f>
        <v>11.360749229753694</v>
      </c>
      <c r="G199" s="1">
        <f>((SUM(Plan2!G188:G199)/SUM(Plan2!G176:G187))*100)-100</f>
        <v>15.977837956312271</v>
      </c>
      <c r="H199" s="1">
        <f>((SUM(Plan2!H188:H199)/SUM(Plan2!H176:H187))*100)-100</f>
        <v>8.2948275297316911</v>
      </c>
      <c r="I199" s="1">
        <f>((SUM(Plan2!I188:I199)/SUM(Plan2!I176:I187))*100)-100</f>
        <v>-5.1389095910874119</v>
      </c>
      <c r="J199" s="1">
        <f>((SUM(Plan2!J188:J199)/SUM(Plan2!J176:J187))*100)-100</f>
        <v>-5.4703823307254424</v>
      </c>
      <c r="K199" s="36"/>
      <c r="L199" s="31"/>
      <c r="M199" s="31"/>
      <c r="N199" s="31"/>
      <c r="O199" s="31"/>
      <c r="P199" s="31"/>
      <c r="Q199" s="30"/>
    </row>
    <row r="200" spans="1:17" x14ac:dyDescent="0.25">
      <c r="A200" s="3">
        <v>42095</v>
      </c>
      <c r="B200" s="1">
        <f>((SUM(Plan2!B189:B200)/SUM(Plan2!B177:B188))*100)-100</f>
        <v>-5.4569943456379804</v>
      </c>
      <c r="C200" s="1">
        <f>((SUM(Plan2!C189:C200)/SUM(Plan2!C177:C188))*100)-100</f>
        <v>6.3615960759801311</v>
      </c>
      <c r="D200" s="1">
        <f>((SUM(Plan2!D189:D200)/SUM(Plan2!D177:D188))*100)-100</f>
        <v>4.9074465487169334</v>
      </c>
      <c r="E200" s="1">
        <f>((SUM(Plan2!E189:E200)/SUM(Plan2!E177:E188))*100)-100</f>
        <v>-8.5475172216458901</v>
      </c>
      <c r="F200" s="1">
        <f>((SUM(Plan2!F189:F200)/SUM(Plan2!F177:F188))*100)-100</f>
        <v>10.585906868811378</v>
      </c>
      <c r="G200" s="1">
        <f>((SUM(Plan2!G189:G200)/SUM(Plan2!G177:G188))*100)-100</f>
        <v>13.747118271675703</v>
      </c>
      <c r="H200" s="1">
        <f>((SUM(Plan2!H189:H200)/SUM(Plan2!H177:H188))*100)-100</f>
        <v>6.1678448926617051</v>
      </c>
      <c r="I200" s="1">
        <f>((SUM(Plan2!I189:I200)/SUM(Plan2!I177:I188))*100)-100</f>
        <v>-4.1667659807299202</v>
      </c>
      <c r="J200" s="1">
        <f>((SUM(Plan2!J189:J200)/SUM(Plan2!J177:J188))*100)-100</f>
        <v>-4.5896787181775096</v>
      </c>
      <c r="K200" s="36"/>
      <c r="L200" s="31"/>
      <c r="M200" s="31"/>
      <c r="N200" s="31"/>
      <c r="O200" s="31"/>
      <c r="P200" s="31"/>
      <c r="Q200" s="30"/>
    </row>
    <row r="201" spans="1:17" x14ac:dyDescent="0.25">
      <c r="A201" s="3">
        <v>42125</v>
      </c>
      <c r="B201" s="1">
        <f>((SUM(Plan2!B190:B201)/SUM(Plan2!B178:B189))*100)-100</f>
        <v>-6.1300813030247383</v>
      </c>
      <c r="C201" s="1">
        <f>((SUM(Plan2!C190:C201)/SUM(Plan2!C178:C189))*100)-100</f>
        <v>0.51107320960743152</v>
      </c>
      <c r="D201" s="1">
        <f>((SUM(Plan2!D190:D201)/SUM(Plan2!D178:D189))*100)-100</f>
        <v>2.2783404343885678</v>
      </c>
      <c r="E201" s="1">
        <f>((SUM(Plan2!E190:E201)/SUM(Plan2!E178:E189))*100)-100</f>
        <v>-6.4838532422850079</v>
      </c>
      <c r="F201" s="1">
        <f>((SUM(Plan2!F190:F201)/SUM(Plan2!F178:F189))*100)-100</f>
        <v>8.3805237265658405</v>
      </c>
      <c r="G201" s="1">
        <f>((SUM(Plan2!G190:G201)/SUM(Plan2!G178:G189))*100)-100</f>
        <v>10.733922301425295</v>
      </c>
      <c r="H201" s="1">
        <f>((SUM(Plan2!H190:H201)/SUM(Plan2!H178:H189))*100)-100</f>
        <v>1.7172267714931024</v>
      </c>
      <c r="I201" s="1">
        <f>((SUM(Plan2!I190:I201)/SUM(Plan2!I178:I189))*100)-100</f>
        <v>-5.5270195168284886</v>
      </c>
      <c r="J201" s="1">
        <f>((SUM(Plan2!J190:J201)/SUM(Plan2!J178:J189))*100)-100</f>
        <v>-5.6382844751464631</v>
      </c>
      <c r="K201" s="36"/>
      <c r="L201" s="31"/>
      <c r="M201" s="31"/>
      <c r="N201" s="31"/>
      <c r="O201" s="31"/>
      <c r="P201" s="31"/>
      <c r="Q201" s="30"/>
    </row>
    <row r="202" spans="1:17" x14ac:dyDescent="0.25">
      <c r="A202" s="3">
        <v>42156</v>
      </c>
      <c r="B202" s="1">
        <f>((SUM(Plan2!B191:B202)/SUM(Plan2!B179:B190))*100)-100</f>
        <v>-6.8054535003864771</v>
      </c>
      <c r="C202" s="1">
        <f>((SUM(Plan2!C191:C202)/SUM(Plan2!C179:C190))*100)-100</f>
        <v>-0.67489091918740485</v>
      </c>
      <c r="D202" s="1">
        <f>((SUM(Plan2!D191:D202)/SUM(Plan2!D179:D190))*100)-100</f>
        <v>0.85009844026460257</v>
      </c>
      <c r="E202" s="1">
        <f>((SUM(Plan2!E191:E202)/SUM(Plan2!E179:E190))*100)-100</f>
        <v>-2.9096614306752997</v>
      </c>
      <c r="F202" s="1">
        <f>((SUM(Plan2!F191:F202)/SUM(Plan2!F179:F190))*100)-100</f>
        <v>7.1953032793615108</v>
      </c>
      <c r="G202" s="1">
        <f>((SUM(Plan2!G191:G202)/SUM(Plan2!G179:G190))*100)-100</f>
        <v>10.659330148722319</v>
      </c>
      <c r="H202" s="1">
        <f>((SUM(Plan2!H191:H202)/SUM(Plan2!H179:H190))*100)-100</f>
        <v>-0.70871072219269138</v>
      </c>
      <c r="I202" s="1">
        <f>((SUM(Plan2!I191:I202)/SUM(Plan2!I179:I190))*100)-100</f>
        <v>-7.4677383129000816</v>
      </c>
      <c r="J202" s="1">
        <f>((SUM(Plan2!J191:J202)/SUM(Plan2!J179:J190))*100)-100</f>
        <v>-7.4454615252393381</v>
      </c>
      <c r="K202" s="36"/>
      <c r="L202" s="31"/>
      <c r="M202" s="31"/>
      <c r="N202" s="31"/>
      <c r="O202" s="31"/>
      <c r="P202" s="31"/>
      <c r="Q202" s="30"/>
    </row>
    <row r="203" spans="1:17" x14ac:dyDescent="0.25">
      <c r="A203" s="3">
        <v>42186</v>
      </c>
      <c r="B203" s="1">
        <f>((SUM(Plan2!B192:B203)/SUM(Plan2!B180:B191))*100)-100</f>
        <v>-6.3914920926089991</v>
      </c>
      <c r="C203" s="1">
        <f>((SUM(Plan2!C192:C203)/SUM(Plan2!C180:C191))*100)-100</f>
        <v>-0.88588422216282936</v>
      </c>
      <c r="D203" s="1">
        <f>((SUM(Plan2!D192:D203)/SUM(Plan2!D180:D191))*100)-100</f>
        <v>-1.5009760798904495</v>
      </c>
      <c r="E203" s="1">
        <f>((SUM(Plan2!E192:E203)/SUM(Plan2!E180:E191))*100)-100</f>
        <v>1.7035108030744226</v>
      </c>
      <c r="F203" s="1">
        <f>((SUM(Plan2!F192:F203)/SUM(Plan2!F180:F191))*100)-100</f>
        <v>5.5823233852707119</v>
      </c>
      <c r="G203" s="1">
        <f>((SUM(Plan2!G192:G203)/SUM(Plan2!G180:G191))*100)-100</f>
        <v>8.2771547789687503</v>
      </c>
      <c r="H203" s="1">
        <f>((SUM(Plan2!H192:H203)/SUM(Plan2!H180:H191))*100)-100</f>
        <v>-2.7082876801440676</v>
      </c>
      <c r="I203" s="1">
        <f>((SUM(Plan2!I192:I203)/SUM(Plan2!I180:I191))*100)-100</f>
        <v>-9.1242662602715825</v>
      </c>
      <c r="J203" s="1">
        <f>((SUM(Plan2!J192:J203)/SUM(Plan2!J180:J191))*100)-100</f>
        <v>-8.4008337562084137</v>
      </c>
      <c r="K203" s="36"/>
      <c r="L203" s="31"/>
      <c r="M203" s="31"/>
      <c r="N203" s="31"/>
      <c r="O203" s="31"/>
      <c r="P203" s="31"/>
      <c r="Q203" s="30"/>
    </row>
    <row r="204" spans="1:17" x14ac:dyDescent="0.25">
      <c r="A204" s="3">
        <v>42217</v>
      </c>
      <c r="B204" s="1">
        <f>((SUM(Plan2!B193:B204)/SUM(Plan2!B181:B192))*100)-100</f>
        <v>-5.6088703136073832</v>
      </c>
      <c r="C204" s="1">
        <f>((SUM(Plan2!C193:C204)/SUM(Plan2!C181:C192))*100)-100</f>
        <v>-0.78066727716272055</v>
      </c>
      <c r="D204" s="1">
        <f>((SUM(Plan2!D193:D204)/SUM(Plan2!D181:D192))*100)-100</f>
        <v>-3.1049277425882451</v>
      </c>
      <c r="E204" s="1">
        <f>((SUM(Plan2!E193:E204)/SUM(Plan2!E181:E192))*100)-100</f>
        <v>10.536158529026252</v>
      </c>
      <c r="F204" s="1">
        <f>((SUM(Plan2!F193:F204)/SUM(Plan2!F181:F192))*100)-100</f>
        <v>4.6587024837040758</v>
      </c>
      <c r="G204" s="1">
        <f>((SUM(Plan2!G193:G204)/SUM(Plan2!G181:G192))*100)-100</f>
        <v>5.5396838275379281</v>
      </c>
      <c r="H204" s="1">
        <f>((SUM(Plan2!H193:H204)/SUM(Plan2!H181:H192))*100)-100</f>
        <v>-12.000468860216841</v>
      </c>
      <c r="I204" s="1">
        <f>((SUM(Plan2!I193:I204)/SUM(Plan2!I181:I192))*100)-100</f>
        <v>-9.0931291715090765</v>
      </c>
      <c r="J204" s="1">
        <f>((SUM(Plan2!J193:J204)/SUM(Plan2!J181:J192))*100)-100</f>
        <v>-8.0404175869158365</v>
      </c>
      <c r="K204" s="36"/>
      <c r="L204" s="31"/>
      <c r="M204" s="31"/>
      <c r="N204" s="31"/>
      <c r="O204" s="31"/>
      <c r="P204" s="31"/>
      <c r="Q204" s="30"/>
    </row>
    <row r="205" spans="1:17" x14ac:dyDescent="0.25">
      <c r="A205" s="3">
        <v>42248</v>
      </c>
      <c r="B205" s="1">
        <f>((SUM(Plan2!B194:B205)/SUM(Plan2!B182:B193))*100)-100</f>
        <v>-3.8351639694526085</v>
      </c>
      <c r="C205" s="1">
        <f>((SUM(Plan2!C194:C205)/SUM(Plan2!C182:C193))*100)-100</f>
        <v>-1.3714644172156056</v>
      </c>
      <c r="D205" s="1">
        <f>((SUM(Plan2!D194:D205)/SUM(Plan2!D182:D193))*100)-100</f>
        <v>-4.4911466492090568</v>
      </c>
      <c r="E205" s="1">
        <f>((SUM(Plan2!E194:E205)/SUM(Plan2!E182:E193))*100)-100</f>
        <v>15.888118436057326</v>
      </c>
      <c r="F205" s="1">
        <f>((SUM(Plan2!F194:F205)/SUM(Plan2!F182:F193))*100)-100</f>
        <v>1.6755076858884905</v>
      </c>
      <c r="G205" s="1">
        <f>((SUM(Plan2!G194:G205)/SUM(Plan2!G182:G193))*100)-100</f>
        <v>2.6766996393506872</v>
      </c>
      <c r="H205" s="1">
        <f>((SUM(Plan2!H194:H205)/SUM(Plan2!H182:H193))*100)-100</f>
        <v>-13.648869910191024</v>
      </c>
      <c r="I205" s="1">
        <f>((SUM(Plan2!I194:I205)/SUM(Plan2!I182:I193))*100)-100</f>
        <v>-7.7020036123298894</v>
      </c>
      <c r="J205" s="1">
        <f>((SUM(Plan2!J194:J205)/SUM(Plan2!J182:J193))*100)-100</f>
        <v>-6.1502701943750679</v>
      </c>
      <c r="K205" s="36"/>
      <c r="L205" s="31"/>
      <c r="M205" s="31"/>
      <c r="N205" s="31"/>
      <c r="O205" s="31"/>
      <c r="P205" s="31"/>
      <c r="Q205" s="30"/>
    </row>
    <row r="206" spans="1:17" x14ac:dyDescent="0.25">
      <c r="A206" s="3">
        <v>42278</v>
      </c>
      <c r="B206" s="1">
        <f>((SUM(Plan2!B195:B206)/SUM(Plan2!B183:B194))*100)-100</f>
        <v>-4.0127912089371591</v>
      </c>
      <c r="C206" s="1">
        <f>((SUM(Plan2!C195:C206)/SUM(Plan2!C183:C194))*100)-100</f>
        <v>-1.8069120610300473</v>
      </c>
      <c r="D206" s="1">
        <f>((SUM(Plan2!D195:D206)/SUM(Plan2!D183:D194))*100)-100</f>
        <v>-5.5378988782963461</v>
      </c>
      <c r="E206" s="1">
        <f>((SUM(Plan2!E195:E206)/SUM(Plan2!E183:E194))*100)-100</f>
        <v>15.426713726435452</v>
      </c>
      <c r="F206" s="1">
        <f>((SUM(Plan2!F195:F206)/SUM(Plan2!F183:F194))*100)-100</f>
        <v>-1.0578193448913993</v>
      </c>
      <c r="G206" s="1">
        <f>((SUM(Plan2!G195:G206)/SUM(Plan2!G183:G194))*100)-100</f>
        <v>1.5801417304510466</v>
      </c>
      <c r="H206" s="1">
        <f>((SUM(Plan2!H195:H206)/SUM(Plan2!H183:H194))*100)-100</f>
        <v>-15.538109977980824</v>
      </c>
      <c r="I206" s="1">
        <f>((SUM(Plan2!I195:I206)/SUM(Plan2!I183:I194))*100)-100</f>
        <v>-5.7360675042320821</v>
      </c>
      <c r="J206" s="1">
        <f>((SUM(Plan2!J195:J206)/SUM(Plan2!J183:J194))*100)-100</f>
        <v>-4.728148924537777</v>
      </c>
      <c r="K206" s="36"/>
      <c r="L206" s="31"/>
      <c r="M206" s="31"/>
      <c r="N206" s="31"/>
      <c r="O206" s="31"/>
      <c r="P206" s="31"/>
      <c r="Q206" s="30"/>
    </row>
    <row r="207" spans="1:17" x14ac:dyDescent="0.25">
      <c r="A207" s="3">
        <v>42309</v>
      </c>
      <c r="B207" s="1">
        <f>((SUM(Plan2!B196:B207)/SUM(Plan2!B184:B195))*100)-100</f>
        <v>-4.2803864504285372</v>
      </c>
      <c r="C207" s="1">
        <f>((SUM(Plan2!C196:C207)/SUM(Plan2!C184:C195))*100)-100</f>
        <v>-2.0830459190221262</v>
      </c>
      <c r="D207" s="1">
        <f>((SUM(Plan2!D196:D207)/SUM(Plan2!D184:D195))*100)-100</f>
        <v>-6.7023247875710297</v>
      </c>
      <c r="E207" s="1">
        <f>((SUM(Plan2!E196:E207)/SUM(Plan2!E184:E195))*100)-100</f>
        <v>17.724111383352721</v>
      </c>
      <c r="F207" s="1">
        <f>((SUM(Plan2!F196:F207)/SUM(Plan2!F184:F195))*100)-100</f>
        <v>-2.8972276402580945</v>
      </c>
      <c r="G207" s="1">
        <f>((SUM(Plan2!G196:G207)/SUM(Plan2!G184:G195))*100)-100</f>
        <v>-0.84190253998563946</v>
      </c>
      <c r="H207" s="1">
        <f>((SUM(Plan2!H196:H207)/SUM(Plan2!H184:H195))*100)-100</f>
        <v>-24.730938673721653</v>
      </c>
      <c r="I207" s="1">
        <f>((SUM(Plan2!I196:I207)/SUM(Plan2!I184:I195))*100)-100</f>
        <v>-8.1237903911627285</v>
      </c>
      <c r="J207" s="1">
        <f>((SUM(Plan2!J196:J207)/SUM(Plan2!J184:J195))*100)-100</f>
        <v>-6.6358420520473089</v>
      </c>
      <c r="K207" s="36"/>
      <c r="L207" s="31"/>
      <c r="M207" s="31"/>
      <c r="N207" s="31"/>
      <c r="O207" s="31"/>
      <c r="P207" s="31"/>
      <c r="Q207" s="30"/>
    </row>
    <row r="208" spans="1:17" x14ac:dyDescent="0.25">
      <c r="A208" s="3">
        <v>42339</v>
      </c>
      <c r="B208" s="1">
        <f>((SUM(Plan2!B197:B208)/SUM(Plan2!B185:B196))*100)-100</f>
        <v>-5.0527218824437057</v>
      </c>
      <c r="C208" s="1">
        <f>((SUM(Plan2!C197:C208)/SUM(Plan2!C185:C196))*100)-100</f>
        <v>-2.2692210061264149</v>
      </c>
      <c r="D208" s="1">
        <f>((SUM(Plan2!D197:D208)/SUM(Plan2!D185:D196))*100)-100</f>
        <v>-1.9306146370012698</v>
      </c>
      <c r="E208" s="1">
        <f>((SUM(Plan2!E197:E208)/SUM(Plan2!E185:E196))*100)-100</f>
        <v>37.445558011050906</v>
      </c>
      <c r="F208" s="1">
        <f>((SUM(Plan2!F197:F208)/SUM(Plan2!F185:F196))*100)-100</f>
        <v>-5.5070875693698298</v>
      </c>
      <c r="G208" s="1">
        <f>((SUM(Plan2!G197:G208)/SUM(Plan2!G185:G196))*100)-100</f>
        <v>-3.5013063768654149</v>
      </c>
      <c r="H208" s="1">
        <f>((SUM(Plan2!H197:H208)/SUM(Plan2!H185:H196))*100)-100</f>
        <v>-26.820667890804629</v>
      </c>
      <c r="I208" s="1">
        <f>((SUM(Plan2!I197:I208)/SUM(Plan2!I185:I196))*100)-100</f>
        <v>-10.618259737648756</v>
      </c>
      <c r="J208" s="1">
        <f>((SUM(Plan2!J197:J208)/SUM(Plan2!J185:J196))*100)-100</f>
        <v>-8.9198741138496871</v>
      </c>
      <c r="K208" s="36"/>
      <c r="L208" s="31"/>
      <c r="M208" s="31"/>
      <c r="N208" s="31"/>
      <c r="O208" s="31"/>
      <c r="P208" s="31"/>
      <c r="Q208" s="30"/>
    </row>
    <row r="209" spans="1:17" x14ac:dyDescent="0.25">
      <c r="A209" s="3">
        <v>42370</v>
      </c>
      <c r="B209" s="1">
        <f>((SUM(Plan2!B198:B209)/SUM(Plan2!B186:B197))*100)-100</f>
        <v>-5.1770891088448963</v>
      </c>
      <c r="C209" s="1">
        <f>((SUM(Plan2!C198:C209)/SUM(Plan2!C186:C197))*100)-100</f>
        <v>-2.1519358065123555</v>
      </c>
      <c r="D209" s="1">
        <f>((SUM(Plan2!D198:D209)/SUM(Plan2!D186:D197))*100)-100</f>
        <v>-4.5092707242749555</v>
      </c>
      <c r="E209" s="1">
        <f>((SUM(Plan2!E198:E209)/SUM(Plan2!E186:E197))*100)-100</f>
        <v>33.277150351712578</v>
      </c>
      <c r="F209" s="1">
        <f>((SUM(Plan2!F198:F209)/SUM(Plan2!F186:F197))*100)-100</f>
        <v>-6.3667360559737887</v>
      </c>
      <c r="G209" s="1">
        <f>((SUM(Plan2!G198:G209)/SUM(Plan2!G186:G197))*100)-100</f>
        <v>-5.1549637302480136</v>
      </c>
      <c r="H209" s="1">
        <f>((SUM(Plan2!H198:H209)/SUM(Plan2!H186:H197))*100)-100</f>
        <v>-28.604433945504454</v>
      </c>
      <c r="I209" s="1">
        <f>((SUM(Plan2!I198:I209)/SUM(Plan2!I186:I197))*100)-100</f>
        <v>-9.9285741238015248</v>
      </c>
      <c r="J209" s="1">
        <f>((SUM(Plan2!J198:J209)/SUM(Plan2!J186:J197))*100)-100</f>
        <v>-8.4916397003246544</v>
      </c>
      <c r="K209" s="36"/>
      <c r="L209" s="31"/>
      <c r="M209" s="31"/>
      <c r="N209" s="31"/>
      <c r="O209" s="31"/>
      <c r="P209" s="31"/>
      <c r="Q209" s="30"/>
    </row>
    <row r="210" spans="1:17" x14ac:dyDescent="0.25">
      <c r="A210" s="3">
        <v>42401</v>
      </c>
      <c r="B210" s="1">
        <f>((SUM(Plan2!B199:B210)/SUM(Plan2!B187:B198))*100)-100</f>
        <v>-5.5818732426188689</v>
      </c>
      <c r="C210" s="1">
        <f>((SUM(Plan2!C199:C210)/SUM(Plan2!C187:C198))*100)-100</f>
        <v>-1.6592387619891582</v>
      </c>
      <c r="D210" s="1">
        <f>((SUM(Plan2!D199:D210)/SUM(Plan2!D187:D198))*100)-100</f>
        <v>-4.9112061431371217</v>
      </c>
      <c r="E210" s="1">
        <f>((SUM(Plan2!E199:E210)/SUM(Plan2!E187:E198))*100)-100</f>
        <v>43.557645167071229</v>
      </c>
      <c r="F210" s="1">
        <f>((SUM(Plan2!F199:F210)/SUM(Plan2!F187:F198))*100)-100</f>
        <v>-6.073409257092095</v>
      </c>
      <c r="G210" s="1">
        <f>((SUM(Plan2!G199:G210)/SUM(Plan2!G187:G198))*100)-100</f>
        <v>-4.3680308358609921</v>
      </c>
      <c r="H210" s="1">
        <f>((SUM(Plan2!H199:H210)/SUM(Plan2!H187:H198))*100)-100</f>
        <v>-39.053141603171305</v>
      </c>
      <c r="I210" s="1">
        <f>((SUM(Plan2!I199:I210)/SUM(Plan2!I187:I198))*100)-100</f>
        <v>-10.346959210295907</v>
      </c>
      <c r="J210" s="1">
        <f>((SUM(Plan2!J199:J210)/SUM(Plan2!J187:J198))*100)-100</f>
        <v>-8.8433801754843984</v>
      </c>
      <c r="K210" s="36"/>
      <c r="L210" s="31"/>
      <c r="M210" s="31"/>
      <c r="N210" s="31"/>
      <c r="O210" s="31"/>
      <c r="P210" s="31"/>
      <c r="Q210" s="30"/>
    </row>
    <row r="211" spans="1:17" x14ac:dyDescent="0.25">
      <c r="A211" s="3">
        <v>42430</v>
      </c>
      <c r="B211" s="1">
        <f>((SUM(Plan2!B200:B211)/SUM(Plan2!B188:B199))*100)-100</f>
        <v>-4.467464568952181</v>
      </c>
      <c r="C211" s="1">
        <f>((SUM(Plan2!C200:C211)/SUM(Plan2!C188:C199))*100)-100</f>
        <v>-5.1559787769910059</v>
      </c>
      <c r="D211" s="1">
        <f>((SUM(Plan2!D200:D211)/SUM(Plan2!D188:D199))*100)-100</f>
        <v>-6.7007647645484809</v>
      </c>
      <c r="E211" s="1">
        <f>((SUM(Plan2!E200:E211)/SUM(Plan2!E188:E199))*100)-100</f>
        <v>60.307390983993173</v>
      </c>
      <c r="F211" s="1">
        <f>((SUM(Plan2!F200:F211)/SUM(Plan2!F188:F199))*100)-100</f>
        <v>-7.3725133917886438</v>
      </c>
      <c r="G211" s="1">
        <f>((SUM(Plan2!G200:G211)/SUM(Plan2!G188:G199))*100)-100</f>
        <v>-6.4286090990013633</v>
      </c>
      <c r="H211" s="1">
        <f>((SUM(Plan2!H200:H211)/SUM(Plan2!H188:H199))*100)-100</f>
        <v>-38.647895997748179</v>
      </c>
      <c r="I211" s="1">
        <f>((SUM(Plan2!I200:I211)/SUM(Plan2!I188:I199))*100)-100</f>
        <v>-8.4695072157170586</v>
      </c>
      <c r="J211" s="1">
        <f>((SUM(Plan2!J200:J211)/SUM(Plan2!J188:J199))*100)-100</f>
        <v>-6.9908737642166159</v>
      </c>
      <c r="K211" s="36"/>
      <c r="L211" s="31"/>
      <c r="M211" s="31"/>
      <c r="N211" s="31"/>
      <c r="O211" s="31"/>
      <c r="P211" s="31"/>
      <c r="Q211" s="30"/>
    </row>
    <row r="212" spans="1:17" x14ac:dyDescent="0.25">
      <c r="A212" s="3">
        <v>42461</v>
      </c>
      <c r="B212" s="1">
        <f>((SUM(Plan2!B201:B212)/SUM(Plan2!B189:B200))*100)-100</f>
        <v>-6.1177715082214377</v>
      </c>
      <c r="C212" s="1">
        <f>((SUM(Plan2!C201:C212)/SUM(Plan2!C189:C200))*100)-100</f>
        <v>-6.5971452423521129</v>
      </c>
      <c r="D212" s="1">
        <f>((SUM(Plan2!D201:D212)/SUM(Plan2!D189:D200))*100)-100</f>
        <v>-7.7050108048630506</v>
      </c>
      <c r="E212" s="1">
        <f>((SUM(Plan2!E201:E212)/SUM(Plan2!E189:E200))*100)-100</f>
        <v>68.695281916769261</v>
      </c>
      <c r="F212" s="1">
        <f>((SUM(Plan2!F201:F212)/SUM(Plan2!F189:F200))*100)-100</f>
        <v>-7.7252457004206434</v>
      </c>
      <c r="G212" s="1">
        <f>((SUM(Plan2!G201:G212)/SUM(Plan2!G189:G200))*100)-100</f>
        <v>-7.5477819372875388</v>
      </c>
      <c r="H212" s="1">
        <f>((SUM(Plan2!H201:H212)/SUM(Plan2!H189:H200))*100)-100</f>
        <v>-38.550064529414428</v>
      </c>
      <c r="I212" s="1">
        <f>((SUM(Plan2!I201:I212)/SUM(Plan2!I189:I200))*100)-100</f>
        <v>-9.5609813573046409</v>
      </c>
      <c r="J212" s="1">
        <f>((SUM(Plan2!J201:J212)/SUM(Plan2!J189:J200))*100)-100</f>
        <v>-8.187208503462756</v>
      </c>
      <c r="K212" s="36"/>
      <c r="L212" s="31"/>
      <c r="M212" s="31"/>
      <c r="N212" s="31"/>
      <c r="O212" s="31"/>
      <c r="P212" s="31"/>
      <c r="Q212" s="30"/>
    </row>
    <row r="213" spans="1:17" x14ac:dyDescent="0.25">
      <c r="A213" s="3">
        <v>42491</v>
      </c>
      <c r="B213" s="1">
        <f>((SUM(Plan2!B202:B213)/SUM(Plan2!B190:B201))*100)-100</f>
        <v>-6.5015871734030952</v>
      </c>
      <c r="C213" s="1">
        <f>((SUM(Plan2!C202:C213)/SUM(Plan2!C190:C201))*100)-100</f>
        <v>-4.8494025707645676</v>
      </c>
      <c r="D213" s="1">
        <f>((SUM(Plan2!D202:D213)/SUM(Plan2!D190:D201))*100)-100</f>
        <v>-7.5954841011459706</v>
      </c>
      <c r="E213" s="1">
        <f>((SUM(Plan2!E202:E213)/SUM(Plan2!E190:E201))*100)-100</f>
        <v>61.322345005039693</v>
      </c>
      <c r="F213" s="1">
        <f>((SUM(Plan2!F202:F213)/SUM(Plan2!F190:F201))*100)-100</f>
        <v>-7.4091510431618275</v>
      </c>
      <c r="G213" s="1">
        <f>((SUM(Plan2!G202:G213)/SUM(Plan2!G190:G201))*100)-100</f>
        <v>-7.4411621217698354</v>
      </c>
      <c r="H213" s="1">
        <f>((SUM(Plan2!H202:H213)/SUM(Plan2!H190:H201))*100)-100</f>
        <v>-40.38113560971496</v>
      </c>
      <c r="I213" s="1">
        <f>((SUM(Plan2!I202:I213)/SUM(Plan2!I190:I201))*100)-100</f>
        <v>-9.3953096592623808</v>
      </c>
      <c r="J213" s="1">
        <f>((SUM(Plan2!J202:J213)/SUM(Plan2!J190:J201))*100)-100</f>
        <v>-8.1384260429062039</v>
      </c>
      <c r="K213" s="36"/>
      <c r="L213" s="31"/>
      <c r="M213" s="31"/>
      <c r="N213" s="31"/>
      <c r="O213" s="31"/>
      <c r="P213" s="31"/>
      <c r="Q213" s="30"/>
    </row>
    <row r="214" spans="1:17" x14ac:dyDescent="0.25">
      <c r="A214" s="3">
        <v>42522</v>
      </c>
      <c r="B214" s="1">
        <f>((SUM(Plan2!B203:B214)/SUM(Plan2!B191:B202))*100)-100</f>
        <v>-7.0791345600525233</v>
      </c>
      <c r="C214" s="1">
        <f>((SUM(Plan2!C203:C214)/SUM(Plan2!C191:C202))*100)-100</f>
        <v>-5.5773856451775998</v>
      </c>
      <c r="D214" s="1">
        <f>((SUM(Plan2!D203:D214)/SUM(Plan2!D191:D202))*100)-100</f>
        <v>-8.0677304002436614</v>
      </c>
      <c r="E214" s="1">
        <f>((SUM(Plan2!E203:E214)/SUM(Plan2!E191:E202))*100)-100</f>
        <v>55.567156643463534</v>
      </c>
      <c r="F214" s="1">
        <f>((SUM(Plan2!F203:F214)/SUM(Plan2!F191:F202))*100)-100</f>
        <v>-8.0633219258050275</v>
      </c>
      <c r="G214" s="1">
        <f>((SUM(Plan2!G203:G214)/SUM(Plan2!G191:G202))*100)-100</f>
        <v>-8.8243713439553915</v>
      </c>
      <c r="H214" s="1">
        <f>((SUM(Plan2!H203:H214)/SUM(Plan2!H191:H202))*100)-100</f>
        <v>-39.972363562863691</v>
      </c>
      <c r="I214" s="1">
        <f>((SUM(Plan2!I203:I214)/SUM(Plan2!I191:I202))*100)-100</f>
        <v>-8.0921645389248766</v>
      </c>
      <c r="J214" s="1">
        <f>((SUM(Plan2!J203:J214)/SUM(Plan2!J191:J202))*100)-100</f>
        <v>-7.2426537473495074</v>
      </c>
      <c r="K214" s="36"/>
      <c r="L214" s="31"/>
      <c r="M214" s="31"/>
      <c r="N214" s="31"/>
      <c r="O214" s="31"/>
      <c r="P214" s="31"/>
      <c r="Q214" s="30"/>
    </row>
    <row r="215" spans="1:17" x14ac:dyDescent="0.25">
      <c r="A215" s="3">
        <v>42552</v>
      </c>
      <c r="B215" s="1">
        <f>((SUM(Plan2!B204:B215)/SUM(Plan2!B192:B203))*100)-100</f>
        <v>-8.6810508925876348</v>
      </c>
      <c r="C215" s="1">
        <f>((SUM(Plan2!C204:C215)/SUM(Plan2!C192:C203))*100)-100</f>
        <v>-6.5896220261759595</v>
      </c>
      <c r="D215" s="1">
        <f>((SUM(Plan2!D204:D215)/SUM(Plan2!D192:D203))*100)-100</f>
        <v>-7.7396762253092959</v>
      </c>
      <c r="E215" s="1">
        <f>((SUM(Plan2!E204:E215)/SUM(Plan2!E192:E203))*100)-100</f>
        <v>43.953181658311081</v>
      </c>
      <c r="F215" s="1">
        <f>((SUM(Plan2!F204:F215)/SUM(Plan2!F192:F203))*100)-100</f>
        <v>-9.2737809203277237</v>
      </c>
      <c r="G215" s="1">
        <f>((SUM(Plan2!G204:G215)/SUM(Plan2!G192:G203))*100)-100</f>
        <v>-9.0989889905864914</v>
      </c>
      <c r="H215" s="1">
        <f>((SUM(Plan2!H204:H215)/SUM(Plan2!H192:H203))*100)-100</f>
        <v>-39.839589845102232</v>
      </c>
      <c r="I215" s="1">
        <f>((SUM(Plan2!I204:I215)/SUM(Plan2!I192:I203))*100)-100</f>
        <v>-8.4462201948741864</v>
      </c>
      <c r="J215" s="1">
        <f>((SUM(Plan2!J204:J215)/SUM(Plan2!J192:J203))*100)-100</f>
        <v>-8.0098754639264484</v>
      </c>
      <c r="K215" s="36"/>
      <c r="L215" s="31"/>
      <c r="M215" s="31"/>
      <c r="N215" s="31"/>
      <c r="O215" s="31"/>
      <c r="P215" s="31"/>
      <c r="Q215" s="30"/>
    </row>
    <row r="216" spans="1:17" x14ac:dyDescent="0.25">
      <c r="A216" s="3">
        <v>42583</v>
      </c>
      <c r="B216" s="1">
        <f>((SUM(Plan2!B205:B216)/SUM(Plan2!B193:B204))*100)-100</f>
        <v>-9.5129283910652163</v>
      </c>
      <c r="C216" s="1">
        <f>((SUM(Plan2!C205:C216)/SUM(Plan2!C193:C204))*100)-100</f>
        <v>-6.6934287636855743</v>
      </c>
      <c r="D216" s="1">
        <f>((SUM(Plan2!D205:D216)/SUM(Plan2!D193:D204))*100)-100</f>
        <v>-8.339176537487063</v>
      </c>
      <c r="E216" s="1">
        <f>((SUM(Plan2!E205:E216)/SUM(Plan2!E193:E204))*100)-100</f>
        <v>34.034884482247605</v>
      </c>
      <c r="F216" s="1">
        <f>((SUM(Plan2!F205:F216)/SUM(Plan2!F193:F204))*100)-100</f>
        <v>-9.2910715729195346</v>
      </c>
      <c r="G216" s="1">
        <f>((SUM(Plan2!G205:G216)/SUM(Plan2!G193:G204))*100)-100</f>
        <v>-8.6971597158588736</v>
      </c>
      <c r="H216" s="1">
        <f>((SUM(Plan2!H205:H216)/SUM(Plan2!H193:H204))*100)-100</f>
        <v>-41.221852308525683</v>
      </c>
      <c r="I216" s="1">
        <f>((SUM(Plan2!I205:I216)/SUM(Plan2!I193:I204))*100)-100</f>
        <v>-8.9655733652435998</v>
      </c>
      <c r="J216" s="1">
        <f>((SUM(Plan2!J205:J216)/SUM(Plan2!J193:J204))*100)-100</f>
        <v>-8.782531412228451</v>
      </c>
      <c r="K216" s="36"/>
      <c r="L216" s="31"/>
      <c r="M216" s="31"/>
      <c r="N216" s="31"/>
      <c r="O216" s="31"/>
      <c r="P216" s="31"/>
      <c r="Q216" s="30"/>
    </row>
    <row r="217" spans="1:17" x14ac:dyDescent="0.25">
      <c r="A217" s="3">
        <v>42614</v>
      </c>
      <c r="B217" s="1">
        <f>((SUM(Plan2!B206:B217)/SUM(Plan2!B194:B205))*100)-100</f>
        <v>-11.602592815263662</v>
      </c>
      <c r="C217" s="1">
        <f>((SUM(Plan2!C206:C217)/SUM(Plan2!C194:C205))*100)-100</f>
        <v>-6.6247877116350651</v>
      </c>
      <c r="D217" s="1">
        <f>((SUM(Plan2!D206:D217)/SUM(Plan2!D194:D205))*100)-100</f>
        <v>-7.8954551963077648</v>
      </c>
      <c r="E217" s="1">
        <f>((SUM(Plan2!E206:E217)/SUM(Plan2!E194:E205))*100)-100</f>
        <v>12.435625678202868</v>
      </c>
      <c r="F217" s="1">
        <f>((SUM(Plan2!F206:F217)/SUM(Plan2!F194:F205))*100)-100</f>
        <v>-8.735552040035671</v>
      </c>
      <c r="G217" s="1">
        <f>((SUM(Plan2!G206:G217)/SUM(Plan2!G194:G205))*100)-100</f>
        <v>-8.1985638233963698</v>
      </c>
      <c r="H217" s="1">
        <f>((SUM(Plan2!H206:H217)/SUM(Plan2!H194:H205))*100)-100</f>
        <v>-41.286963177301018</v>
      </c>
      <c r="I217" s="1">
        <f>((SUM(Plan2!I206:I217)/SUM(Plan2!I194:I205))*100)-100</f>
        <v>-11.180954760833217</v>
      </c>
      <c r="J217" s="1">
        <f>((SUM(Plan2!J206:J217)/SUM(Plan2!J194:J205))*100)-100</f>
        <v>-12.028204809986477</v>
      </c>
      <c r="K217" s="36"/>
      <c r="L217" s="31"/>
      <c r="M217" s="31"/>
      <c r="N217" s="31"/>
      <c r="O217" s="31"/>
      <c r="P217" s="31"/>
      <c r="Q217" s="30"/>
    </row>
    <row r="218" spans="1:17" x14ac:dyDescent="0.25">
      <c r="A218" s="3">
        <v>42644</v>
      </c>
      <c r="B218" s="1">
        <f>((SUM(Plan2!B207:B218)/SUM(Plan2!B195:B206))*100)-100</f>
        <v>-11.360594432633974</v>
      </c>
      <c r="C218" s="1">
        <f>((SUM(Plan2!C207:C218)/SUM(Plan2!C195:C206))*100)-100</f>
        <v>-6.2106887914837472</v>
      </c>
      <c r="D218" s="1">
        <f>((SUM(Plan2!D207:D218)/SUM(Plan2!D195:D206))*100)-100</f>
        <v>-5.3845962064502828</v>
      </c>
      <c r="E218" s="1">
        <f>((SUM(Plan2!E207:E218)/SUM(Plan2!E195:E206))*100)-100</f>
        <v>8.356617543517558</v>
      </c>
      <c r="F218" s="1">
        <f>((SUM(Plan2!F207:F218)/SUM(Plan2!F195:F206))*100)-100</f>
        <v>-7.5463479485820528</v>
      </c>
      <c r="G218" s="1">
        <f>((SUM(Plan2!G207:G218)/SUM(Plan2!G195:G206))*100)-100</f>
        <v>-8.2156224287445525</v>
      </c>
      <c r="H218" s="1">
        <f>((SUM(Plan2!H207:H218)/SUM(Plan2!H195:H206))*100)-100</f>
        <v>-40.445415678273434</v>
      </c>
      <c r="I218" s="1">
        <f>((SUM(Plan2!I207:I218)/SUM(Plan2!I195:I206))*100)-100</f>
        <v>-12.870448781995975</v>
      </c>
      <c r="J218" s="1">
        <f>((SUM(Plan2!J207:J218)/SUM(Plan2!J195:J206))*100)-100</f>
        <v>-13.212981664545495</v>
      </c>
      <c r="K218" s="36"/>
      <c r="L218" s="31"/>
      <c r="M218" s="31"/>
      <c r="N218" s="31"/>
      <c r="O218" s="31"/>
      <c r="P218" s="31"/>
      <c r="Q218" s="30"/>
    </row>
    <row r="219" spans="1:17" x14ac:dyDescent="0.25">
      <c r="A219" s="3">
        <v>42675</v>
      </c>
      <c r="B219" s="1">
        <f>((SUM(Plan2!B208:B219)/SUM(Plan2!B196:B207))*100)-100</f>
        <v>-11.881467612602691</v>
      </c>
      <c r="C219" s="1">
        <f>((SUM(Plan2!C208:C219)/SUM(Plan2!C196:C207))*100)-100</f>
        <v>-6.0766272579395348</v>
      </c>
      <c r="D219" s="1">
        <f>((SUM(Plan2!D208:D219)/SUM(Plan2!D196:D207))*100)-100</f>
        <v>-3.5468459144132964</v>
      </c>
      <c r="E219" s="1">
        <f>((SUM(Plan2!E208:E219)/SUM(Plan2!E196:E207))*100)-100</f>
        <v>-0.94155240902463788</v>
      </c>
      <c r="F219" s="1">
        <f>((SUM(Plan2!F208:F219)/SUM(Plan2!F196:F207))*100)-100</f>
        <v>-7.2796830649980819</v>
      </c>
      <c r="G219" s="1">
        <f>((SUM(Plan2!G208:G219)/SUM(Plan2!G196:G207))*100)-100</f>
        <v>-0.41240289700368749</v>
      </c>
      <c r="H219" s="1">
        <f>((SUM(Plan2!H208:H219)/SUM(Plan2!H196:H207))*100)-100</f>
        <v>-35.722237188667791</v>
      </c>
      <c r="I219" s="1">
        <f>((SUM(Plan2!I208:I219)/SUM(Plan2!I196:I207))*100)-100</f>
        <v>-11.33280642048598</v>
      </c>
      <c r="J219" s="1">
        <f>((SUM(Plan2!J208:J219)/SUM(Plan2!J196:J207))*100)-100</f>
        <v>-12.049466706851433</v>
      </c>
      <c r="K219" s="36"/>
      <c r="L219" s="31"/>
      <c r="M219" s="31"/>
      <c r="N219" s="31"/>
      <c r="O219" s="31"/>
      <c r="P219" s="31"/>
      <c r="Q219" s="30"/>
    </row>
    <row r="220" spans="1:17" x14ac:dyDescent="0.25">
      <c r="A220" s="3">
        <v>42705</v>
      </c>
      <c r="B220" s="1">
        <f>((SUM(Plan2!B209:B220)/SUM(Plan2!B197:B208))*100)-100</f>
        <v>-12.144608220379766</v>
      </c>
      <c r="C220" s="1">
        <f>((SUM(Plan2!C209:C220)/SUM(Plan2!C197:C208))*100)-100</f>
        <v>-5.6266847387560972</v>
      </c>
      <c r="D220" s="1">
        <f>((SUM(Plan2!D209:D220)/SUM(Plan2!D197:D208))*100)-100</f>
        <v>-8.0816356789894712</v>
      </c>
      <c r="E220" s="1">
        <f>((SUM(Plan2!E209:E220)/SUM(Plan2!E197:E208))*100)-100</f>
        <v>-27.724212551383133</v>
      </c>
      <c r="F220" s="1">
        <f>((SUM(Plan2!F209:F220)/SUM(Plan2!F197:F208))*100)-100</f>
        <v>-6.1575600928050136</v>
      </c>
      <c r="G220" s="1">
        <f>((SUM(Plan2!G209:G220)/SUM(Plan2!G197:G208))*100)-100</f>
        <v>9.415914242940417</v>
      </c>
      <c r="H220" s="1">
        <f>((SUM(Plan2!H209:H220)/SUM(Plan2!H197:H208))*100)-100</f>
        <v>-34.605680284057073</v>
      </c>
      <c r="I220" s="1">
        <f>((SUM(Plan2!I209:I220)/SUM(Plan2!I197:I208))*100)-100</f>
        <v>-9.2368605001217219</v>
      </c>
      <c r="J220" s="1">
        <f>((SUM(Plan2!J209:J220)/SUM(Plan2!J197:J208))*100)-100</f>
        <v>-10.270171275474723</v>
      </c>
      <c r="K220" s="36"/>
      <c r="L220" s="31"/>
      <c r="M220" s="31"/>
      <c r="N220" s="31"/>
      <c r="O220" s="31"/>
      <c r="P220" s="31"/>
      <c r="Q220" s="30"/>
    </row>
    <row r="221" spans="1:17" x14ac:dyDescent="0.25">
      <c r="A221" s="3">
        <v>42736</v>
      </c>
      <c r="B221" s="1">
        <f>((SUM(Plan2!B210:B221)/SUM(Plan2!B198:B209))*100)-100</f>
        <v>-12.124918346966069</v>
      </c>
      <c r="C221" s="1">
        <f>((SUM(Plan2!C210:C221)/SUM(Plan2!C198:C209))*100)-100</f>
        <v>-5.2587393377773708</v>
      </c>
      <c r="D221" s="1">
        <f>((SUM(Plan2!D210:D221)/SUM(Plan2!D198:D209))*100)-100</f>
        <v>-3.6476796427631797</v>
      </c>
      <c r="E221" s="1">
        <f>((SUM(Plan2!E210:E221)/SUM(Plan2!E198:E209))*100)-100</f>
        <v>-24.906449828646231</v>
      </c>
      <c r="F221" s="1">
        <f>((SUM(Plan2!F210:F221)/SUM(Plan2!F198:F209))*100)-100</f>
        <v>-4.2483964572800801</v>
      </c>
      <c r="G221" s="1">
        <f>((SUM(Plan2!G210:G221)/SUM(Plan2!G198:G209))*100)-100</f>
        <v>12.095852592222215</v>
      </c>
      <c r="H221" s="1">
        <f>((SUM(Plan2!H210:H221)/SUM(Plan2!H198:H209))*100)-100</f>
        <v>-32.828069245168606</v>
      </c>
      <c r="I221" s="1">
        <f>((SUM(Plan2!I210:I221)/SUM(Plan2!I198:I209))*100)-100</f>
        <v>-8.776141736296708</v>
      </c>
      <c r="J221" s="1">
        <f>((SUM(Plan2!J210:J221)/SUM(Plan2!J198:J209))*100)-100</f>
        <v>-9.867141821600967</v>
      </c>
      <c r="K221" s="36"/>
      <c r="L221" s="31"/>
      <c r="M221" s="31"/>
      <c r="N221" s="31"/>
      <c r="O221" s="31"/>
      <c r="P221" s="31"/>
      <c r="Q221" s="30"/>
    </row>
    <row r="222" spans="1:17" x14ac:dyDescent="0.25">
      <c r="A222" s="3">
        <v>42767</v>
      </c>
      <c r="B222" s="1">
        <f>((SUM(Plan2!B211:B222)/SUM(Plan2!B199:B210))*100)-100</f>
        <v>-12.362553164737619</v>
      </c>
      <c r="C222" s="1">
        <f>((SUM(Plan2!C211:C222)/SUM(Plan2!C199:C210))*100)-100</f>
        <v>-8.0233629142710328</v>
      </c>
      <c r="D222" s="1">
        <f>((SUM(Plan2!D211:D222)/SUM(Plan2!D199:D210))*100)-100</f>
        <v>-4.2264075502608733</v>
      </c>
      <c r="E222" s="1">
        <f>((SUM(Plan2!E211:E222)/SUM(Plan2!E199:E210))*100)-100</f>
        <v>-33.364770903305867</v>
      </c>
      <c r="F222" s="1">
        <f>((SUM(Plan2!F211:F222)/SUM(Plan2!F199:F210))*100)-100</f>
        <v>-4.5574868873120948</v>
      </c>
      <c r="G222" s="1">
        <f>((SUM(Plan2!G211:G222)/SUM(Plan2!G199:G210))*100)-100</f>
        <v>13.13745173572471</v>
      </c>
      <c r="H222" s="1">
        <f>((SUM(Plan2!H211:H222)/SUM(Plan2!H199:H210))*100)-100</f>
        <v>-15.96808766554426</v>
      </c>
      <c r="I222" s="1">
        <f>((SUM(Plan2!I211:I222)/SUM(Plan2!I199:I210))*100)-100</f>
        <v>-7.2031765198080677</v>
      </c>
      <c r="J222" s="1">
        <f>((SUM(Plan2!J211:J222)/SUM(Plan2!J199:J210))*100)-100</f>
        <v>-8.7963680101562005</v>
      </c>
      <c r="K222" s="36"/>
      <c r="L222" s="31"/>
      <c r="M222" s="31"/>
      <c r="N222" s="31"/>
      <c r="O222" s="31"/>
      <c r="P222" s="31"/>
      <c r="Q222" s="30"/>
    </row>
    <row r="223" spans="1:17" x14ac:dyDescent="0.25">
      <c r="A223" s="3">
        <v>42795</v>
      </c>
      <c r="B223" s="1">
        <f>((SUM(Plan2!B212:B223)/SUM(Plan2!B200:B211))*100)-100</f>
        <v>-12.966818329073448</v>
      </c>
      <c r="C223" s="1">
        <f>((SUM(Plan2!C212:C223)/SUM(Plan2!C200:C211))*100)-100</f>
        <v>-8.59104685225482</v>
      </c>
      <c r="D223" s="1">
        <f>((SUM(Plan2!D212:D223)/SUM(Plan2!D200:D211))*100)-100</f>
        <v>-3.1674124960910319</v>
      </c>
      <c r="E223" s="1">
        <f>((SUM(Plan2!E212:E223)/SUM(Plan2!E200:E211))*100)-100</f>
        <v>-34.797508898812495</v>
      </c>
      <c r="F223" s="1">
        <f>((SUM(Plan2!F212:F223)/SUM(Plan2!F200:F211))*100)-100</f>
        <v>-2.6697570018481116</v>
      </c>
      <c r="G223" s="1">
        <f>((SUM(Plan2!G212:G223)/SUM(Plan2!G200:G211))*100)-100</f>
        <v>15.360978341334302</v>
      </c>
      <c r="H223" s="1">
        <f>((SUM(Plan2!H212:H223)/SUM(Plan2!H200:H211))*100)-100</f>
        <v>-13.16136569058726</v>
      </c>
      <c r="I223" s="1">
        <f>((SUM(Plan2!I212:I223)/SUM(Plan2!I200:I211))*100)-100</f>
        <v>-7.0273715058659292</v>
      </c>
      <c r="J223" s="1">
        <f>((SUM(Plan2!J212:J223)/SUM(Plan2!J200:J211))*100)-100</f>
        <v>-8.7858908379838425</v>
      </c>
      <c r="K223" s="36"/>
      <c r="L223" s="31"/>
      <c r="M223" s="31"/>
      <c r="N223" s="31"/>
      <c r="O223" s="31"/>
      <c r="P223" s="31"/>
      <c r="Q223" s="30"/>
    </row>
    <row r="224" spans="1:17" x14ac:dyDescent="0.25">
      <c r="A224" s="3">
        <v>42826</v>
      </c>
      <c r="B224" s="1">
        <f>((SUM(Plan2!B213:B224)/SUM(Plan2!B201:B212))*100)-100</f>
        <v>-11.714165128571963</v>
      </c>
      <c r="C224" s="1">
        <f>((SUM(Plan2!C213:C224)/SUM(Plan2!C201:C212))*100)-100</f>
        <v>-10.206430930120831</v>
      </c>
      <c r="D224" s="1">
        <f>((SUM(Plan2!D213:D224)/SUM(Plan2!D201:D212))*100)-100</f>
        <v>-5.8231159775390182</v>
      </c>
      <c r="E224" s="1">
        <f>((SUM(Plan2!E213:E224)/SUM(Plan2!E201:E212))*100)-100</f>
        <v>-36.914565502283736</v>
      </c>
      <c r="F224" s="1">
        <f>((SUM(Plan2!F213:F224)/SUM(Plan2!F201:F212))*100)-100</f>
        <v>1.6221253696744355</v>
      </c>
      <c r="G224" s="1">
        <f>((SUM(Plan2!G213:G224)/SUM(Plan2!G201:G212))*100)-100</f>
        <v>17.468939048932384</v>
      </c>
      <c r="H224" s="1">
        <f>((SUM(Plan2!H213:H224)/SUM(Plan2!H201:H212))*100)-100</f>
        <v>-10.540029896214989</v>
      </c>
      <c r="I224" s="1">
        <f>((SUM(Plan2!I213:I224)/SUM(Plan2!I201:I212))*100)-100</f>
        <v>-6.6994858015313383</v>
      </c>
      <c r="J224" s="1">
        <f>((SUM(Plan2!J213:J224)/SUM(Plan2!J201:J212))*100)-100</f>
        <v>-8.2861792480229326</v>
      </c>
      <c r="K224" s="36"/>
      <c r="L224" s="31"/>
      <c r="M224" s="31"/>
      <c r="N224" s="31"/>
      <c r="O224" s="31"/>
      <c r="P224" s="31"/>
      <c r="Q224" s="30"/>
    </row>
    <row r="225" spans="1:17" x14ac:dyDescent="0.25">
      <c r="A225" s="3">
        <v>42856</v>
      </c>
      <c r="B225" s="1">
        <f>((SUM(Plan2!B214:B225)/SUM(Plan2!B202:B213))*100)-100</f>
        <v>-10.609514030543494</v>
      </c>
      <c r="C225" s="1">
        <f>((SUM(Plan2!C214:C225)/SUM(Plan2!C202:C213))*100)-100</f>
        <v>-14.461553583281741</v>
      </c>
      <c r="D225" s="1">
        <f>((SUM(Plan2!D214:D225)/SUM(Plan2!D202:D213))*100)-100</f>
        <v>-2.4770695897717872</v>
      </c>
      <c r="E225" s="1">
        <f>((SUM(Plan2!E214:E225)/SUM(Plan2!E202:E213))*100)-100</f>
        <v>-33.623853398968265</v>
      </c>
      <c r="F225" s="1">
        <f>((SUM(Plan2!F214:F225)/SUM(Plan2!F202:F213))*100)-100</f>
        <v>5.5497576392280195</v>
      </c>
      <c r="G225" s="1">
        <f>((SUM(Plan2!G214:G225)/SUM(Plan2!G202:G213))*100)-100</f>
        <v>17.33433159904223</v>
      </c>
      <c r="H225" s="1">
        <f>((SUM(Plan2!H214:H225)/SUM(Plan2!H202:H213))*100)-100</f>
        <v>9.6820336934654136</v>
      </c>
      <c r="I225" s="1">
        <f>((SUM(Plan2!I214:I225)/SUM(Plan2!I202:I213))*100)-100</f>
        <v>-4.9588003202422186</v>
      </c>
      <c r="J225" s="1">
        <f>((SUM(Plan2!J214:J225)/SUM(Plan2!J202:J213))*100)-100</f>
        <v>-6.7974383468701944</v>
      </c>
      <c r="K225" s="36"/>
      <c r="L225" s="31"/>
      <c r="M225" s="31"/>
      <c r="N225" s="31"/>
      <c r="O225" s="31"/>
      <c r="P225" s="31"/>
      <c r="Q225" s="30"/>
    </row>
    <row r="226" spans="1:17" x14ac:dyDescent="0.25">
      <c r="A226" s="3">
        <v>42887</v>
      </c>
      <c r="B226" s="1">
        <f>((SUM(Plan2!B215:B226)/SUM(Plan2!B203:B214))*100)-100</f>
        <v>-8.5777161516011944</v>
      </c>
      <c r="C226" s="1">
        <f>((SUM(Plan2!C215:C226)/SUM(Plan2!C203:C214))*100)-100</f>
        <v>-12.5533263875394</v>
      </c>
      <c r="D226" s="1">
        <f>((SUM(Plan2!D215:D226)/SUM(Plan2!D203:D214))*100)-100</f>
        <v>-0.22517212937573561</v>
      </c>
      <c r="E226" s="1">
        <f>((SUM(Plan2!E215:E226)/SUM(Plan2!E203:E214))*100)-100</f>
        <v>-36.114267036692063</v>
      </c>
      <c r="F226" s="1">
        <f>((SUM(Plan2!F215:F226)/SUM(Plan2!F203:F214))*100)-100</f>
        <v>6.7062963443878374</v>
      </c>
      <c r="G226" s="1">
        <f>((SUM(Plan2!G215:G226)/SUM(Plan2!G203:G214))*100)-100</f>
        <v>18.784638514526961</v>
      </c>
      <c r="H226" s="1">
        <f>((SUM(Plan2!H215:H226)/SUM(Plan2!H203:H214))*100)-100</f>
        <v>11.333126285957391</v>
      </c>
      <c r="I226" s="1">
        <f>((SUM(Plan2!I215:I226)/SUM(Plan2!I203:I214))*100)-100</f>
        <v>-5.7250543103455556</v>
      </c>
      <c r="J226" s="1">
        <f>((SUM(Plan2!J215:J226)/SUM(Plan2!J203:J214))*100)-100</f>
        <v>-6.840005058667316</v>
      </c>
      <c r="K226" s="36"/>
      <c r="L226" s="31"/>
      <c r="M226" s="31"/>
      <c r="N226" s="31"/>
      <c r="O226" s="31"/>
      <c r="P226" s="31"/>
      <c r="Q226" s="30"/>
    </row>
    <row r="227" spans="1:17" x14ac:dyDescent="0.25">
      <c r="A227" s="3">
        <v>42917</v>
      </c>
      <c r="B227" s="1">
        <f>((SUM(Plan2!B216:B227)/SUM(Plan2!B204:B215))*100)-100</f>
        <v>-6.9768822259584482</v>
      </c>
      <c r="C227" s="1">
        <f>((SUM(Plan2!C216:C227)/SUM(Plan2!C204:C215))*100)-100</f>
        <v>-5.8564826430102244</v>
      </c>
      <c r="D227" s="1">
        <f>((SUM(Plan2!D216:D227)/SUM(Plan2!D204:D215))*100)-100</f>
        <v>0.4056441346971269</v>
      </c>
      <c r="E227" s="1">
        <f>((SUM(Plan2!E216:E227)/SUM(Plan2!E204:E215))*100)-100</f>
        <v>-33.338730383071521</v>
      </c>
      <c r="F227" s="1">
        <f>((SUM(Plan2!F216:F227)/SUM(Plan2!F204:F215))*100)-100</f>
        <v>9.952817874923042</v>
      </c>
      <c r="G227" s="1">
        <f>((SUM(Plan2!G216:G227)/SUM(Plan2!G204:G215))*100)-100</f>
        <v>20.713198752688129</v>
      </c>
      <c r="H227" s="1">
        <f>((SUM(Plan2!H216:H227)/SUM(Plan2!H204:H215))*100)-100</f>
        <v>12.856383689704899</v>
      </c>
      <c r="I227" s="1">
        <f>((SUM(Plan2!I216:I227)/SUM(Plan2!I204:I215))*100)-100</f>
        <v>-4.2373869277563472</v>
      </c>
      <c r="J227" s="1">
        <f>((SUM(Plan2!J216:J227)/SUM(Plan2!J204:J215))*100)-100</f>
        <v>-5.2108565992186868</v>
      </c>
      <c r="K227" s="36"/>
      <c r="L227" s="31"/>
      <c r="M227" s="31"/>
      <c r="N227" s="31"/>
      <c r="O227" s="31"/>
      <c r="P227" s="31"/>
      <c r="Q227" s="30"/>
    </row>
    <row r="228" spans="1:17" x14ac:dyDescent="0.25">
      <c r="A228" s="3">
        <v>42948</v>
      </c>
      <c r="B228" s="1">
        <f>((SUM(Plan2!B217:B228)/SUM(Plan2!B205:B216))*100)-100</f>
        <v>-7.290256703689181</v>
      </c>
      <c r="C228" s="1">
        <f>((SUM(Plan2!C217:C228)/SUM(Plan2!C205:C216))*100)-100</f>
        <v>-2.1246799978602269</v>
      </c>
      <c r="D228" s="1">
        <f>((SUM(Plan2!D217:D228)/SUM(Plan2!D205:D216))*100)-100</f>
        <v>1.2543421076489807</v>
      </c>
      <c r="E228" s="1">
        <f>((SUM(Plan2!E217:E228)/SUM(Plan2!E205:E216))*100)-100</f>
        <v>-31.730467954056479</v>
      </c>
      <c r="F228" s="1">
        <f>((SUM(Plan2!F217:F228)/SUM(Plan2!F205:F216))*100)-100</f>
        <v>11.495678571008796</v>
      </c>
      <c r="G228" s="1">
        <f>((SUM(Plan2!G217:G228)/SUM(Plan2!G205:G216))*100)-100</f>
        <v>21.594474719567685</v>
      </c>
      <c r="H228" s="1">
        <f>((SUM(Plan2!H217:H228)/SUM(Plan2!H205:H216))*100)-100</f>
        <v>29.377651211769859</v>
      </c>
      <c r="I228" s="1">
        <f>((SUM(Plan2!I217:I228)/SUM(Plan2!I205:I216))*100)-100</f>
        <v>-2.3886910834306292</v>
      </c>
      <c r="J228" s="1">
        <f>((SUM(Plan2!J217:J228)/SUM(Plan2!J205:J216))*100)-100</f>
        <v>-3.7397655513617849</v>
      </c>
      <c r="K228" s="36"/>
      <c r="L228" s="31"/>
      <c r="M228" s="31"/>
      <c r="N228" s="31"/>
      <c r="O228" s="31"/>
      <c r="P228" s="31"/>
      <c r="Q228" s="30"/>
    </row>
    <row r="229" spans="1:17" x14ac:dyDescent="0.25">
      <c r="A229" s="3">
        <v>42979</v>
      </c>
      <c r="B229" s="1">
        <f>((SUM(Plan2!B218:B229)/SUM(Plan2!B206:B217))*100)-100</f>
        <v>-4.5740833538841201</v>
      </c>
      <c r="C229" s="1">
        <f>((SUM(Plan2!C218:C229)/SUM(Plan2!C206:C217))*100)-100</f>
        <v>-1.0503563930680144</v>
      </c>
      <c r="D229" s="1">
        <f>((SUM(Plan2!D218:D229)/SUM(Plan2!D206:D217))*100)-100</f>
        <v>1.7322704317421085</v>
      </c>
      <c r="E229" s="1">
        <f>((SUM(Plan2!E218:E229)/SUM(Plan2!E206:E217))*100)-100</f>
        <v>-21.349432343830415</v>
      </c>
      <c r="F229" s="1">
        <f>((SUM(Plan2!F218:F229)/SUM(Plan2!F206:F217))*100)-100</f>
        <v>10.769510333455941</v>
      </c>
      <c r="G229" s="1">
        <f>((SUM(Plan2!G218:G229)/SUM(Plan2!G206:G217))*100)-100</f>
        <v>22.738824718830259</v>
      </c>
      <c r="H229" s="1">
        <f>((SUM(Plan2!H218:H229)/SUM(Plan2!H206:H217))*100)-100</f>
        <v>30.476765539503248</v>
      </c>
      <c r="I229" s="1">
        <f>((SUM(Plan2!I218:I229)/SUM(Plan2!I206:I217))*100)-100</f>
        <v>-1.8305663896813087</v>
      </c>
      <c r="J229" s="1">
        <f>((SUM(Plan2!J218:J229)/SUM(Plan2!J206:J217))*100)-100</f>
        <v>-2.0847172712823578</v>
      </c>
      <c r="K229" s="36"/>
      <c r="L229" s="31"/>
      <c r="M229" s="31"/>
      <c r="N229" s="31"/>
      <c r="O229" s="31"/>
      <c r="P229" s="31"/>
      <c r="Q229" s="30"/>
    </row>
    <row r="230" spans="1:17" x14ac:dyDescent="0.25">
      <c r="A230" s="3">
        <v>43009</v>
      </c>
      <c r="B230" s="1">
        <f>((SUM(Plan2!B219:B230)/SUM(Plan2!B207:B218))*100)-100</f>
        <v>-3.3460374540329241</v>
      </c>
      <c r="C230" s="1">
        <f>((SUM(Plan2!C219:C230)/SUM(Plan2!C207:C218))*100)-100</f>
        <v>-0.72771429099965701</v>
      </c>
      <c r="D230" s="1">
        <f>((SUM(Plan2!D219:D230)/SUM(Plan2!D207:D218))*100)-100</f>
        <v>-2.4247925632699463</v>
      </c>
      <c r="E230" s="1">
        <f>((SUM(Plan2!E219:E230)/SUM(Plan2!E207:E218))*100)-100</f>
        <v>-14.840743566932019</v>
      </c>
      <c r="F230" s="1">
        <f>((SUM(Plan2!F219:F230)/SUM(Plan2!F207:F218))*100)-100</f>
        <v>8.9477222603544959</v>
      </c>
      <c r="G230" s="1">
        <f>((SUM(Plan2!G219:G230)/SUM(Plan2!G207:G218))*100)-100</f>
        <v>22.734724149159732</v>
      </c>
      <c r="H230" s="1">
        <f>((SUM(Plan2!H219:H230)/SUM(Plan2!H207:H218))*100)-100</f>
        <v>31.321084480750528</v>
      </c>
      <c r="I230" s="1">
        <f>((SUM(Plan2!I219:I230)/SUM(Plan2!I207:I218))*100)-100</f>
        <v>0.23149205099890935</v>
      </c>
      <c r="J230" s="1">
        <f>((SUM(Plan2!J219:J230)/SUM(Plan2!J207:J218))*100)-100</f>
        <v>-0.23898427257303467</v>
      </c>
      <c r="K230" s="36"/>
      <c r="L230" s="31"/>
      <c r="M230" s="31"/>
      <c r="N230" s="31"/>
      <c r="O230" s="31"/>
      <c r="P230" s="31"/>
      <c r="Q230" s="30"/>
    </row>
    <row r="231" spans="1:17" x14ac:dyDescent="0.25">
      <c r="A231" s="3">
        <v>43040</v>
      </c>
      <c r="B231" s="1">
        <f>((SUM(Plan2!B220:B231)/SUM(Plan2!B208:B219))*100)-100</f>
        <v>-1.1573409484549586</v>
      </c>
      <c r="C231" s="1">
        <f>((SUM(Plan2!C220:C231)/SUM(Plan2!C208:C219))*100)-100</f>
        <v>-0.80472116169741525</v>
      </c>
      <c r="D231" s="1">
        <f>((SUM(Plan2!D220:D231)/SUM(Plan2!D208:D219))*100)-100</f>
        <v>-3.9558918581777789</v>
      </c>
      <c r="E231" s="1">
        <f>((SUM(Plan2!E220:E231)/SUM(Plan2!E208:E219))*100)-100</f>
        <v>-2.8842110780457375</v>
      </c>
      <c r="F231" s="1">
        <f>((SUM(Plan2!F220:F231)/SUM(Plan2!F208:F219))*100)-100</f>
        <v>7.0178700434365027</v>
      </c>
      <c r="G231" s="1">
        <f>((SUM(Plan2!G220:G231)/SUM(Plan2!G208:G219))*100)-100</f>
        <v>6.7840990938615988</v>
      </c>
      <c r="H231" s="1">
        <f>((SUM(Plan2!H220:H231)/SUM(Plan2!H208:H219))*100)-100</f>
        <v>32.298734883295765</v>
      </c>
      <c r="I231" s="1">
        <f>((SUM(Plan2!I220:I231)/SUM(Plan2!I208:I219))*100)-100</f>
        <v>-0.53389748745989607</v>
      </c>
      <c r="J231" s="1">
        <f>((SUM(Plan2!J220:J231)/SUM(Plan2!J208:J219))*100)-100</f>
        <v>-0.25745318798986716</v>
      </c>
      <c r="K231" s="36"/>
      <c r="L231" s="31"/>
      <c r="M231" s="31"/>
      <c r="N231" s="31"/>
      <c r="O231" s="31"/>
      <c r="P231" s="31"/>
      <c r="Q231" s="30"/>
    </row>
    <row r="232" spans="1:17" x14ac:dyDescent="0.25">
      <c r="A232" s="3">
        <v>43070</v>
      </c>
      <c r="B232" s="1">
        <f>((SUM(Plan2!B221:B232)/SUM(Plan2!B209:B220))*100)-100</f>
        <v>1.527351585470953</v>
      </c>
      <c r="C232" s="1">
        <f>((SUM(Plan2!C221:C232)/SUM(Plan2!C209:C220))*100)-100</f>
        <v>-1.2102379050371752</v>
      </c>
      <c r="D232" s="1">
        <f>((SUM(Plan2!D221:D232)/SUM(Plan2!D209:D220))*100)-100</f>
        <v>0.95746654364342021</v>
      </c>
      <c r="E232" s="1">
        <f>((SUM(Plan2!E221:E232)/SUM(Plan2!E209:E220))*100)-100</f>
        <v>14.925150833578371</v>
      </c>
      <c r="F232" s="1">
        <f>((SUM(Plan2!F221:F232)/SUM(Plan2!F209:F220))*100)-100</f>
        <v>6.469942237946384</v>
      </c>
      <c r="G232" s="1">
        <f>((SUM(Plan2!G221:G232)/SUM(Plan2!G209:G220))*100)-100</f>
        <v>-9.3069023893126257</v>
      </c>
      <c r="H232" s="1">
        <f>((SUM(Plan2!H221:H232)/SUM(Plan2!H209:H220))*100)-100</f>
        <v>33.725969898292817</v>
      </c>
      <c r="I232" s="1">
        <f>((SUM(Plan2!I221:I232)/SUM(Plan2!I209:I220))*100)-100</f>
        <v>-2.2348153902622414</v>
      </c>
      <c r="J232" s="1">
        <f>((SUM(Plan2!J221:J232)/SUM(Plan2!J209:J220))*100)-100</f>
        <v>-1.2096840226788288</v>
      </c>
      <c r="K232" s="36"/>
      <c r="L232" s="31"/>
      <c r="M232" s="31"/>
      <c r="N232" s="31"/>
      <c r="O232" s="31"/>
      <c r="P232" s="31"/>
      <c r="Q232" s="30"/>
    </row>
    <row r="233" spans="1:17" x14ac:dyDescent="0.25">
      <c r="A233" s="3">
        <v>43101</v>
      </c>
      <c r="B233" s="1">
        <f>((SUM(Plan2!B222:B233)/SUM(Plan2!B210:B221))*100)-100</f>
        <v>2.4433431184299508</v>
      </c>
      <c r="C233" s="1">
        <f>((SUM(Plan2!C222:C233)/SUM(Plan2!C210:C221))*100)-100</f>
        <v>-0.32560610310781612</v>
      </c>
      <c r="D233" s="1">
        <f>((SUM(Plan2!D222:D233)/SUM(Plan2!D210:D221))*100)-100</f>
        <v>-1.8757587622791618</v>
      </c>
      <c r="E233" s="1">
        <f>((SUM(Plan2!E222:E233)/SUM(Plan2!E210:E221))*100)-100</f>
        <v>9.2875143601363277</v>
      </c>
      <c r="F233" s="1">
        <f>((SUM(Plan2!F222:F233)/SUM(Plan2!F210:F221))*100)-100</f>
        <v>5.9586422938076424</v>
      </c>
      <c r="G233" s="1">
        <f>((SUM(Plan2!G222:G233)/SUM(Plan2!G210:G221))*100)-100</f>
        <v>-9.1934951269362841</v>
      </c>
      <c r="H233" s="1">
        <f>((SUM(Plan2!H222:H233)/SUM(Plan2!H210:H221))*100)-100</f>
        <v>34.168048021987204</v>
      </c>
      <c r="I233" s="1">
        <f>((SUM(Plan2!I222:I233)/SUM(Plan2!I210:I221))*100)-100</f>
        <v>-1.7399507511772043</v>
      </c>
      <c r="J233" s="1">
        <f>((SUM(Plan2!J222:J233)/SUM(Plan2!J210:J221))*100)-100</f>
        <v>-0.6131953599475537</v>
      </c>
      <c r="K233" s="36"/>
      <c r="L233" s="31"/>
      <c r="M233" s="31"/>
      <c r="N233" s="31"/>
      <c r="O233" s="31"/>
      <c r="P233" s="31"/>
      <c r="Q233" s="30"/>
    </row>
    <row r="234" spans="1:17" x14ac:dyDescent="0.25">
      <c r="A234" s="3">
        <v>43132</v>
      </c>
      <c r="B234" s="1">
        <f>((SUM(Plan2!B223:B234)/SUM(Plan2!B211:B222))*100)-100</f>
        <v>3.9226016683102927</v>
      </c>
      <c r="C234" s="1">
        <f>((SUM(Plan2!C223:C234)/SUM(Plan2!C211:C222))*100)-100</f>
        <v>2.8649950802617923</v>
      </c>
      <c r="D234" s="1">
        <f>((SUM(Plan2!D223:D234)/SUM(Plan2!D211:D222))*100)-100</f>
        <v>-2.024742547648998</v>
      </c>
      <c r="E234" s="1">
        <f>((SUM(Plan2!E223:E234)/SUM(Plan2!E211:E222))*100)-100</f>
        <v>15.976866960909746</v>
      </c>
      <c r="F234" s="1">
        <f>((SUM(Plan2!F223:F234)/SUM(Plan2!F211:F222))*100)-100</f>
        <v>7.3893846753531705</v>
      </c>
      <c r="G234" s="1">
        <f>((SUM(Plan2!G223:G234)/SUM(Plan2!G211:G222))*100)-100</f>
        <v>-8.8358469833525817</v>
      </c>
      <c r="H234" s="1">
        <f>((SUM(Plan2!H223:H234)/SUM(Plan2!H211:H222))*100)-100</f>
        <v>22.339173715230416</v>
      </c>
      <c r="I234" s="1">
        <f>((SUM(Plan2!I223:I234)/SUM(Plan2!I211:I222))*100)-100</f>
        <v>-2.02322151837663</v>
      </c>
      <c r="J234" s="1">
        <f>((SUM(Plan2!J223:J234)/SUM(Plan2!J211:J222))*100)-100</f>
        <v>-0.47177616612619033</v>
      </c>
      <c r="K234" s="36"/>
      <c r="L234" s="31"/>
      <c r="M234" s="31"/>
      <c r="N234" s="31"/>
      <c r="O234" s="31"/>
      <c r="P234" s="31"/>
      <c r="Q234" s="30"/>
    </row>
    <row r="235" spans="1:17" x14ac:dyDescent="0.25">
      <c r="A235" s="3">
        <v>43160</v>
      </c>
      <c r="B235" s="1">
        <f>((SUM(Plan2!B224:B235)/SUM(Plan2!B212:B223))*100)-100</f>
        <v>6.6018402463064803</v>
      </c>
      <c r="C235" s="1">
        <f>((SUM(Plan2!C224:C235)/SUM(Plan2!C212:C223))*100)-100</f>
        <v>4.5570982349341591</v>
      </c>
      <c r="D235" s="1">
        <f>((SUM(Plan2!D224:D235)/SUM(Plan2!D212:D223))*100)-100</f>
        <v>-4.3123160009827899</v>
      </c>
      <c r="E235" s="1">
        <f>((SUM(Plan2!E224:E235)/SUM(Plan2!E212:E223))*100)-100</f>
        <v>16.608969525462783</v>
      </c>
      <c r="F235" s="1">
        <f>((SUM(Plan2!F224:F235)/SUM(Plan2!F212:F223))*100)-100</f>
        <v>5.4317190062900949</v>
      </c>
      <c r="G235" s="1">
        <f>((SUM(Plan2!G224:G235)/SUM(Plan2!G212:G223))*100)-100</f>
        <v>-8.3193698440595512</v>
      </c>
      <c r="H235" s="1">
        <f>((SUM(Plan2!H224:H235)/SUM(Plan2!H212:H223))*100)-100</f>
        <v>20.288280718322966</v>
      </c>
      <c r="I235" s="1">
        <f>((SUM(Plan2!I224:I235)/SUM(Plan2!I212:I223))*100)-100</f>
        <v>-1.2890324607255081</v>
      </c>
      <c r="J235" s="1">
        <f>((SUM(Plan2!J224:J235)/SUM(Plan2!J212:J223))*100)-100</f>
        <v>0.65545787798187405</v>
      </c>
      <c r="K235" s="36"/>
      <c r="L235" s="31"/>
      <c r="M235" s="31"/>
      <c r="N235" s="31"/>
      <c r="O235" s="31"/>
      <c r="P235" s="31"/>
      <c r="Q235" s="30"/>
    </row>
    <row r="236" spans="1:17" x14ac:dyDescent="0.25">
      <c r="A236" s="3">
        <v>43191</v>
      </c>
      <c r="B236" s="1">
        <f>((SUM(Plan2!B225:B236)/SUM(Plan2!B213:B224))*100)-100</f>
        <v>7.4818728191393973</v>
      </c>
      <c r="C236" s="1">
        <f>((SUM(Plan2!C225:C236)/SUM(Plan2!C213:C224))*100)-100</f>
        <v>8.7593867174132782</v>
      </c>
      <c r="D236" s="1">
        <f>((SUM(Plan2!D225:D236)/SUM(Plan2!D213:D224))*100)-100</f>
        <v>4.9057177666992118</v>
      </c>
      <c r="E236" s="1">
        <f>((SUM(Plan2!E225:E236)/SUM(Plan2!E213:E224))*100)-100</f>
        <v>24.003378684438019</v>
      </c>
      <c r="F236" s="1">
        <f>((SUM(Plan2!F225:F236)/SUM(Plan2!F213:F224))*100)-100</f>
        <v>1.2636961325081586</v>
      </c>
      <c r="G236" s="1">
        <f>((SUM(Plan2!G225:G236)/SUM(Plan2!G213:G224))*100)-100</f>
        <v>-9.3328899723165648</v>
      </c>
      <c r="H236" s="1">
        <f>((SUM(Plan2!H225:H236)/SUM(Plan2!H213:H224))*100)-100</f>
        <v>18.588838130972164</v>
      </c>
      <c r="I236" s="1">
        <f>((SUM(Plan2!I225:I236)/SUM(Plan2!I213:I224))*100)-100</f>
        <v>0.38739647516354125</v>
      </c>
      <c r="J236" s="1">
        <f>((SUM(Plan2!J225:J236)/SUM(Plan2!J213:J224))*100)-100</f>
        <v>2.1454639172351193</v>
      </c>
      <c r="K236" s="36"/>
      <c r="L236" s="31"/>
      <c r="M236" s="31"/>
      <c r="N236" s="31"/>
      <c r="O236" s="31"/>
      <c r="P236" s="31"/>
      <c r="Q236" s="30"/>
    </row>
    <row r="237" spans="1:17" x14ac:dyDescent="0.25">
      <c r="A237" s="3">
        <v>43221</v>
      </c>
      <c r="B237" s="1">
        <f>((SUM(Plan2!B226:B237)/SUM(Plan2!B214:B225))*100)-100</f>
        <v>8.1157046969591278</v>
      </c>
      <c r="C237" s="1">
        <f>((SUM(Plan2!C226:C237)/SUM(Plan2!C214:C225))*100)-100</f>
        <v>13.230811483607013</v>
      </c>
      <c r="D237" s="1">
        <f>((SUM(Plan2!D226:D237)/SUM(Plan2!D214:D225))*100)-100</f>
        <v>0.23959932712385523</v>
      </c>
      <c r="E237" s="1">
        <f>((SUM(Plan2!E226:E237)/SUM(Plan2!E214:E225))*100)-100</f>
        <v>15.754962055813834</v>
      </c>
      <c r="F237" s="1">
        <f>((SUM(Plan2!F226:F237)/SUM(Plan2!F214:F225))*100)-100</f>
        <v>-3.3872888986592642</v>
      </c>
      <c r="G237" s="1">
        <f>((SUM(Plan2!G226:G237)/SUM(Plan2!G214:G225))*100)-100</f>
        <v>-8.2566589363135279</v>
      </c>
      <c r="H237" s="1">
        <f>((SUM(Plan2!H226:H237)/SUM(Plan2!H214:H225))*100)-100</f>
        <v>9.3168793051076335</v>
      </c>
      <c r="I237" s="1">
        <f>((SUM(Plan2!I226:I237)/SUM(Plan2!I214:I225))*100)-100</f>
        <v>-0.7594482888933527</v>
      </c>
      <c r="J237" s="1">
        <f>((SUM(Plan2!J226:J237)/SUM(Plan2!J214:J225))*100)-100</f>
        <v>1.5662358281859099</v>
      </c>
      <c r="K237" s="36"/>
      <c r="L237" s="31"/>
      <c r="M237" s="31"/>
      <c r="N237" s="31"/>
      <c r="O237" s="31"/>
      <c r="P237" s="31"/>
      <c r="Q237" s="30"/>
    </row>
    <row r="238" spans="1:17" x14ac:dyDescent="0.25">
      <c r="A238" s="3">
        <v>43252</v>
      </c>
      <c r="B238" s="1">
        <f>((SUM(Plan2!B227:B238)/SUM(Plan2!B215:B226))*100)-100</f>
        <v>6.5218138683647879</v>
      </c>
      <c r="C238" s="1">
        <f>((SUM(Plan2!C227:C238)/SUM(Plan2!C215:C226))*100)-100</f>
        <v>10.746194678453037</v>
      </c>
      <c r="D238" s="1">
        <f>((SUM(Plan2!D227:D238)/SUM(Plan2!D215:D226))*100)-100</f>
        <v>-3.1745335156927013</v>
      </c>
      <c r="E238" s="1">
        <f>((SUM(Plan2!E227:E238)/SUM(Plan2!E215:E226))*100)-100</f>
        <v>19.3375596465591</v>
      </c>
      <c r="F238" s="1">
        <f>((SUM(Plan2!F227:F238)/SUM(Plan2!F215:F226))*100)-100</f>
        <v>-4.4761199907526787</v>
      </c>
      <c r="G238" s="1">
        <f>((SUM(Plan2!G227:G238)/SUM(Plan2!G215:G226))*100)-100</f>
        <v>-7.8053297821207224</v>
      </c>
      <c r="H238" s="1">
        <f>((SUM(Plan2!H227:H238)/SUM(Plan2!H215:H226))*100)-100</f>
        <v>10.003893592418649</v>
      </c>
      <c r="I238" s="1">
        <f>((SUM(Plan2!I227:I238)/SUM(Plan2!I215:I226))*100)-100</f>
        <v>-0.92491814255541271</v>
      </c>
      <c r="J238" s="1">
        <f>((SUM(Plan2!J227:J238)/SUM(Plan2!J215:J226))*100)-100</f>
        <v>1.1674980407524629</v>
      </c>
      <c r="K238" s="36"/>
      <c r="L238" s="31"/>
      <c r="M238" s="31"/>
      <c r="N238" s="31"/>
      <c r="O238" s="31"/>
      <c r="P238" s="31"/>
      <c r="Q238" s="30"/>
    </row>
    <row r="239" spans="1:17" x14ac:dyDescent="0.25">
      <c r="A239" s="3">
        <v>43282</v>
      </c>
      <c r="B239" s="1">
        <f>((SUM(Plan2!B228:B239)/SUM(Plan2!B216:B227))*100)-100</f>
        <v>7.2931498375974826</v>
      </c>
      <c r="C239" s="1">
        <f>((SUM(Plan2!C228:C239)/SUM(Plan2!C216:C227))*100)-100</f>
        <v>4.7371199281569574</v>
      </c>
      <c r="D239" s="1">
        <f>((SUM(Plan2!D228:D239)/SUM(Plan2!D216:D227))*100)-100</f>
        <v>-2.8126727349692402</v>
      </c>
      <c r="E239" s="1">
        <f>((SUM(Plan2!E228:E239)/SUM(Plan2!E216:E227))*100)-100</f>
        <v>17.1909219924637</v>
      </c>
      <c r="F239" s="1">
        <f>((SUM(Plan2!F228:F239)/SUM(Plan2!F216:F227))*100)-100</f>
        <v>-6.0888447670257904</v>
      </c>
      <c r="G239" s="1">
        <f>((SUM(Plan2!G228:G239)/SUM(Plan2!G216:G227))*100)-100</f>
        <v>-9.2069328828006149</v>
      </c>
      <c r="H239" s="1">
        <f>((SUM(Plan2!H228:H239)/SUM(Plan2!H216:H227))*100)-100</f>
        <v>14.778536226869292</v>
      </c>
      <c r="I239" s="1">
        <f>((SUM(Plan2!I228:I239)/SUM(Plan2!I216:I227))*100)-100</f>
        <v>-0.7104780464760978</v>
      </c>
      <c r="J239" s="1">
        <f>((SUM(Plan2!J228:J239)/SUM(Plan2!J216:J227))*100)-100</f>
        <v>1.3832199785296098</v>
      </c>
      <c r="K239" s="36"/>
      <c r="L239" s="31"/>
      <c r="M239" s="31"/>
      <c r="N239" s="31"/>
      <c r="O239" s="31"/>
      <c r="P239" s="31"/>
      <c r="Q239" s="30"/>
    </row>
    <row r="240" spans="1:17" x14ac:dyDescent="0.25">
      <c r="A240" s="3">
        <v>43313</v>
      </c>
      <c r="B240" s="1">
        <f>((SUM(Plan2!B229:B240)/SUM(Plan2!B217:B228))*100)-100</f>
        <v>9.4736824080571864</v>
      </c>
      <c r="C240" s="1">
        <f>((SUM(Plan2!C229:C240)/SUM(Plan2!C217:C228))*100)-100</f>
        <v>1.8060306126944852</v>
      </c>
      <c r="D240" s="1">
        <f>((SUM(Plan2!D229:D240)/SUM(Plan2!D217:D228))*100)-100</f>
        <v>-1.8986145911750754</v>
      </c>
      <c r="E240" s="1">
        <f>((SUM(Plan2!E229:E240)/SUM(Plan2!E217:E228))*100)-100</f>
        <v>20.120977042901373</v>
      </c>
      <c r="F240" s="1">
        <f>((SUM(Plan2!F229:F240)/SUM(Plan2!F217:F228))*100)-100</f>
        <v>-7.0692195298465919</v>
      </c>
      <c r="G240" s="1">
        <f>((SUM(Plan2!G229:G240)/SUM(Plan2!G217:G228))*100)-100</f>
        <v>-9.1978425820338572</v>
      </c>
      <c r="H240" s="1">
        <f>((SUM(Plan2!H229:H240)/SUM(Plan2!H217:H228))*100)-100</f>
        <v>19.946273568137499</v>
      </c>
      <c r="I240" s="1">
        <f>((SUM(Plan2!I229:I240)/SUM(Plan2!I217:I228))*100)-100</f>
        <v>0.10221663114511159</v>
      </c>
      <c r="J240" s="1">
        <f>((SUM(Plan2!J229:J240)/SUM(Plan2!J217:J228))*100)-100</f>
        <v>2.3526638739213723</v>
      </c>
      <c r="K240" s="36"/>
      <c r="L240" s="31"/>
      <c r="M240" s="31"/>
      <c r="N240" s="31"/>
      <c r="O240" s="31"/>
      <c r="P240" s="31"/>
      <c r="Q240" s="30"/>
    </row>
    <row r="241" spans="1:17" x14ac:dyDescent="0.25">
      <c r="A241" s="3">
        <v>43344</v>
      </c>
      <c r="B241" s="1">
        <f>((SUM(Plan2!B230:B241)/SUM(Plan2!B218:B229))*100)-100</f>
        <v>8.4716764085498397</v>
      </c>
      <c r="C241" s="1">
        <f>((SUM(Plan2!C230:C241)/SUM(Plan2!C218:C229))*100)-100</f>
        <v>1.6299325138593872</v>
      </c>
      <c r="D241" s="1">
        <f>((SUM(Plan2!D230:D241)/SUM(Plan2!D218:D229))*100)-100</f>
        <v>-3.0572721711952369</v>
      </c>
      <c r="E241" s="1">
        <f>((SUM(Plan2!E230:E241)/SUM(Plan2!E218:E229))*100)-100</f>
        <v>21.610226842509192</v>
      </c>
      <c r="F241" s="1">
        <f>((SUM(Plan2!F230:F241)/SUM(Plan2!F218:F229))*100)-100</f>
        <v>-5.3864788429297761</v>
      </c>
      <c r="G241" s="1">
        <f>((SUM(Plan2!G230:G241)/SUM(Plan2!G218:G229))*100)-100</f>
        <v>-10.071151517958725</v>
      </c>
      <c r="H241" s="1">
        <f>((SUM(Plan2!H230:H241)/SUM(Plan2!H218:H229))*100)-100</f>
        <v>23.313519184116217</v>
      </c>
      <c r="I241" s="1">
        <f>((SUM(Plan2!I230:I241)/SUM(Plan2!I218:I229))*100)-100</f>
        <v>1.071773876818753</v>
      </c>
      <c r="J241" s="1">
        <f>((SUM(Plan2!J230:J241)/SUM(Plan2!J218:J229))*100)-100</f>
        <v>2.9822217934655839</v>
      </c>
      <c r="K241" s="36"/>
      <c r="L241" s="31"/>
      <c r="M241" s="31"/>
      <c r="N241" s="31"/>
      <c r="O241" s="31"/>
      <c r="P241" s="31"/>
      <c r="Q241" s="30"/>
    </row>
    <row r="242" spans="1:17" x14ac:dyDescent="0.25">
      <c r="A242" s="3">
        <v>43374</v>
      </c>
      <c r="B242" s="1">
        <f>((SUM(Plan2!B231:B242)/SUM(Plan2!B219:B230))*100)-100</f>
        <v>8.2095394694578374</v>
      </c>
      <c r="C242" s="1">
        <f>((SUM(Plan2!C231:C242)/SUM(Plan2!C219:C230))*100)-100</f>
        <v>1.8366045182879276</v>
      </c>
      <c r="D242" s="1">
        <f>((SUM(Plan2!D231:D242)/SUM(Plan2!D219:D230))*100)-100</f>
        <v>-0.77175042341718836</v>
      </c>
      <c r="E242" s="1">
        <f>((SUM(Plan2!E231:E242)/SUM(Plan2!E219:E230))*100)-100</f>
        <v>15.252332009601659</v>
      </c>
      <c r="F242" s="1">
        <f>((SUM(Plan2!F231:F242)/SUM(Plan2!F219:F230))*100)-100</f>
        <v>-2.1465028659298611</v>
      </c>
      <c r="G242" s="1">
        <f>((SUM(Plan2!G231:G242)/SUM(Plan2!G219:G230))*100)-100</f>
        <v>-11.080424416144837</v>
      </c>
      <c r="H242" s="1">
        <f>((SUM(Plan2!H231:H242)/SUM(Plan2!H219:H230))*100)-100</f>
        <v>25.136774303730874</v>
      </c>
      <c r="I242" s="1">
        <f>((SUM(Plan2!I231:I242)/SUM(Plan2!I219:I230))*100)-100</f>
        <v>1.1039127168797052</v>
      </c>
      <c r="J242" s="1">
        <f>((SUM(Plan2!J231:J242)/SUM(Plan2!J219:J230))*100)-100</f>
        <v>2.9210456314745983</v>
      </c>
      <c r="K242" s="36"/>
      <c r="L242" s="31"/>
      <c r="M242" s="31"/>
      <c r="N242" s="31"/>
      <c r="O242" s="31"/>
      <c r="P242" s="31"/>
      <c r="Q242" s="30"/>
    </row>
    <row r="243" spans="1:17" x14ac:dyDescent="0.25">
      <c r="A243" s="3">
        <v>43405</v>
      </c>
      <c r="B243" s="1">
        <f>((SUM(Plan2!B232:B243)/SUM(Plan2!B220:B231))*100)-100</f>
        <v>8.2113301402210652</v>
      </c>
      <c r="C243" s="1">
        <f>((SUM(Plan2!C232:C243)/SUM(Plan2!C220:C231))*100)-100</f>
        <v>2.2081534757891319</v>
      </c>
      <c r="D243" s="1">
        <f>((SUM(Plan2!D232:D243)/SUM(Plan2!D220:D231))*100)-100</f>
        <v>0.12217056833661388</v>
      </c>
      <c r="E243" s="1">
        <f>((SUM(Plan2!E232:E243)/SUM(Plan2!E220:E231))*100)-100</f>
        <v>4.4410846983377468</v>
      </c>
      <c r="F243" s="1">
        <f>((SUM(Plan2!F232:F243)/SUM(Plan2!F220:F231))*100)-100</f>
        <v>0.38898842426226565</v>
      </c>
      <c r="G243" s="1">
        <f>((SUM(Plan2!G232:G243)/SUM(Plan2!G220:G231))*100)-100</f>
        <v>-3.5335901392645042</v>
      </c>
      <c r="H243" s="1">
        <f>((SUM(Plan2!H232:H243)/SUM(Plan2!H220:H231))*100)-100</f>
        <v>40.387389462326297</v>
      </c>
      <c r="I243" s="1">
        <f>((SUM(Plan2!I232:I243)/SUM(Plan2!I220:I231))*100)-100</f>
        <v>4.3962647179734518</v>
      </c>
      <c r="J243" s="1">
        <f>((SUM(Plan2!J232:J243)/SUM(Plan2!J220:J231))*100)-100</f>
        <v>4.9265109152775892</v>
      </c>
      <c r="K243" s="36"/>
      <c r="L243" s="31"/>
      <c r="M243" s="31"/>
      <c r="N243" s="31"/>
      <c r="O243" s="31"/>
      <c r="P243" s="31"/>
      <c r="Q243" s="30"/>
    </row>
    <row r="244" spans="1:17" x14ac:dyDescent="0.25">
      <c r="A244" s="3">
        <v>43435</v>
      </c>
      <c r="B244" s="1">
        <f>((SUM(Plan2!B233:B244)/SUM(Plan2!B221:B232))*100)-100</f>
        <v>7.2516206297125194</v>
      </c>
      <c r="C244" s="1">
        <f>((SUM(Plan2!C233:C244)/SUM(Plan2!C221:C232))*100)-100</f>
        <v>2.7454063244209976</v>
      </c>
      <c r="D244" s="1">
        <f>((SUM(Plan2!D233:D244)/SUM(Plan2!D221:D232))*100)-100</f>
        <v>6.6646552106401913</v>
      </c>
      <c r="E244" s="1">
        <f>((SUM(Plan2!E233:E244)/SUM(Plan2!E221:E232))*100)-100</f>
        <v>6.2272694285674675</v>
      </c>
      <c r="F244" s="1">
        <f>((SUM(Plan2!F233:F244)/SUM(Plan2!F221:F232))*100)-100</f>
        <v>1.009351598528113</v>
      </c>
      <c r="G244" s="1">
        <f>((SUM(Plan2!G233:G244)/SUM(Plan2!G221:G232))*100)-100</f>
        <v>5.4606382538699165</v>
      </c>
      <c r="H244" s="1">
        <f>((SUM(Plan2!H233:H244)/SUM(Plan2!H221:H232))*100)-100</f>
        <v>42.123409106098535</v>
      </c>
      <c r="I244" s="1">
        <f>((SUM(Plan2!I233:I244)/SUM(Plan2!I221:I232))*100)-100</f>
        <v>6.2080449479296362</v>
      </c>
      <c r="J244" s="1">
        <f>((SUM(Plan2!J233:J244)/SUM(Plan2!J221:J232))*100)-100</f>
        <v>6.2272496755112883</v>
      </c>
      <c r="K244" s="36"/>
      <c r="L244" s="31"/>
      <c r="M244" s="31"/>
      <c r="N244" s="31"/>
      <c r="O244" s="31"/>
      <c r="P244" s="31"/>
      <c r="Q244" s="30"/>
    </row>
    <row r="245" spans="1:17" x14ac:dyDescent="0.25">
      <c r="A245" s="3">
        <v>43466</v>
      </c>
      <c r="B245" s="1">
        <f>((SUM(Plan2!B234:B245)/SUM(Plan2!B222:B233))*100)-100</f>
        <v>7.1588497374174693</v>
      </c>
      <c r="C245" s="1">
        <f>((SUM(Plan2!C234:C245)/SUM(Plan2!C222:C233))*100)-100</f>
        <v>2.579507686605865</v>
      </c>
      <c r="D245" s="1">
        <f>((SUM(Plan2!D234:D245)/SUM(Plan2!D222:D233))*100)-100</f>
        <v>7.7111498435643284</v>
      </c>
      <c r="E245" s="1">
        <f>((SUM(Plan2!E234:E245)/SUM(Plan2!E222:E233))*100)-100</f>
        <v>7.8052842420206758</v>
      </c>
      <c r="F245" s="1">
        <f>((SUM(Plan2!F234:F245)/SUM(Plan2!F222:F233))*100)-100</f>
        <v>1.5673660257341027</v>
      </c>
      <c r="G245" s="1">
        <f>((SUM(Plan2!G234:G245)/SUM(Plan2!G222:G233))*100)-100</f>
        <v>7.136457526372638</v>
      </c>
      <c r="H245" s="1">
        <f>((SUM(Plan2!H234:H245)/SUM(Plan2!H222:H233))*100)-100</f>
        <v>41.666904523169535</v>
      </c>
      <c r="I245" s="1">
        <f>((SUM(Plan2!I234:I245)/SUM(Plan2!I222:I233))*100)-100</f>
        <v>6.8012617449726918</v>
      </c>
      <c r="J245" s="1">
        <f>((SUM(Plan2!J234:J245)/SUM(Plan2!J222:J233))*100)-100</f>
        <v>6.6349199015876934</v>
      </c>
      <c r="K245" s="36"/>
      <c r="L245" s="31"/>
      <c r="M245" s="31"/>
      <c r="N245" s="31"/>
      <c r="O245" s="31"/>
      <c r="P245" s="31"/>
      <c r="Q245" s="30"/>
    </row>
    <row r="246" spans="1:17" x14ac:dyDescent="0.25">
      <c r="A246" s="3">
        <v>43497</v>
      </c>
      <c r="B246" s="1">
        <f>((SUM(Plan2!B235:B246)/SUM(Plan2!B223:B234))*100)-100</f>
        <v>8.299028551071828</v>
      </c>
      <c r="C246" s="1">
        <f>((SUM(Plan2!C235:C246)/SUM(Plan2!C223:C234))*100)-100</f>
        <v>3.1197352077856522</v>
      </c>
      <c r="D246" s="1">
        <f>((SUM(Plan2!D235:D246)/SUM(Plan2!D223:D234))*100)-100</f>
        <v>9.6709716766262659</v>
      </c>
      <c r="E246" s="1">
        <f>((SUM(Plan2!E235:E246)/SUM(Plan2!E223:E234))*100)-100</f>
        <v>9.8739780424972565</v>
      </c>
      <c r="F246" s="1">
        <f>((SUM(Plan2!F235:F246)/SUM(Plan2!F223:F234))*100)-100</f>
        <v>1.995186418308819</v>
      </c>
      <c r="G246" s="1">
        <f>((SUM(Plan2!G235:G246)/SUM(Plan2!G223:G234))*100)-100</f>
        <v>5.5720827729338112</v>
      </c>
      <c r="H246" s="1">
        <f>((SUM(Plan2!H235:H246)/SUM(Plan2!H223:H234))*100)-100</f>
        <v>45.696782170968106</v>
      </c>
      <c r="I246" s="1">
        <f>((SUM(Plan2!I235:I246)/SUM(Plan2!I223:I234))*100)-100</f>
        <v>8.2722444843617211</v>
      </c>
      <c r="J246" s="1">
        <f>((SUM(Plan2!J235:J246)/SUM(Plan2!J223:J234))*100)-100</f>
        <v>7.9756541021692726</v>
      </c>
      <c r="K246" s="36"/>
      <c r="L246" s="31"/>
      <c r="M246" s="31"/>
      <c r="N246" s="31"/>
      <c r="O246" s="31"/>
      <c r="P246" s="31"/>
      <c r="Q246" s="30"/>
    </row>
    <row r="247" spans="1:17" x14ac:dyDescent="0.25">
      <c r="A247" s="3">
        <v>43525</v>
      </c>
      <c r="B247" s="1">
        <f>((SUM(Plan2!B236:B247)/SUM(Plan2!B224:B235))*100)-100</f>
        <v>6.5121255956412512</v>
      </c>
      <c r="C247" s="1">
        <f>((SUM(Plan2!C236:C247)/SUM(Plan2!C224:C235))*100)-100</f>
        <v>5.0817332052959046</v>
      </c>
      <c r="D247" s="1">
        <f>((SUM(Plan2!D236:D247)/SUM(Plan2!D224:D235))*100)-100</f>
        <v>15.458643938989681</v>
      </c>
      <c r="E247" s="1">
        <f>((SUM(Plan2!E236:E247)/SUM(Plan2!E224:E235))*100)-100</f>
        <v>13.048261681777802</v>
      </c>
      <c r="F247" s="1">
        <f>((SUM(Plan2!F236:F247)/SUM(Plan2!F224:F235))*100)-100</f>
        <v>2.778247926202269</v>
      </c>
      <c r="G247" s="1">
        <f>((SUM(Plan2!G236:G247)/SUM(Plan2!G224:G235))*100)-100</f>
        <v>5.5612992122738234</v>
      </c>
      <c r="H247" s="1">
        <f>((SUM(Plan2!H236:H247)/SUM(Plan2!H224:H235))*100)-100</f>
        <v>44.529911694286426</v>
      </c>
      <c r="I247" s="1">
        <f>((SUM(Plan2!I236:I247)/SUM(Plan2!I224:I235))*100)-100</f>
        <v>7.815946651211263</v>
      </c>
      <c r="J247" s="1">
        <f>((SUM(Plan2!J236:J247)/SUM(Plan2!J224:J235))*100)-100</f>
        <v>7.2959470572291139</v>
      </c>
      <c r="K247" s="36"/>
      <c r="L247" s="31"/>
      <c r="M247" s="31"/>
      <c r="N247" s="31"/>
      <c r="O247" s="31"/>
      <c r="P247" s="31"/>
      <c r="Q247" s="30"/>
    </row>
    <row r="248" spans="1:17" x14ac:dyDescent="0.25">
      <c r="A248" s="3">
        <v>43556</v>
      </c>
      <c r="B248" s="1">
        <f>((SUM(Plan2!B237:B248)/SUM(Plan2!B225:B236))*100)-100</f>
        <v>6.3453987280512365</v>
      </c>
      <c r="C248" s="1">
        <f>((SUM(Plan2!C237:C248)/SUM(Plan2!C225:C236))*100)-100</f>
        <v>18.373433856791905</v>
      </c>
      <c r="D248" s="1">
        <f>((SUM(Plan2!D237:D248)/SUM(Plan2!D225:D236))*100)-100</f>
        <v>6.2332296400756917</v>
      </c>
      <c r="E248" s="1">
        <f>((SUM(Plan2!E237:E248)/SUM(Plan2!E225:E236))*100)-100</f>
        <v>3.780860572539595</v>
      </c>
      <c r="F248" s="1">
        <f>((SUM(Plan2!F237:F248)/SUM(Plan2!F225:F236))*100)-100</f>
        <v>6.0690995234678837</v>
      </c>
      <c r="G248" s="1">
        <f>((SUM(Plan2!G237:G248)/SUM(Plan2!G225:G236))*100)-100</f>
        <v>5.7025875545322293</v>
      </c>
      <c r="H248" s="1">
        <f>((SUM(Plan2!H237:H248)/SUM(Plan2!H225:H236))*100)-100</f>
        <v>43.640487001531909</v>
      </c>
      <c r="I248" s="1">
        <f>((SUM(Plan2!I237:I248)/SUM(Plan2!I225:I236))*100)-100</f>
        <v>12.234322434599036</v>
      </c>
      <c r="J248" s="1">
        <f>((SUM(Plan2!J237:J248)/SUM(Plan2!J225:J236))*100)-100</f>
        <v>10.714721354751575</v>
      </c>
      <c r="K248" s="36"/>
      <c r="L248" s="31"/>
      <c r="M248" s="31"/>
      <c r="N248" s="31"/>
      <c r="O248" s="31"/>
      <c r="P248" s="31"/>
      <c r="Q248" s="30"/>
    </row>
    <row r="249" spans="1:17" x14ac:dyDescent="0.25">
      <c r="A249" s="3">
        <v>43586</v>
      </c>
      <c r="B249" s="1">
        <f>((SUM(Plan2!B238:B249)/SUM(Plan2!B226:B237))*100)-100</f>
        <v>6.3350361415326972</v>
      </c>
      <c r="C249" s="1">
        <f>((SUM(Plan2!C238:C249)/SUM(Plan2!C226:C237))*100)-100</f>
        <v>12.878688322250184</v>
      </c>
      <c r="D249" s="1">
        <f>((SUM(Plan2!D238:D249)/SUM(Plan2!D226:D237))*100)-100</f>
        <v>8.0477194985359972</v>
      </c>
      <c r="E249" s="1">
        <f>((SUM(Plan2!E238:E249)/SUM(Plan2!E226:E237))*100)-100</f>
        <v>10.076943197612593</v>
      </c>
      <c r="F249" s="1">
        <f>((SUM(Plan2!F238:F249)/SUM(Plan2!F226:F237))*100)-100</f>
        <v>5.7490265597650421</v>
      </c>
      <c r="G249" s="1">
        <f>((SUM(Plan2!G238:G249)/SUM(Plan2!G226:G237))*100)-100</f>
        <v>5.5310388593543962</v>
      </c>
      <c r="H249" s="1">
        <f>((SUM(Plan2!H238:H249)/SUM(Plan2!H226:H237))*100)-100</f>
        <v>34.696282754734682</v>
      </c>
      <c r="I249" s="1">
        <f>((SUM(Plan2!I238:I249)/SUM(Plan2!I226:I237))*100)-100</f>
        <v>14.519361723354621</v>
      </c>
      <c r="J249" s="1">
        <f>((SUM(Plan2!J238:J249)/SUM(Plan2!J226:J237))*100)-100</f>
        <v>12.048179522304835</v>
      </c>
      <c r="K249" s="36"/>
      <c r="L249" s="31"/>
      <c r="M249" s="31"/>
      <c r="N249" s="31"/>
      <c r="O249" s="31"/>
      <c r="P249" s="31"/>
      <c r="Q249" s="31"/>
    </row>
    <row r="250" spans="1:17" x14ac:dyDescent="0.25">
      <c r="A250" s="3">
        <v>43617</v>
      </c>
      <c r="B250" s="1">
        <f>((SUM(Plan2!B239:B250)/SUM(Plan2!B227:B238))*100)-100</f>
        <v>8.5608414570589701</v>
      </c>
      <c r="C250" s="1">
        <f>((SUM(Plan2!C239:C250)/SUM(Plan2!C227:C238))*100)-100</f>
        <v>14.006000401023996</v>
      </c>
      <c r="D250" s="1">
        <f>((SUM(Plan2!D239:D250)/SUM(Plan2!D227:D238))*100)-100</f>
        <v>10.879485207845789</v>
      </c>
      <c r="E250" s="1">
        <f>((SUM(Plan2!E239:E250)/SUM(Plan2!E227:E238))*100)-100</f>
        <v>9.824536624948081</v>
      </c>
      <c r="F250" s="1">
        <f>((SUM(Plan2!F239:F250)/SUM(Plan2!F227:F238))*100)-100</f>
        <v>6.4810701444703085</v>
      </c>
      <c r="G250" s="1">
        <f>((SUM(Plan2!G239:G250)/SUM(Plan2!G227:G238))*100)-100</f>
        <v>3.0072385118411518</v>
      </c>
      <c r="H250" s="1">
        <f>((SUM(Plan2!H239:H250)/SUM(Plan2!H227:H238))*100)-100</f>
        <v>32.327652403845576</v>
      </c>
      <c r="I250" s="1">
        <f>((SUM(Plan2!I239:I250)/SUM(Plan2!I227:I238))*100)-100</f>
        <v>16.522197796413792</v>
      </c>
      <c r="J250" s="1">
        <f>((SUM(Plan2!J239:J250)/SUM(Plan2!J227:J238))*100)-100</f>
        <v>13.811864823892023</v>
      </c>
      <c r="K250" s="36"/>
      <c r="L250" s="31"/>
      <c r="M250" s="31"/>
      <c r="N250" s="31"/>
      <c r="O250" s="31"/>
      <c r="P250" s="31"/>
      <c r="Q250" s="31"/>
    </row>
    <row r="251" spans="1:17" x14ac:dyDescent="0.25">
      <c r="A251" s="3">
        <v>43647</v>
      </c>
      <c r="B251" s="1">
        <f>((SUM(Plan2!B240:B251)/SUM(Plan2!B228:B239))*100)-100</f>
        <v>7.9187650918166383</v>
      </c>
      <c r="C251" s="1">
        <f>((SUM(Plan2!C240:C251)/SUM(Plan2!C228:C239))*100)-100</f>
        <v>13.767406549379999</v>
      </c>
      <c r="D251" s="1">
        <f>((SUM(Plan2!D240:D251)/SUM(Plan2!D228:D239))*100)-100</f>
        <v>10.818857364785558</v>
      </c>
      <c r="E251" s="1">
        <f>((SUM(Plan2!E240:E251)/SUM(Plan2!E228:E239))*100)-100</f>
        <v>13.081417988379741</v>
      </c>
      <c r="F251" s="1">
        <f>((SUM(Plan2!F240:F251)/SUM(Plan2!F228:F239))*100)-100</f>
        <v>9.5762473559947097</v>
      </c>
      <c r="G251" s="1">
        <f>((SUM(Plan2!G240:G251)/SUM(Plan2!G228:G239))*100)-100</f>
        <v>4.2204498308472864</v>
      </c>
      <c r="H251" s="1">
        <f>((SUM(Plan2!H240:H251)/SUM(Plan2!H228:H239))*100)-100</f>
        <v>22.498720272222442</v>
      </c>
      <c r="I251" s="1">
        <f>((SUM(Plan2!I240:I251)/SUM(Plan2!I228:I239))*100)-100</f>
        <v>15.961288676678876</v>
      </c>
      <c r="J251" s="1">
        <f>((SUM(Plan2!J240:J251)/SUM(Plan2!J228:J239))*100)-100</f>
        <v>13.250468574109703</v>
      </c>
      <c r="K251" s="36"/>
      <c r="L251" s="31"/>
      <c r="M251" s="31"/>
      <c r="N251" s="31"/>
      <c r="O251" s="31"/>
      <c r="P251" s="31"/>
      <c r="Q251" s="31"/>
    </row>
    <row r="252" spans="1:17" x14ac:dyDescent="0.25">
      <c r="A252" s="3">
        <v>43678</v>
      </c>
      <c r="B252" s="1">
        <f>((SUM(Plan2!B241:B252)/SUM(Plan2!B229:B240))*100)-100</f>
        <v>8.0874078697795255</v>
      </c>
      <c r="C252" s="1">
        <f>((SUM(Plan2!C241:C252)/SUM(Plan2!C229:C240))*100)-100</f>
        <v>9.6266747581251479</v>
      </c>
      <c r="D252" s="1">
        <f>((SUM(Plan2!D241:D252)/SUM(Plan2!D229:D240))*100)-100</f>
        <v>10.675810157975206</v>
      </c>
      <c r="E252" s="1">
        <f>((SUM(Plan2!E241:E252)/SUM(Plan2!E229:E240))*100)-100</f>
        <v>11.076214535636026</v>
      </c>
      <c r="F252" s="1">
        <f>((SUM(Plan2!F241:F252)/SUM(Plan2!F229:F240))*100)-100</f>
        <v>6.8068747445572058</v>
      </c>
      <c r="G252" s="1">
        <f>((SUM(Plan2!G241:G252)/SUM(Plan2!G229:G240))*100)-100</f>
        <v>4.3931732437216198</v>
      </c>
      <c r="H252" s="1">
        <f>((SUM(Plan2!H241:H252)/SUM(Plan2!H229:H240))*100)-100</f>
        <v>12.182350050914991</v>
      </c>
      <c r="I252" s="1">
        <f>((SUM(Plan2!I241:I252)/SUM(Plan2!I229:I240))*100)-100</f>
        <v>15.809430352385647</v>
      </c>
      <c r="J252" s="1">
        <f>((SUM(Plan2!J241:J252)/SUM(Plan2!J229:J240))*100)-100</f>
        <v>13.097110092975271</v>
      </c>
      <c r="K252" s="36"/>
      <c r="L252" s="31"/>
      <c r="M252" s="31"/>
      <c r="N252" s="31"/>
      <c r="O252" s="31"/>
      <c r="P252" s="31"/>
      <c r="Q252" s="31"/>
    </row>
    <row r="253" spans="1:17" x14ac:dyDescent="0.25">
      <c r="A253" s="3">
        <v>43709</v>
      </c>
      <c r="B253" s="1">
        <f>((SUM(Plan2!B242:B253)/SUM(Plan2!B230:B241))*100)-100</f>
        <v>7.7419697319305101</v>
      </c>
      <c r="C253" s="1">
        <f>((SUM(Plan2!C242:C253)/SUM(Plan2!C230:C241))*100)-100</f>
        <v>8.9480515538222107</v>
      </c>
      <c r="D253" s="1">
        <f>((SUM(Plan2!D242:D253)/SUM(Plan2!D230:D241))*100)-100</f>
        <v>12.151248294322102</v>
      </c>
      <c r="E253" s="1">
        <f>((SUM(Plan2!E242:E253)/SUM(Plan2!E230:E241))*100)-100</f>
        <v>1.4586700099144423</v>
      </c>
      <c r="F253" s="1">
        <f>((SUM(Plan2!F242:F253)/SUM(Plan2!F230:F241))*100)-100</f>
        <v>6.6650146871374432</v>
      </c>
      <c r="G253" s="1">
        <f>((SUM(Plan2!G242:G253)/SUM(Plan2!G230:G241))*100)-100</f>
        <v>6.8006513176150065</v>
      </c>
      <c r="H253" s="1">
        <f>((SUM(Plan2!H242:H253)/SUM(Plan2!H230:H241))*100)-100</f>
        <v>8.3794716309130308</v>
      </c>
      <c r="I253" s="1">
        <f>((SUM(Plan2!I242:I253)/SUM(Plan2!I230:I241))*100)-100</f>
        <v>16.144937823826893</v>
      </c>
      <c r="J253" s="1">
        <f>((SUM(Plan2!J242:J253)/SUM(Plan2!J230:J241))*100)-100</f>
        <v>13.234278346062766</v>
      </c>
      <c r="K253" s="36"/>
      <c r="L253" s="31"/>
      <c r="M253" s="31"/>
      <c r="N253" s="31"/>
      <c r="O253" s="31"/>
      <c r="P253" s="31"/>
      <c r="Q253" s="31"/>
    </row>
    <row r="254" spans="1:17" x14ac:dyDescent="0.25">
      <c r="A254" s="3">
        <v>43739</v>
      </c>
      <c r="B254" s="1">
        <f>((SUM(Plan2!B243:B254)/SUM(Plan2!B231:B242))*100)-100</f>
        <v>8.0980405931978368</v>
      </c>
      <c r="C254" s="1">
        <f>((SUM(Plan2!C243:C254)/SUM(Plan2!C231:C242))*100)-100</f>
        <v>8.2623147594957658</v>
      </c>
      <c r="D254" s="1">
        <f>((SUM(Plan2!D243:D254)/SUM(Plan2!D231:D242))*100)-100</f>
        <v>11.836788494456485</v>
      </c>
      <c r="E254" s="1">
        <f>((SUM(Plan2!E243:E254)/SUM(Plan2!E231:E242))*100)-100</f>
        <v>2.9004723264555849</v>
      </c>
      <c r="F254" s="1">
        <f>((SUM(Plan2!F243:F254)/SUM(Plan2!F231:F242))*100)-100</f>
        <v>4.733652895752229</v>
      </c>
      <c r="G254" s="1">
        <f>((SUM(Plan2!G243:G254)/SUM(Plan2!G231:G242))*100)-100</f>
        <v>7.800477790766891</v>
      </c>
      <c r="H254" s="1">
        <f>((SUM(Plan2!H243:H254)/SUM(Plan2!H231:H242))*100)-100</f>
        <v>4.932984876177386</v>
      </c>
      <c r="I254" s="1">
        <f>((SUM(Plan2!I243:I254)/SUM(Plan2!I231:I242))*100)-100</f>
        <v>15.939479431774856</v>
      </c>
      <c r="J254" s="1">
        <f>((SUM(Plan2!J243:J254)/SUM(Plan2!J231:J242))*100)-100</f>
        <v>13.137667206573695</v>
      </c>
      <c r="K254" s="36"/>
      <c r="L254" s="31"/>
      <c r="M254" s="31"/>
      <c r="N254" s="31"/>
      <c r="O254" s="31"/>
      <c r="P254" s="31"/>
      <c r="Q254" s="31"/>
    </row>
    <row r="255" spans="1:17" x14ac:dyDescent="0.25">
      <c r="A255" s="3">
        <v>43770</v>
      </c>
      <c r="B255" s="1">
        <f>((SUM(Plan2!B244:B255)/SUM(Plan2!B232:B243))*100)-100</f>
        <v>7.5429319867473765</v>
      </c>
      <c r="C255" s="1">
        <f>((SUM(Plan2!C244:C255)/SUM(Plan2!C232:C243))*100)-100</f>
        <v>7.5992464184664072</v>
      </c>
      <c r="D255" s="1">
        <f>((SUM(Plan2!D244:D255)/SUM(Plan2!D232:D243))*100)-100</f>
        <v>12.666741024698894</v>
      </c>
      <c r="E255" s="1">
        <f>((SUM(Plan2!E244:E255)/SUM(Plan2!E232:E243))*100)-100</f>
        <v>4.7827406042734424</v>
      </c>
      <c r="F255" s="1">
        <f>((SUM(Plan2!F244:F255)/SUM(Plan2!F232:F243))*100)-100</f>
        <v>3.8988009360756593</v>
      </c>
      <c r="G255" s="1">
        <f>((SUM(Plan2!G244:G255)/SUM(Plan2!G232:G243))*100)-100</f>
        <v>7.3373630713575437</v>
      </c>
      <c r="H255" s="1">
        <f>((SUM(Plan2!H244:H255)/SUM(Plan2!H232:H243))*100)-100</f>
        <v>-7.3941570739783771</v>
      </c>
      <c r="I255" s="1">
        <f>((SUM(Plan2!I244:I255)/SUM(Plan2!I232:I243))*100)-100</f>
        <v>13.485029260331856</v>
      </c>
      <c r="J255" s="1">
        <f>((SUM(Plan2!J244:J255)/SUM(Plan2!J232:J243))*100)-100</f>
        <v>11.60659062623273</v>
      </c>
      <c r="K255" s="36"/>
      <c r="L255" s="31"/>
      <c r="M255" s="31"/>
      <c r="N255" s="31"/>
      <c r="O255" s="31"/>
      <c r="P255" s="31"/>
      <c r="Q255" s="31"/>
    </row>
    <row r="256" spans="1:17" x14ac:dyDescent="0.25">
      <c r="A256" s="3">
        <v>43800</v>
      </c>
      <c r="B256" s="1">
        <f>((SUM(Plan2!B245:B256)/SUM(Plan2!B233:B244))*100)-100</f>
        <v>7.3142610748204504</v>
      </c>
      <c r="C256" s="1">
        <f>((SUM(Plan2!C245:C256)/SUM(Plan2!C233:C244))*100)-100</f>
        <v>6.8639330671299348</v>
      </c>
      <c r="D256" s="1">
        <f>((SUM(Plan2!D245:D256)/SUM(Plan2!D233:D244))*100)-100</f>
        <v>1.7535583123944747</v>
      </c>
      <c r="E256" s="1">
        <f>((SUM(Plan2!E245:E256)/SUM(Plan2!E233:E244))*100)-100</f>
        <v>1.5735652193610292</v>
      </c>
      <c r="F256" s="1">
        <f>((SUM(Plan2!F245:F256)/SUM(Plan2!F233:F244))*100)-100</f>
        <v>3.8065138650745496</v>
      </c>
      <c r="G256" s="1">
        <f>((SUM(Plan2!G245:G256)/SUM(Plan2!G233:G244))*100)-100</f>
        <v>6.4554504478322912</v>
      </c>
      <c r="H256" s="1">
        <f>((SUM(Plan2!H245:H256)/SUM(Plan2!H233:H244))*100)-100</f>
        <v>-10.886066488812844</v>
      </c>
      <c r="I256" s="1">
        <f>((SUM(Plan2!I245:I256)/SUM(Plan2!I233:I244))*100)-100</f>
        <v>14.281112709131037</v>
      </c>
      <c r="J256" s="1">
        <f>((SUM(Plan2!J245:J256)/SUM(Plan2!J233:J244))*100)-100</f>
        <v>12.065452264897218</v>
      </c>
      <c r="K256" s="36"/>
      <c r="L256" s="31"/>
      <c r="M256" s="31"/>
      <c r="N256" s="31"/>
      <c r="O256" s="31"/>
      <c r="P256" s="31"/>
      <c r="Q256" s="31"/>
    </row>
    <row r="257" spans="1:17" x14ac:dyDescent="0.25">
      <c r="A257" s="3">
        <v>43831</v>
      </c>
      <c r="B257" s="1">
        <f>((SUM(Plan2!B246:B257)/SUM(Plan2!B234:B245))*100)-100</f>
        <v>7.9256145510072713</v>
      </c>
      <c r="C257" s="1">
        <f>((SUM(Plan2!C246:C257)/SUM(Plan2!C234:C245))*100)-100</f>
        <v>5.7095217076303868</v>
      </c>
      <c r="D257" s="1">
        <f>((SUM(Plan2!D246:D257)/SUM(Plan2!D234:D245))*100)-100</f>
        <v>1.2627828047103975</v>
      </c>
      <c r="E257" s="1">
        <f>((SUM(Plan2!E246:E257)/SUM(Plan2!E234:E245))*100)-100</f>
        <v>2.3621716155868739</v>
      </c>
      <c r="F257" s="1">
        <f>((SUM(Plan2!F246:F257)/SUM(Plan2!F234:F245))*100)-100</f>
        <v>2.3599025113757506</v>
      </c>
      <c r="G257" s="1">
        <f>((SUM(Plan2!G246:G257)/SUM(Plan2!G234:G245))*100)-100</f>
        <v>2.8793806058415612</v>
      </c>
      <c r="H257" s="1">
        <f>((SUM(Plan2!H246:H257)/SUM(Plan2!H234:H245))*100)-100</f>
        <v>-12.026562279308635</v>
      </c>
      <c r="I257" s="1">
        <f>((SUM(Plan2!I246:I257)/SUM(Plan2!I234:I245))*100)-100</f>
        <v>12.937088694974207</v>
      </c>
      <c r="J257" s="1">
        <f>((SUM(Plan2!J246:J257)/SUM(Plan2!J234:J245))*100)-100</f>
        <v>11.192133140104616</v>
      </c>
      <c r="K257" s="36"/>
      <c r="L257" s="31"/>
      <c r="M257" s="31"/>
      <c r="N257" s="31"/>
      <c r="O257" s="31"/>
      <c r="P257" s="31"/>
      <c r="Q257" s="31"/>
    </row>
    <row r="258" spans="1:17" x14ac:dyDescent="0.25">
      <c r="A258" s="3">
        <v>43862</v>
      </c>
      <c r="B258" s="1">
        <f>((SUM(Plan2!B247:B258)/SUM(Plan2!B235:B246))*100)-100</f>
        <v>5.4347431559077108</v>
      </c>
      <c r="C258" s="1">
        <f>((SUM(Plan2!C247:C258)/SUM(Plan2!C235:C246))*100)-100</f>
        <v>3.4865604959805268</v>
      </c>
      <c r="D258" s="1">
        <f>((SUM(Plan2!D247:D258)/SUM(Plan2!D235:D246))*100)-100</f>
        <v>0.53880128615242029</v>
      </c>
      <c r="E258" s="1">
        <f>((SUM(Plan2!E247:E258)/SUM(Plan2!E235:E246))*100)-100</f>
        <v>0.84466184873193129</v>
      </c>
      <c r="F258" s="1">
        <f>((SUM(Plan2!F247:F258)/SUM(Plan2!F235:F246))*100)-100</f>
        <v>0.38597636751637765</v>
      </c>
      <c r="G258" s="1">
        <f>((SUM(Plan2!G247:G258)/SUM(Plan2!G235:G246))*100)-100</f>
        <v>5.7217781863859898</v>
      </c>
      <c r="H258" s="1">
        <f>((SUM(Plan2!H247:H258)/SUM(Plan2!H235:H246))*100)-100</f>
        <v>-17.013096901438402</v>
      </c>
      <c r="I258" s="1">
        <f>((SUM(Plan2!I247:I258)/SUM(Plan2!I235:I246))*100)-100</f>
        <v>10.064980158386234</v>
      </c>
      <c r="J258" s="1">
        <f>((SUM(Plan2!J247:J258)/SUM(Plan2!J235:J246))*100)-100</f>
        <v>8.7935631432742696</v>
      </c>
      <c r="K258" s="36"/>
      <c r="L258" s="31"/>
      <c r="M258" s="31"/>
      <c r="N258" s="31"/>
      <c r="O258" s="31"/>
      <c r="P258" s="31"/>
      <c r="Q258" s="31"/>
    </row>
    <row r="259" spans="1:17" x14ac:dyDescent="0.25">
      <c r="A259" s="3">
        <v>43891</v>
      </c>
      <c r="B259" s="1">
        <f>((SUM(Plan2!B248:B259)/SUM(Plan2!B236:B247))*100)-100</f>
        <v>5.9272301512017549</v>
      </c>
      <c r="C259" s="1">
        <f>((SUM(Plan2!C248:C259)/SUM(Plan2!C236:C247))*100)-100</f>
        <v>1.5317695423172637</v>
      </c>
      <c r="D259" s="1">
        <f>((SUM(Plan2!D248:D259)/SUM(Plan2!D236:D247))*100)-100</f>
        <v>-2.590370763240287</v>
      </c>
      <c r="E259" s="1">
        <f>((SUM(Plan2!E248:E259)/SUM(Plan2!E236:E247))*100)-100</f>
        <v>-2.1245936421639442</v>
      </c>
      <c r="F259" s="1">
        <f>((SUM(Plan2!F248:F259)/SUM(Plan2!F236:F247))*100)-100</f>
        <v>-0.66737775216076045</v>
      </c>
      <c r="G259" s="1">
        <f>((SUM(Plan2!G248:G259)/SUM(Plan2!G236:G247))*100)-100</f>
        <v>3.3575618953889546</v>
      </c>
      <c r="H259" s="1">
        <f>((SUM(Plan2!H248:H259)/SUM(Plan2!H236:H247))*100)-100</f>
        <v>-17.037852041377604</v>
      </c>
      <c r="I259" s="1">
        <f>((SUM(Plan2!I248:I259)/SUM(Plan2!I236:I247))*100)-100</f>
        <v>10.159679424575472</v>
      </c>
      <c r="J259" s="1">
        <f>((SUM(Plan2!J248:J259)/SUM(Plan2!J236:J247))*100)-100</f>
        <v>8.6312516799152377</v>
      </c>
      <c r="K259" s="36"/>
      <c r="L259" s="31"/>
      <c r="M259" s="31"/>
      <c r="N259" s="31"/>
      <c r="O259" s="31"/>
      <c r="P259" s="31"/>
      <c r="Q259" s="31"/>
    </row>
    <row r="260" spans="1:17" x14ac:dyDescent="0.25">
      <c r="A260" s="3">
        <v>43922</v>
      </c>
      <c r="B260" s="1">
        <f>((SUM(Plan2!B249:B260)/SUM(Plan2!B237:B248))*100)-100</f>
        <v>4.7120818624819094</v>
      </c>
      <c r="C260" s="1">
        <f>((SUM(Plan2!C249:C260)/SUM(Plan2!C237:C248))*100)-100</f>
        <v>-14.832127908208093</v>
      </c>
      <c r="D260" s="1">
        <f>((SUM(Plan2!D249:D260)/SUM(Plan2!D237:D248))*100)-100</f>
        <v>2.0597378824459298</v>
      </c>
      <c r="E260" s="1">
        <f>((SUM(Plan2!E249:E260)/SUM(Plan2!E237:E248))*100)-100</f>
        <v>-5.050800640194538</v>
      </c>
      <c r="F260" s="1">
        <f>((SUM(Plan2!F249:F260)/SUM(Plan2!F237:F248))*100)-100</f>
        <v>-8.3414159270897699</v>
      </c>
      <c r="G260" s="1">
        <f>((SUM(Plan2!G249:G260)/SUM(Plan2!G237:G248))*100)-100</f>
        <v>2.694721760121908</v>
      </c>
      <c r="H260" s="1">
        <f>((SUM(Plan2!H249:H260)/SUM(Plan2!H237:H248))*100)-100</f>
        <v>-16.495971021031593</v>
      </c>
      <c r="I260" s="1">
        <f>((SUM(Plan2!I249:I260)/SUM(Plan2!I237:I248))*100)-100</f>
        <v>0.66623011580261959</v>
      </c>
      <c r="J260" s="1">
        <f>((SUM(Plan2!J249:J260)/SUM(Plan2!J237:J248))*100)-100</f>
        <v>1.0468927472324197</v>
      </c>
      <c r="K260" s="36"/>
      <c r="L260" s="31"/>
      <c r="M260" s="31"/>
      <c r="N260" s="31"/>
      <c r="O260" s="31"/>
      <c r="P260" s="31"/>
      <c r="Q260" s="31"/>
    </row>
    <row r="261" spans="1:17" x14ac:dyDescent="0.25">
      <c r="A261" s="3">
        <v>43952</v>
      </c>
      <c r="B261" s="1">
        <f>((SUM(Plan2!B250:B261)/SUM(Plan2!B238:B249))*100)-100</f>
        <v>1.7264687864634283</v>
      </c>
      <c r="C261" s="1">
        <f>((SUM(Plan2!C250:C261)/SUM(Plan2!C238:C249))*100)-100</f>
        <v>-8.4607036086701157</v>
      </c>
      <c r="D261" s="1">
        <f>((SUM(Plan2!D250:D261)/SUM(Plan2!D238:D249))*100)-100</f>
        <v>2.0567527111930985</v>
      </c>
      <c r="E261" s="1">
        <f>((SUM(Plan2!E250:E261)/SUM(Plan2!E238:E249))*100)-100</f>
        <v>-6.0147720436037417</v>
      </c>
      <c r="F261" s="1">
        <f>((SUM(Plan2!F250:F261)/SUM(Plan2!F238:F249))*100)-100</f>
        <v>-9.0331541944599962</v>
      </c>
      <c r="G261" s="1">
        <f>((SUM(Plan2!G250:G261)/SUM(Plan2!G238:G249))*100)-100</f>
        <v>-0.58048129018966677</v>
      </c>
      <c r="H261" s="1">
        <f>((SUM(Plan2!H250:H261)/SUM(Plan2!H238:H249))*100)-100</f>
        <v>-13.179047232126976</v>
      </c>
      <c r="I261" s="1">
        <f>((SUM(Plan2!I250:I261)/SUM(Plan2!I238:I249))*100)-100</f>
        <v>-3.688201803345919</v>
      </c>
      <c r="J261" s="1">
        <f>((SUM(Plan2!J250:J261)/SUM(Plan2!J238:J249))*100)-100</f>
        <v>-2.8224512864466362</v>
      </c>
      <c r="K261" s="36"/>
      <c r="L261" s="31"/>
      <c r="M261" s="31"/>
      <c r="N261" s="31"/>
      <c r="O261" s="31"/>
      <c r="P261" s="31"/>
      <c r="Q261" s="31"/>
    </row>
    <row r="262" spans="1:17" x14ac:dyDescent="0.25">
      <c r="A262" s="3">
        <v>43983</v>
      </c>
      <c r="B262" s="1">
        <f>((SUM(Plan2!B251:B262)/SUM(Plan2!B239:B250))*100)-100</f>
        <v>-0.68537617539590201</v>
      </c>
      <c r="C262" s="1">
        <f>((SUM(Plan2!C251:C262)/SUM(Plan2!C239:C250))*100)-100</f>
        <v>-5.895433500091869</v>
      </c>
      <c r="D262" s="1">
        <f>((SUM(Plan2!D251:D262)/SUM(Plan2!D239:D250))*100)-100</f>
        <v>1.9430632077834957</v>
      </c>
      <c r="E262" s="1">
        <f>((SUM(Plan2!E251:E262)/SUM(Plan2!E239:E250))*100)-100</f>
        <v>-6.7872322959675842</v>
      </c>
      <c r="F262" s="1">
        <f>((SUM(Plan2!F251:F262)/SUM(Plan2!F239:F250))*100)-100</f>
        <v>-9.5143126887793983</v>
      </c>
      <c r="G262" s="1">
        <f>((SUM(Plan2!G251:G262)/SUM(Plan2!G239:G250))*100)-100</f>
        <v>-1.0660043293848389</v>
      </c>
      <c r="H262" s="1">
        <f>((SUM(Plan2!H251:H262)/SUM(Plan2!H239:H250))*100)-100</f>
        <v>-14.882383967372306</v>
      </c>
      <c r="I262" s="1">
        <f>((SUM(Plan2!I251:I262)/SUM(Plan2!I239:I250))*100)-100</f>
        <v>-3.5847189141423428</v>
      </c>
      <c r="J262" s="1">
        <f>((SUM(Plan2!J251:J262)/SUM(Plan2!J239:J250))*100)-100</f>
        <v>-3.1210034134661839</v>
      </c>
      <c r="K262" s="36"/>
      <c r="L262" s="31"/>
      <c r="M262" s="31"/>
      <c r="N262" s="31"/>
      <c r="O262" s="31"/>
      <c r="P262" s="31"/>
      <c r="Q262" s="31"/>
    </row>
    <row r="263" spans="1:17" x14ac:dyDescent="0.25">
      <c r="A263" s="3">
        <v>44013</v>
      </c>
      <c r="B263" s="1">
        <f>((SUM(Plan2!B252:B263)/SUM(Plan2!B240:B251))*100)-100</f>
        <v>-1.0614758408787424</v>
      </c>
      <c r="C263" s="1">
        <f>((SUM(Plan2!C252:C263)/SUM(Plan2!C240:C251))*100)-100</f>
        <v>-4.117827212383645</v>
      </c>
      <c r="D263" s="1">
        <f>((SUM(Plan2!D252:D263)/SUM(Plan2!D240:D251))*100)-100</f>
        <v>1.2085356556785598</v>
      </c>
      <c r="E263" s="1">
        <f>((SUM(Plan2!E252:E263)/SUM(Plan2!E240:E251))*100)-100</f>
        <v>-11.089821687548124</v>
      </c>
      <c r="F263" s="1">
        <f>((SUM(Plan2!F252:F263)/SUM(Plan2!F240:F251))*100)-100</f>
        <v>-12.469008532794689</v>
      </c>
      <c r="G263" s="1">
        <f>((SUM(Plan2!G252:G263)/SUM(Plan2!G240:G251))*100)-100</f>
        <v>-2.030091681824203</v>
      </c>
      <c r="H263" s="1">
        <f>((SUM(Plan2!H252:H263)/SUM(Plan2!H240:H251))*100)-100</f>
        <v>-13.69159136564744</v>
      </c>
      <c r="I263" s="1">
        <f>((SUM(Plan2!I252:I263)/SUM(Plan2!I240:I251))*100)-100</f>
        <v>-2.0479236659536753</v>
      </c>
      <c r="J263" s="1">
        <f>((SUM(Plan2!J252:J263)/SUM(Plan2!J240:J251))*100)-100</f>
        <v>-2.0215984635527349</v>
      </c>
      <c r="K263" s="36"/>
      <c r="L263" s="31"/>
      <c r="M263" s="31"/>
      <c r="N263" s="31"/>
      <c r="O263" s="31"/>
      <c r="P263" s="31"/>
      <c r="Q263" s="31"/>
    </row>
    <row r="264" spans="1:17" x14ac:dyDescent="0.25">
      <c r="A264" s="3">
        <v>44044</v>
      </c>
      <c r="B264" s="1">
        <f>((SUM(Plan2!B253:B264)/SUM(Plan2!B241:B252))*100)-100</f>
        <v>-2.1379918527300674</v>
      </c>
      <c r="C264" s="1">
        <f>((SUM(Plan2!C253:C264)/SUM(Plan2!C241:C252))*100)-100</f>
        <v>0.13273593249041937</v>
      </c>
      <c r="D264" s="1">
        <f>((SUM(Plan2!D253:D264)/SUM(Plan2!D241:D252))*100)-100</f>
        <v>0.89989130741629708</v>
      </c>
      <c r="E264" s="1">
        <f>((SUM(Plan2!E253:E264)/SUM(Plan2!E241:E252))*100)-100</f>
        <v>-15.514125714336416</v>
      </c>
      <c r="F264" s="1">
        <f>((SUM(Plan2!F253:F264)/SUM(Plan2!F241:F252))*100)-100</f>
        <v>-9.8399384752691361</v>
      </c>
      <c r="G264" s="1">
        <f>((SUM(Plan2!G253:G264)/SUM(Plan2!G241:G252))*100)-100</f>
        <v>-4.3014715792340041</v>
      </c>
      <c r="H264" s="1">
        <f>((SUM(Plan2!H253:H264)/SUM(Plan2!H241:H252))*100)-100</f>
        <v>-29.759134092047248</v>
      </c>
      <c r="I264" s="1">
        <f>((SUM(Plan2!I253:I264)/SUM(Plan2!I241:I252))*100)-100</f>
        <v>-4.1617890337511341</v>
      </c>
      <c r="J264" s="1">
        <f>((SUM(Plan2!J253:J264)/SUM(Plan2!J241:J252))*100)-100</f>
        <v>-3.6627980383736656</v>
      </c>
      <c r="K264" s="36"/>
      <c r="L264" s="31"/>
      <c r="M264" s="31"/>
      <c r="N264" s="31"/>
      <c r="O264" s="31"/>
      <c r="P264" s="31"/>
      <c r="Q264" s="31"/>
    </row>
    <row r="265" spans="1:17" x14ac:dyDescent="0.25">
      <c r="A265" s="3">
        <v>44075</v>
      </c>
      <c r="B265" s="1">
        <f>((SUM(Plan2!B254:B265)/SUM(Plan2!B242:B253))*100)-100</f>
        <v>-1.1101156156054373</v>
      </c>
      <c r="C265" s="1">
        <f>((SUM(Plan2!C254:C265)/SUM(Plan2!C242:C253))*100)-100</f>
        <v>1.1978163910785469</v>
      </c>
      <c r="D265" s="1">
        <f>((SUM(Plan2!D254:D265)/SUM(Plan2!D242:D253))*100)-100</f>
        <v>0.52652532158612075</v>
      </c>
      <c r="E265" s="1">
        <f>((SUM(Plan2!E254:E265)/SUM(Plan2!E242:E253))*100)-100</f>
        <v>-11.377571267582923</v>
      </c>
      <c r="F265" s="1">
        <f>((SUM(Plan2!F254:F265)/SUM(Plan2!F242:F253))*100)-100</f>
        <v>-9.7843364783196449</v>
      </c>
      <c r="G265" s="1">
        <f>((SUM(Plan2!G254:G265)/SUM(Plan2!G242:G253))*100)-100</f>
        <v>-8.3873905833051055</v>
      </c>
      <c r="H265" s="1">
        <f>((SUM(Plan2!H254:H265)/SUM(Plan2!H242:H253))*100)-100</f>
        <v>-29.137012053186766</v>
      </c>
      <c r="I265" s="1">
        <f>((SUM(Plan2!I254:I265)/SUM(Plan2!I242:I253))*100)-100</f>
        <v>-3.01945182011562</v>
      </c>
      <c r="J265" s="1">
        <f>((SUM(Plan2!J254:J265)/SUM(Plan2!J242:J253))*100)-100</f>
        <v>-2.5493529170505411</v>
      </c>
      <c r="K265" s="36"/>
      <c r="L265" s="31"/>
      <c r="M265" s="31"/>
      <c r="N265" s="31"/>
      <c r="O265" s="31"/>
      <c r="P265" s="31"/>
      <c r="Q265" s="31"/>
    </row>
    <row r="266" spans="1:17" x14ac:dyDescent="0.25">
      <c r="A266" s="3">
        <v>44105</v>
      </c>
      <c r="B266" s="1">
        <f>((SUM(Plan2!B255:B266)/SUM(Plan2!B243:B254))*100)-100</f>
        <v>0.38750190477925628</v>
      </c>
      <c r="C266" s="1">
        <f>((SUM(Plan2!C255:C266)/SUM(Plan2!C243:C254))*100)-100</f>
        <v>1.8297693545282527</v>
      </c>
      <c r="D266" s="1">
        <f>((SUM(Plan2!D255:D266)/SUM(Plan2!D243:D254))*100)-100</f>
        <v>2.4080925530380597</v>
      </c>
      <c r="E266" s="1">
        <f>((SUM(Plan2!E255:E266)/SUM(Plan2!E243:E254))*100)-100</f>
        <v>-10.117164595636297</v>
      </c>
      <c r="F266" s="1">
        <f>((SUM(Plan2!F255:F266)/SUM(Plan2!F243:F254))*100)-100</f>
        <v>-9.6053697491047814</v>
      </c>
      <c r="G266" s="1">
        <f>((SUM(Plan2!G255:G266)/SUM(Plan2!G243:G254))*100)-100</f>
        <v>-7.6253313155035158</v>
      </c>
      <c r="H266" s="1">
        <f>((SUM(Plan2!H255:H266)/SUM(Plan2!H243:H254))*100)-100</f>
        <v>-28.151752273672287</v>
      </c>
      <c r="I266" s="1">
        <f>((SUM(Plan2!I255:I266)/SUM(Plan2!I243:I254))*100)-100</f>
        <v>-1.9577267741743469</v>
      </c>
      <c r="J266" s="1">
        <f>((SUM(Plan2!J255:J266)/SUM(Plan2!J243:J254))*100)-100</f>
        <v>-1.2934036605723946</v>
      </c>
      <c r="K266" s="36"/>
      <c r="L266" s="31"/>
      <c r="M266" s="31"/>
      <c r="N266" s="31"/>
      <c r="O266" s="31"/>
      <c r="P266" s="31"/>
      <c r="Q266" s="31"/>
    </row>
    <row r="267" spans="1:17" x14ac:dyDescent="0.25">
      <c r="A267" s="3">
        <v>44136</v>
      </c>
      <c r="B267" s="1">
        <f>((SUM(Plan2!B256:B267)/SUM(Plan2!B244:B255))*100)-100</f>
        <v>0.71054284735605222</v>
      </c>
      <c r="C267" s="1">
        <f>((SUM(Plan2!C256:C267)/SUM(Plan2!C244:C255))*100)-100</f>
        <v>2.6480986664822979</v>
      </c>
      <c r="D267" s="1">
        <f>((SUM(Plan2!D256:D267)/SUM(Plan2!D244:D255))*100)-100</f>
        <v>1.3876146341462743</v>
      </c>
      <c r="E267" s="1">
        <f>((SUM(Plan2!E256:E267)/SUM(Plan2!E244:E255))*100)-100</f>
        <v>-9.646227362245412</v>
      </c>
      <c r="F267" s="1">
        <f>((SUM(Plan2!F256:F267)/SUM(Plan2!F244:F255))*100)-100</f>
        <v>-9.039577492289979</v>
      </c>
      <c r="G267" s="1">
        <f>((SUM(Plan2!G256:G267)/SUM(Plan2!G244:G255))*100)-100</f>
        <v>-7.6362674801347765</v>
      </c>
      <c r="H267" s="1">
        <f>((SUM(Plan2!H256:H267)/SUM(Plan2!H244:H255))*100)-100</f>
        <v>-33.389312520940067</v>
      </c>
      <c r="I267" s="1">
        <f>((SUM(Plan2!I256:I267)/SUM(Plan2!I244:I255))*100)-100</f>
        <v>-2.5540238738982595</v>
      </c>
      <c r="J267" s="1">
        <f>((SUM(Plan2!J256:J267)/SUM(Plan2!J244:J255))*100)-100</f>
        <v>-1.7964509457272158</v>
      </c>
      <c r="K267" s="36"/>
      <c r="L267" s="31"/>
      <c r="M267" s="31"/>
      <c r="N267" s="31"/>
      <c r="O267" s="31"/>
      <c r="P267" s="31"/>
      <c r="Q267" s="31"/>
    </row>
    <row r="268" spans="1:17" x14ac:dyDescent="0.25">
      <c r="A268" s="3">
        <v>44166</v>
      </c>
      <c r="B268" s="1">
        <f>((SUM(Plan2!B257:B268)/SUM(Plan2!B245:B256))*100)-100</f>
        <v>1.0522266589214411</v>
      </c>
      <c r="C268" s="1">
        <f>((SUM(Plan2!C257:C268)/SUM(Plan2!C245:C256))*100)-100</f>
        <v>3.1824405226113868</v>
      </c>
      <c r="D268" s="1">
        <f>((SUM(Plan2!D257:D268)/SUM(Plan2!D245:D256))*100)-100</f>
        <v>3.7092601716272497</v>
      </c>
      <c r="E268" s="1">
        <f>((SUM(Plan2!E257:E268)/SUM(Plan2!E245:E256))*100)-100</f>
        <v>-5.9600766947355908</v>
      </c>
      <c r="F268" s="1">
        <f>((SUM(Plan2!F257:F268)/SUM(Plan2!F245:F256))*100)-100</f>
        <v>-8.8519558199077437</v>
      </c>
      <c r="G268" s="1">
        <f>((SUM(Plan2!G257:G268)/SUM(Plan2!G245:G256))*100)-100</f>
        <v>-8.6665181388417238</v>
      </c>
      <c r="H268" s="1">
        <f>((SUM(Plan2!H257:H268)/SUM(Plan2!H245:H256))*100)-100</f>
        <v>-32.011593309239558</v>
      </c>
      <c r="I268" s="1">
        <f>((SUM(Plan2!I257:I268)/SUM(Plan2!I245:I256))*100)-100</f>
        <v>-4.1721234145305885</v>
      </c>
      <c r="J268" s="1">
        <f>((SUM(Plan2!J257:J268)/SUM(Plan2!J245:J256))*100)-100</f>
        <v>-2.8509685829660896</v>
      </c>
      <c r="K268" s="36"/>
      <c r="L268" s="31"/>
      <c r="M268" s="31"/>
      <c r="N268" s="31"/>
      <c r="O268" s="31"/>
      <c r="P268" s="31"/>
      <c r="Q268" s="31"/>
    </row>
    <row r="269" spans="1:17" x14ac:dyDescent="0.25">
      <c r="A269" s="3">
        <v>44197</v>
      </c>
      <c r="B269" s="1">
        <f>((SUM(Plan2!B258:B269)/SUM(Plan2!B246:B257))*100)-100</f>
        <v>0.88972552454511344</v>
      </c>
      <c r="C269" s="1">
        <f>((SUM(Plan2!C258:C269)/SUM(Plan2!C246:C257))*100)-100</f>
        <v>3.3843301659305354</v>
      </c>
      <c r="D269" s="1">
        <f>((SUM(Plan2!D258:D269)/SUM(Plan2!D246:D257))*100)-100</f>
        <v>2.7700588861673481</v>
      </c>
      <c r="E269" s="1">
        <f>((SUM(Plan2!E258:E269)/SUM(Plan2!E246:E257))*100)-100</f>
        <v>-1.4225440427202045</v>
      </c>
      <c r="F269" s="1">
        <f>((SUM(Plan2!F258:F269)/SUM(Plan2!F246:F257))*100)-100</f>
        <v>-8.4940244911507108</v>
      </c>
      <c r="G269" s="1">
        <f>((SUM(Plan2!G258:G269)/SUM(Plan2!G246:G257))*100)-100</f>
        <v>-5.9331534260942789</v>
      </c>
      <c r="H269" s="1">
        <f>((SUM(Plan2!H258:H269)/SUM(Plan2!H246:H257))*100)-100</f>
        <v>-31.711491553729672</v>
      </c>
      <c r="I269" s="1">
        <f>((SUM(Plan2!I258:I269)/SUM(Plan2!I246:I257))*100)-100</f>
        <v>-2.9232767948248011</v>
      </c>
      <c r="J269" s="1">
        <f>((SUM(Plan2!J258:J269)/SUM(Plan2!J246:J257))*100)-100</f>
        <v>-1.9691416576858245</v>
      </c>
      <c r="K269" s="36"/>
      <c r="L269" s="31"/>
      <c r="M269" s="31"/>
      <c r="N269" s="31"/>
      <c r="O269" s="31"/>
      <c r="P269" s="31"/>
      <c r="Q269" s="31"/>
    </row>
    <row r="270" spans="1:17" x14ac:dyDescent="0.25">
      <c r="A270" s="3">
        <v>44228</v>
      </c>
      <c r="B270" s="1">
        <f>((SUM(Plan2!B259:B270)/SUM(Plan2!B247:B258))*100)-100</f>
        <v>3.0058673504256745</v>
      </c>
      <c r="C270" s="1">
        <f>((SUM(Plan2!C259:C270)/SUM(Plan2!C247:C258))*100)-100</f>
        <v>4.4993463741955964</v>
      </c>
      <c r="D270" s="1">
        <f>((SUM(Plan2!D259:D270)/SUM(Plan2!D247:D258))*100)-100</f>
        <v>-0.60876613634334831</v>
      </c>
      <c r="E270" s="1">
        <f>((SUM(Plan2!E259:E270)/SUM(Plan2!E247:E258))*100)-100</f>
        <v>-3.2008179791887414E-2</v>
      </c>
      <c r="F270" s="1">
        <f>((SUM(Plan2!F259:F270)/SUM(Plan2!F247:F258))*100)-100</f>
        <v>-7.6176259061343643</v>
      </c>
      <c r="G270" s="1">
        <f>((SUM(Plan2!G259:G270)/SUM(Plan2!G247:G258))*100)-100</f>
        <v>-7.9809076312008926</v>
      </c>
      <c r="H270" s="1">
        <f>((SUM(Plan2!H259:H270)/SUM(Plan2!H247:H258))*100)-100</f>
        <v>-33.424903758443378</v>
      </c>
      <c r="I270" s="1">
        <f>((SUM(Plan2!I259:I270)/SUM(Plan2!I247:I258))*100)-100</f>
        <v>-1.5284968750009824</v>
      </c>
      <c r="J270" s="1">
        <f>((SUM(Plan2!J259:J270)/SUM(Plan2!J247:J258))*100)-100</f>
        <v>-1.0477012952204063</v>
      </c>
      <c r="K270" s="36"/>
      <c r="L270" s="31"/>
      <c r="M270" s="31"/>
      <c r="N270" s="31"/>
      <c r="O270" s="31"/>
      <c r="P270" s="31"/>
      <c r="Q270" s="31"/>
    </row>
    <row r="271" spans="1:17" x14ac:dyDescent="0.25">
      <c r="A271" s="3">
        <v>44256</v>
      </c>
      <c r="B271" s="1">
        <f>((SUM(Plan2!B260:B271)/SUM(Plan2!B248:B259))*100)-100</f>
        <v>3.277362500145415</v>
      </c>
      <c r="C271" s="1">
        <f>((SUM(Plan2!C260:C271)/SUM(Plan2!C248:C259))*100)-100</f>
        <v>6.5415240427981729</v>
      </c>
      <c r="D271" s="1">
        <f>((SUM(Plan2!D260:D271)/SUM(Plan2!D248:D259))*100)-100</f>
        <v>4.5983381200028504</v>
      </c>
      <c r="E271" s="1">
        <f>((SUM(Plan2!E260:E271)/SUM(Plan2!E248:E259))*100)-100</f>
        <v>1.7855792472736454</v>
      </c>
      <c r="F271" s="1">
        <f>((SUM(Plan2!F260:F271)/SUM(Plan2!F248:F259))*100)-100</f>
        <v>-5.1149821705768801</v>
      </c>
      <c r="G271" s="1">
        <f>((SUM(Plan2!G260:G271)/SUM(Plan2!G248:G259))*100)-100</f>
        <v>-5.3511248045581539</v>
      </c>
      <c r="H271" s="1">
        <f>((SUM(Plan2!H260:H271)/SUM(Plan2!H248:H259))*100)-100</f>
        <v>-33.795209309925198</v>
      </c>
      <c r="I271" s="1">
        <f>((SUM(Plan2!I260:I271)/SUM(Plan2!I248:I259))*100)-100</f>
        <v>-0.89072080275374788</v>
      </c>
      <c r="J271" s="1">
        <f>((SUM(Plan2!J260:J271)/SUM(Plan2!J248:J259))*100)-100</f>
        <v>2.5946828500565289E-2</v>
      </c>
      <c r="K271" s="36"/>
      <c r="L271" s="31"/>
      <c r="M271" s="31"/>
      <c r="N271" s="31"/>
      <c r="O271" s="31"/>
      <c r="P271" s="31"/>
      <c r="Q271" s="31"/>
    </row>
    <row r="272" spans="1:17" x14ac:dyDescent="0.25">
      <c r="A272" s="3">
        <v>44287</v>
      </c>
      <c r="B272" s="1">
        <f>((SUM(Plan2!B261:B272)/SUM(Plan2!B249:B260))*100)-100</f>
        <v>5.7650844236612357</v>
      </c>
      <c r="C272" s="1">
        <f>((SUM(Plan2!C261:C272)/SUM(Plan2!C249:C260))*100)-100</f>
        <v>-4.7946448275126983</v>
      </c>
      <c r="D272" s="1">
        <f>((SUM(Plan2!D261:D272)/SUM(Plan2!D249:D260))*100)-100</f>
        <v>0.90944382730877749</v>
      </c>
      <c r="E272" s="1">
        <f>((SUM(Plan2!E261:E272)/SUM(Plan2!E249:E260))*100)-100</f>
        <v>17.40070206449937</v>
      </c>
      <c r="F272" s="1">
        <f>((SUM(Plan2!F261:F272)/SUM(Plan2!F249:F260))*100)-100</f>
        <v>-1.39142166857809</v>
      </c>
      <c r="G272" s="1">
        <f>((SUM(Plan2!G261:G272)/SUM(Plan2!G249:G260))*100)-100</f>
        <v>-2.7766757900871255</v>
      </c>
      <c r="H272" s="1">
        <f>((SUM(Plan2!H261:H272)/SUM(Plan2!H249:H260))*100)-100</f>
        <v>-33.444407610842745</v>
      </c>
      <c r="I272" s="1">
        <f>((SUM(Plan2!I261:I272)/SUM(Plan2!I249:I260))*100)-100</f>
        <v>2.9614164842498383</v>
      </c>
      <c r="J272" s="1">
        <f>((SUM(Plan2!J261:J272)/SUM(Plan2!J249:J260))*100)-100</f>
        <v>3.3315369025050074</v>
      </c>
      <c r="K272" s="36"/>
      <c r="L272" s="31"/>
      <c r="M272" s="31"/>
      <c r="N272" s="31"/>
      <c r="O272" s="31"/>
      <c r="P272" s="31"/>
      <c r="Q272" s="31"/>
    </row>
    <row r="273" spans="1:17" x14ac:dyDescent="0.25">
      <c r="A273" s="3">
        <v>44317</v>
      </c>
      <c r="B273" s="1">
        <f>((SUM(Plan2!B262:B273)/SUM(Plan2!B250:B261))*100)-100</f>
        <v>10.969016607264365</v>
      </c>
      <c r="C273" s="1">
        <f>((SUM(Plan2!C262:C273)/SUM(Plan2!C250:C261))*100)-100</f>
        <v>-15.37649017117576</v>
      </c>
      <c r="D273" s="1">
        <f>((SUM(Plan2!D262:D273)/SUM(Plan2!D250:D261))*100)-100</f>
        <v>0.82179124609463372</v>
      </c>
      <c r="E273" s="1">
        <f>((SUM(Plan2!E262:E273)/SUM(Plan2!E250:E261))*100)-100</f>
        <v>14.460998106107766</v>
      </c>
      <c r="F273" s="1">
        <f>((SUM(Plan2!F262:F273)/SUM(Plan2!F250:F261))*100)-100</f>
        <v>1.7627147719370413</v>
      </c>
      <c r="G273" s="1">
        <f>((SUM(Plan2!G262:G273)/SUM(Plan2!G250:G261))*100)-100</f>
        <v>3.0081540844502257</v>
      </c>
      <c r="H273" s="1">
        <f>((SUM(Plan2!H262:H273)/SUM(Plan2!H250:H261))*100)-100</f>
        <v>-27.823582118776599</v>
      </c>
      <c r="I273" s="1">
        <f>((SUM(Plan2!I262:I273)/SUM(Plan2!I250:I261))*100)-100</f>
        <v>8.5464098115995739</v>
      </c>
      <c r="J273" s="1">
        <f>((SUM(Plan2!J262:J273)/SUM(Plan2!J250:J261))*100)-100</f>
        <v>8.7125847969273309</v>
      </c>
      <c r="K273" s="36"/>
      <c r="L273" s="31"/>
      <c r="M273" s="31"/>
      <c r="N273" s="31"/>
      <c r="O273" s="31"/>
      <c r="P273" s="31"/>
      <c r="Q273" s="31"/>
    </row>
    <row r="274" spans="1:17" x14ac:dyDescent="0.25">
      <c r="A274" s="3">
        <v>44348</v>
      </c>
      <c r="B274" s="1">
        <f>((SUM(Plan2!B263:B274)/SUM(Plan2!B251:B262))*100)-100</f>
        <v>14.167150460883022</v>
      </c>
      <c r="C274" s="1">
        <f>((SUM(Plan2!C263:C274)/SUM(Plan2!C251:C262))*100)-100</f>
        <v>-25.22628265537486</v>
      </c>
      <c r="D274" s="1">
        <f>((SUM(Plan2!D263:D274)/SUM(Plan2!D251:D262))*100)-100</f>
        <v>-0.12330250456733438</v>
      </c>
      <c r="E274" s="1">
        <f>((SUM(Plan2!E263:E274)/SUM(Plan2!E251:E262))*100)-100</f>
        <v>16.714260327891608</v>
      </c>
      <c r="F274" s="1">
        <f>((SUM(Plan2!F263:F274)/SUM(Plan2!F251:F262))*100)-100</f>
        <v>3.5339230545943252</v>
      </c>
      <c r="G274" s="1">
        <f>((SUM(Plan2!G263:G274)/SUM(Plan2!G251:G262))*100)-100</f>
        <v>8.3858777346735565</v>
      </c>
      <c r="H274" s="1">
        <f>((SUM(Plan2!H263:H274)/SUM(Plan2!H251:H262))*100)-100</f>
        <v>-22.967502589728198</v>
      </c>
      <c r="I274" s="1">
        <f>((SUM(Plan2!I263:I274)/SUM(Plan2!I251:I262))*100)-100</f>
        <v>6.9632950148891695</v>
      </c>
      <c r="J274" s="1">
        <f>((SUM(Plan2!J263:J274)/SUM(Plan2!J251:J262))*100)-100</f>
        <v>8.0786788513356385</v>
      </c>
      <c r="K274" s="36"/>
      <c r="L274" s="31"/>
      <c r="M274" s="31"/>
      <c r="N274" s="31"/>
      <c r="O274" s="31"/>
      <c r="P274" s="31"/>
      <c r="Q274" s="31"/>
    </row>
    <row r="275" spans="1:17" x14ac:dyDescent="0.25">
      <c r="A275" s="3">
        <v>44378</v>
      </c>
      <c r="B275" s="1">
        <f>((SUM(Plan2!B264:B275)/SUM(Plan2!B252:B263))*100)-100</f>
        <v>16.583242588969611</v>
      </c>
      <c r="C275" s="1">
        <f>((SUM(Plan2!C264:C275)/SUM(Plan2!C252:C263))*100)-100</f>
        <v>-17.096113993085055</v>
      </c>
      <c r="D275" s="1">
        <f>((SUM(Plan2!D264:D275)/SUM(Plan2!D252:D263))*100)-100</f>
        <v>0.11265678756467423</v>
      </c>
      <c r="E275" s="1">
        <f>((SUM(Plan2!E264:E275)/SUM(Plan2!E252:E263))*100)-100</f>
        <v>24.451199841653278</v>
      </c>
      <c r="F275" s="1">
        <f>((SUM(Plan2!F264:F275)/SUM(Plan2!F252:F263))*100)-100</f>
        <v>4.3955304251584266</v>
      </c>
      <c r="G275" s="1">
        <f>((SUM(Plan2!G264:G275)/SUM(Plan2!G252:G263))*100)-100</f>
        <v>10.75619543557697</v>
      </c>
      <c r="H275" s="1">
        <f>((SUM(Plan2!H264:H275)/SUM(Plan2!H252:H263))*100)-100</f>
        <v>-19.686626528570088</v>
      </c>
      <c r="I275" s="1">
        <f>((SUM(Plan2!I264:I275)/SUM(Plan2!I252:I263))*100)-100</f>
        <v>4.7461215724384971</v>
      </c>
      <c r="J275" s="1">
        <f>((SUM(Plan2!J264:J275)/SUM(Plan2!J252:J263))*100)-100</f>
        <v>7.2284561189913177</v>
      </c>
      <c r="K275" s="36"/>
      <c r="L275" s="31"/>
      <c r="M275" s="31"/>
      <c r="N275" s="31"/>
      <c r="O275" s="31"/>
      <c r="P275" s="31"/>
      <c r="Q275" s="31"/>
    </row>
    <row r="276" spans="1:17" x14ac:dyDescent="0.25">
      <c r="A276" s="3">
        <v>44409</v>
      </c>
      <c r="B276" s="1">
        <f>((SUM(Plan2!B265:B276)/SUM(Plan2!B253:B264))*100)-100</f>
        <v>18.812223187534144</v>
      </c>
      <c r="C276" s="1">
        <f>((SUM(Plan2!C265:C276)/SUM(Plan2!C253:C264))*100)-100</f>
        <v>-13.954683397194287</v>
      </c>
      <c r="D276" s="1">
        <f>((SUM(Plan2!D265:D276)/SUM(Plan2!D253:D264))*100)-100</f>
        <v>-0.73928590051430376</v>
      </c>
      <c r="E276" s="1">
        <f>((SUM(Plan2!E265:E276)/SUM(Plan2!E253:E264))*100)-100</f>
        <v>35.798184333455879</v>
      </c>
      <c r="F276" s="1">
        <f>((SUM(Plan2!F265:F276)/SUM(Plan2!F253:F264))*100)-100</f>
        <v>3.8801770475107134</v>
      </c>
      <c r="G276" s="1">
        <f>((SUM(Plan2!G265:G276)/SUM(Plan2!G253:G264))*100)-100</f>
        <v>16.674819585099272</v>
      </c>
      <c r="H276" s="1">
        <f>((SUM(Plan2!H265:H276)/SUM(Plan2!H253:H264))*100)-100</f>
        <v>15.399739960835703</v>
      </c>
      <c r="I276" s="1">
        <f>((SUM(Plan2!I265:I276)/SUM(Plan2!I253:I264))*100)-100</f>
        <v>8.6591241888698107</v>
      </c>
      <c r="J276" s="1">
        <f>((SUM(Plan2!J265:J276)/SUM(Plan2!J253:J264))*100)-100</f>
        <v>10.847331353469386</v>
      </c>
      <c r="K276" s="36"/>
      <c r="L276" s="31"/>
      <c r="M276" s="31"/>
      <c r="N276" s="31"/>
      <c r="O276" s="31"/>
      <c r="P276" s="31"/>
      <c r="Q276" s="31"/>
    </row>
    <row r="277" spans="1:17" x14ac:dyDescent="0.25">
      <c r="A277" s="3">
        <v>44440</v>
      </c>
      <c r="B277" s="1">
        <f>((SUM(Plan2!B266:B277)/SUM(Plan2!B254:B265))*100)-100</f>
        <v>19.426834803041089</v>
      </c>
      <c r="C277" s="1">
        <f>((SUM(Plan2!C266:C277)/SUM(Plan2!C254:C265))*100)-100</f>
        <v>-10.272651497023674</v>
      </c>
      <c r="D277" s="1">
        <f>((SUM(Plan2!D266:D277)/SUM(Plan2!D254:D265))*100)-100</f>
        <v>1.6723367665989031E-2</v>
      </c>
      <c r="E277" s="1">
        <f>((SUM(Plan2!E266:E277)/SUM(Plan2!E254:E265))*100)-100</f>
        <v>37.346081137508264</v>
      </c>
      <c r="F277" s="1">
        <f>((SUM(Plan2!F266:F277)/SUM(Plan2!F254:F265))*100)-100</f>
        <v>3.4874878550671582</v>
      </c>
      <c r="G277" s="1">
        <f>((SUM(Plan2!G266:G277)/SUM(Plan2!G254:G265))*100)-100</f>
        <v>22.532115024687528</v>
      </c>
      <c r="H277" s="1">
        <f>((SUM(Plan2!H266:H277)/SUM(Plan2!H254:H265))*100)-100</f>
        <v>17.704366340120558</v>
      </c>
      <c r="I277" s="1">
        <f>((SUM(Plan2!I266:I277)/SUM(Plan2!I254:I265))*100)-100</f>
        <v>6.9111441381930092</v>
      </c>
      <c r="J277" s="1">
        <f>((SUM(Plan2!J266:J277)/SUM(Plan2!J254:J265))*100)-100</f>
        <v>9.7206253119193065</v>
      </c>
      <c r="K277" s="36"/>
      <c r="L277" s="31"/>
      <c r="M277" s="31"/>
      <c r="N277" s="31"/>
      <c r="O277" s="31"/>
      <c r="P277" s="31"/>
      <c r="Q277" s="31"/>
    </row>
    <row r="278" spans="1:17" x14ac:dyDescent="0.25">
      <c r="A278" s="3">
        <v>44470</v>
      </c>
      <c r="B278" s="1">
        <f>((SUM(Plan2!B267:B278)/SUM(Plan2!B255:B266))*100)-100</f>
        <v>17.046046421653642</v>
      </c>
      <c r="C278" s="1">
        <f>((SUM(Plan2!C267:C278)/SUM(Plan2!C255:C266))*100)-100</f>
        <v>-5.6295686055754288</v>
      </c>
      <c r="D278" s="1">
        <f>((SUM(Plan2!D267:D278)/SUM(Plan2!D255:D266))*100)-100</f>
        <v>-1.6299082172550214</v>
      </c>
      <c r="E278" s="1">
        <f>((SUM(Plan2!E267:E278)/SUM(Plan2!E255:E266))*100)-100</f>
        <v>37.996853490440344</v>
      </c>
      <c r="F278" s="1">
        <f>((SUM(Plan2!F267:F278)/SUM(Plan2!F255:F266))*100)-100</f>
        <v>6.881139377944038</v>
      </c>
      <c r="G278" s="1">
        <f>((SUM(Plan2!G267:G278)/SUM(Plan2!G255:G266))*100)-100</f>
        <v>22.977296633664807</v>
      </c>
      <c r="H278" s="1">
        <f>((SUM(Plan2!H267:H278)/SUM(Plan2!H255:H266))*100)-100</f>
        <v>19.046473298400628</v>
      </c>
      <c r="I278" s="1">
        <f>((SUM(Plan2!I267:I278)/SUM(Plan2!I255:I266))*100)-100</f>
        <v>5.7305443521544248</v>
      </c>
      <c r="J278" s="1">
        <f>((SUM(Plan2!J267:J278)/SUM(Plan2!J255:J266))*100)-100</f>
        <v>8.202256689555611</v>
      </c>
      <c r="K278" s="36"/>
      <c r="L278" s="31"/>
      <c r="M278" s="31"/>
      <c r="N278" s="31"/>
      <c r="O278" s="31"/>
      <c r="P278" s="31"/>
      <c r="Q278" s="31"/>
    </row>
    <row r="279" spans="1:17" x14ac:dyDescent="0.25">
      <c r="A279" s="3">
        <v>44501</v>
      </c>
      <c r="B279" s="1">
        <f>((SUM(Plan2!B268:B279)/SUM(Plan2!B256:B267))*100)-100</f>
        <v>17.890121402413214</v>
      </c>
      <c r="C279" s="1">
        <f>((SUM(Plan2!C268:C279)/SUM(Plan2!C256:C267))*100)-100</f>
        <v>-4.7292499531316992</v>
      </c>
      <c r="D279" s="1">
        <f>((SUM(Plan2!D268:D279)/SUM(Plan2!D256:D267))*100)-100</f>
        <v>1.6325020244057669</v>
      </c>
      <c r="E279" s="1">
        <f>((SUM(Plan2!E268:E279)/SUM(Plan2!E256:E267))*100)-100</f>
        <v>40.357059497262242</v>
      </c>
      <c r="F279" s="1">
        <f>((SUM(Plan2!F268:F279)/SUM(Plan2!F256:F267))*100)-100</f>
        <v>7.6361081836123361</v>
      </c>
      <c r="G279" s="1">
        <f>((SUM(Plan2!G268:G279)/SUM(Plan2!G256:G267))*100)-100</f>
        <v>23.198177693051676</v>
      </c>
      <c r="H279" s="1">
        <f>((SUM(Plan2!H268:H279)/SUM(Plan2!H256:H267))*100)-100</f>
        <v>42.656868343465305</v>
      </c>
      <c r="I279" s="1">
        <f>((SUM(Plan2!I268:I279)/SUM(Plan2!I256:I267))*100)-100</f>
        <v>8.6913577015071724</v>
      </c>
      <c r="J279" s="1">
        <f>((SUM(Plan2!J268:J279)/SUM(Plan2!J256:J267))*100)-100</f>
        <v>10.722510770422502</v>
      </c>
      <c r="K279" s="36"/>
      <c r="L279" s="31"/>
      <c r="M279" s="31"/>
      <c r="N279" s="31"/>
      <c r="O279" s="31"/>
      <c r="P279" s="31"/>
      <c r="Q279" s="31"/>
    </row>
    <row r="280" spans="1:17" x14ac:dyDescent="0.25">
      <c r="A280" s="3">
        <v>44531</v>
      </c>
      <c r="B280" s="1">
        <f>((SUM(Plan2!B269:B280)/SUM(Plan2!B257:B268))*100)-100</f>
        <v>19.612827387898577</v>
      </c>
      <c r="C280" s="1">
        <f>((SUM(Plan2!C269:C280)/SUM(Plan2!C257:C268))*100)-100</f>
        <v>-4.1253034030337545</v>
      </c>
      <c r="D280" s="1">
        <f>((SUM(Plan2!D269:D280)/SUM(Plan2!D257:D268))*100)-100</f>
        <v>4.1822508257882873</v>
      </c>
      <c r="E280" s="1">
        <f>((SUM(Plan2!E269:E280)/SUM(Plan2!E257:E268))*100)-100</f>
        <v>39.02930721923093</v>
      </c>
      <c r="F280" s="1">
        <f>((SUM(Plan2!F269:F280)/SUM(Plan2!F257:F268))*100)-100</f>
        <v>8.1124112738907712</v>
      </c>
      <c r="G280" s="1">
        <f>((SUM(Plan2!G269:G280)/SUM(Plan2!G257:G268))*100)-100</f>
        <v>25.12686622353695</v>
      </c>
      <c r="H280" s="1">
        <f>((SUM(Plan2!H269:H280)/SUM(Plan2!H257:H268))*100)-100</f>
        <v>44.235135633562322</v>
      </c>
      <c r="I280" s="1">
        <f>((SUM(Plan2!I269:I280)/SUM(Plan2!I257:I268))*100)-100</f>
        <v>10.357497140548631</v>
      </c>
      <c r="J280" s="1">
        <f>((SUM(Plan2!J269:J280)/SUM(Plan2!J257:J268))*100)-100</f>
        <v>12.252417468706824</v>
      </c>
      <c r="K280" s="36"/>
      <c r="L280" s="31"/>
      <c r="M280" s="31"/>
      <c r="N280" s="31"/>
      <c r="O280" s="31"/>
      <c r="P280" s="31"/>
      <c r="Q280" s="31"/>
    </row>
    <row r="281" spans="1:17" x14ac:dyDescent="0.25">
      <c r="A281" s="3">
        <v>44562</v>
      </c>
      <c r="B281" s="1">
        <f>((SUM(Plan2!B270:B281)/SUM(Plan2!B258:B269))*100)-100</f>
        <v>19.418438561735798</v>
      </c>
      <c r="C281" s="1">
        <f>((SUM(Plan2!C270:C281)/SUM(Plan2!C258:C269))*100)-100</f>
        <v>-1.9315655356632817</v>
      </c>
      <c r="D281" s="1">
        <f>((SUM(Plan2!D270:D281)/SUM(Plan2!D258:D269))*100)-100</f>
        <v>6.3141132827140467</v>
      </c>
      <c r="E281" s="1">
        <f>((SUM(Plan2!E270:E281)/SUM(Plan2!E258:E269))*100)-100</f>
        <v>29.405163689844898</v>
      </c>
      <c r="F281" s="1">
        <f>((SUM(Plan2!F270:F281)/SUM(Plan2!F258:F269))*100)-100</f>
        <v>8.9079913288900343</v>
      </c>
      <c r="G281" s="1">
        <f>((SUM(Plan2!G270:G281)/SUM(Plan2!G258:G269))*100)-100</f>
        <v>25.029818398682707</v>
      </c>
      <c r="H281" s="1">
        <f>((SUM(Plan2!H270:H281)/SUM(Plan2!H258:H269))*100)-100</f>
        <v>46.188967817136529</v>
      </c>
      <c r="I281" s="1">
        <f>((SUM(Plan2!I270:I281)/SUM(Plan2!I258:I269))*100)-100</f>
        <v>9.9018146705838177</v>
      </c>
      <c r="J281" s="1">
        <f>((SUM(Plan2!J270:J281)/SUM(Plan2!J258:J269))*100)-100</f>
        <v>11.922943320999437</v>
      </c>
      <c r="K281" s="36"/>
      <c r="L281" s="31"/>
      <c r="M281" s="31"/>
      <c r="N281" s="31"/>
      <c r="O281" s="31"/>
      <c r="P281" s="31"/>
      <c r="Q281" s="31"/>
    </row>
    <row r="282" spans="1:17" x14ac:dyDescent="0.25">
      <c r="A282" s="3">
        <v>44593</v>
      </c>
      <c r="B282" s="1">
        <f>((SUM(Plan2!B271:B282)/SUM(Plan2!B259:B270))*100)-100</f>
        <v>19.303893943708928</v>
      </c>
      <c r="C282" s="1">
        <f>((SUM(Plan2!C271:C282)/SUM(Plan2!C259:C270))*100)-100</f>
        <v>-1.2903090398492481</v>
      </c>
      <c r="D282" s="1">
        <f>((SUM(Plan2!D271:D282)/SUM(Plan2!D259:D270))*100)-100</f>
        <v>9.7815092420138683</v>
      </c>
      <c r="E282" s="1">
        <f>((SUM(Plan2!E271:E282)/SUM(Plan2!E259:E270))*100)-100</f>
        <v>26.476557682555281</v>
      </c>
      <c r="F282" s="1">
        <f>((SUM(Plan2!F271:F282)/SUM(Plan2!F259:F270))*100)-100</f>
        <v>9.2884531138037971</v>
      </c>
      <c r="G282" s="1">
        <f>((SUM(Plan2!G271:G282)/SUM(Plan2!G259:G270))*100)-100</f>
        <v>29.11038339529955</v>
      </c>
      <c r="H282" s="1">
        <f>((SUM(Plan2!H271:H282)/SUM(Plan2!H259:H270))*100)-100</f>
        <v>67.798843631805823</v>
      </c>
      <c r="I282" s="1">
        <f>((SUM(Plan2!I271:I282)/SUM(Plan2!I259:I270))*100)-100</f>
        <v>12.329663245308666</v>
      </c>
      <c r="J282" s="1">
        <f>((SUM(Plan2!J271:J282)/SUM(Plan2!J259:J270))*100)-100</f>
        <v>14.088025407559471</v>
      </c>
      <c r="K282" s="36"/>
      <c r="L282" s="31"/>
      <c r="M282" s="31"/>
      <c r="N282" s="31"/>
      <c r="O282" s="31"/>
      <c r="P282" s="31"/>
      <c r="Q282" s="31"/>
    </row>
    <row r="283" spans="1:17" x14ac:dyDescent="0.25">
      <c r="A283" s="3">
        <v>44621</v>
      </c>
      <c r="B283" s="1">
        <f>((SUM(Plan2!B272:B283)/SUM(Plan2!B260:B271))*100)-100</f>
        <v>19.347488643804112</v>
      </c>
      <c r="C283" s="1">
        <f>((SUM(Plan2!C272:C283)/SUM(Plan2!C260:C271))*100)-100</f>
        <v>1.0483248419691904</v>
      </c>
      <c r="D283" s="1">
        <f>((SUM(Plan2!D272:D283)/SUM(Plan2!D260:D271))*100)-100</f>
        <v>6.1926596441405479</v>
      </c>
      <c r="E283" s="1">
        <f>((SUM(Plan2!E272:E283)/SUM(Plan2!E260:E271))*100)-100</f>
        <v>25.044592541672486</v>
      </c>
      <c r="F283" s="1">
        <f>((SUM(Plan2!F272:F283)/SUM(Plan2!F260:F271))*100)-100</f>
        <v>8.2267008347554338</v>
      </c>
      <c r="G283" s="1">
        <f>((SUM(Plan2!G272:G283)/SUM(Plan2!G260:G271))*100)-100</f>
        <v>28.175903590453544</v>
      </c>
      <c r="H283" s="1">
        <f>((SUM(Plan2!H272:H283)/SUM(Plan2!H260:H271))*100)-100</f>
        <v>71.267817417436191</v>
      </c>
      <c r="I283" s="1">
        <f>((SUM(Plan2!I272:I283)/SUM(Plan2!I260:I271))*100)-100</f>
        <v>13.107528611573855</v>
      </c>
      <c r="J283" s="1">
        <f>((SUM(Plan2!J272:J283)/SUM(Plan2!J260:J271))*100)-100</f>
        <v>14.391874643736458</v>
      </c>
      <c r="K283" s="36"/>
      <c r="L283" s="31"/>
      <c r="M283" s="31"/>
      <c r="N283" s="31"/>
      <c r="O283" s="31"/>
      <c r="P283" s="31"/>
      <c r="Q283" s="31"/>
    </row>
    <row r="284" spans="1:17" x14ac:dyDescent="0.25">
      <c r="A284" s="3">
        <v>44652</v>
      </c>
      <c r="B284" s="1">
        <f>((SUM(Plan2!B273:B284)/SUM(Plan2!B261:B272))*100)-100</f>
        <v>18.169017794016213</v>
      </c>
      <c r="C284" s="1">
        <f>((SUM(Plan2!C273:C284)/SUM(Plan2!C261:C272))*100)-100</f>
        <v>49.534575786631962</v>
      </c>
      <c r="D284" s="1">
        <f>((SUM(Plan2!D273:D284)/SUM(Plan2!D261:D272))*100)-100</f>
        <v>9.3770314908189931</v>
      </c>
      <c r="E284" s="1">
        <f>((SUM(Plan2!E273:E284)/SUM(Plan2!E261:E272))*100)-100</f>
        <v>14.421362806145439</v>
      </c>
      <c r="F284" s="1">
        <f>((SUM(Plan2!F273:F284)/SUM(Plan2!F261:F272))*100)-100</f>
        <v>15.658705606712815</v>
      </c>
      <c r="G284" s="1">
        <f>((SUM(Plan2!G273:G284)/SUM(Plan2!G261:G272))*100)-100</f>
        <v>28.426194197790664</v>
      </c>
      <c r="H284" s="1">
        <f>((SUM(Plan2!H273:H284)/SUM(Plan2!H261:H272))*100)-100</f>
        <v>69.829133161017921</v>
      </c>
      <c r="I284" s="1">
        <f>((SUM(Plan2!I273:I284)/SUM(Plan2!I261:I272))*100)-100</f>
        <v>15.100414526422242</v>
      </c>
      <c r="J284" s="1">
        <f>((SUM(Plan2!J273:J284)/SUM(Plan2!J261:J272))*100)-100</f>
        <v>16.295267176945998</v>
      </c>
      <c r="K284" s="36"/>
      <c r="L284" s="31"/>
      <c r="M284" s="31"/>
      <c r="N284" s="31"/>
      <c r="O284" s="31"/>
      <c r="P284" s="31"/>
      <c r="Q284" s="31"/>
    </row>
    <row r="285" spans="1:17" x14ac:dyDescent="0.25">
      <c r="A285" s="3">
        <v>44682</v>
      </c>
      <c r="B285" s="1">
        <f>((SUM(Plan2!B274:B285)/SUM(Plan2!B262:B273))*100)-100</f>
        <v>17.079904806017936</v>
      </c>
      <c r="C285" s="1">
        <f>((SUM(Plan2!C274:C285)/SUM(Plan2!C262:C273))*100)-100</f>
        <v>82.207655663628657</v>
      </c>
      <c r="D285" s="1">
        <f>((SUM(Plan2!D274:D285)/SUM(Plan2!D262:D273))*100)-100</f>
        <v>10.49605175356389</v>
      </c>
      <c r="E285" s="1">
        <f>((SUM(Plan2!E274:E285)/SUM(Plan2!E262:E273))*100)-100</f>
        <v>18.685066456663506</v>
      </c>
      <c r="F285" s="1">
        <f>((SUM(Plan2!F274:F285)/SUM(Plan2!F262:F273))*100)-100</f>
        <v>17.183920116527844</v>
      </c>
      <c r="G285" s="1">
        <f>((SUM(Plan2!G274:G285)/SUM(Plan2!G262:G273))*100)-100</f>
        <v>26.340544342113432</v>
      </c>
      <c r="H285" s="1">
        <f>((SUM(Plan2!H274:H285)/SUM(Plan2!H262:H273))*100)-100</f>
        <v>48.77494131577933</v>
      </c>
      <c r="I285" s="1">
        <f>((SUM(Plan2!I274:I285)/SUM(Plan2!I262:I273))*100)-100</f>
        <v>14.776659467334113</v>
      </c>
      <c r="J285" s="1">
        <f>((SUM(Plan2!J274:J285)/SUM(Plan2!J262:J273))*100)-100</f>
        <v>15.998711890780285</v>
      </c>
      <c r="K285" s="36"/>
      <c r="L285" s="31"/>
      <c r="M285" s="31"/>
      <c r="N285" s="31"/>
      <c r="O285" s="31"/>
      <c r="P285" s="31"/>
      <c r="Q285" s="31"/>
    </row>
    <row r="286" spans="1:17" x14ac:dyDescent="0.25">
      <c r="A286" s="3">
        <v>44713</v>
      </c>
      <c r="B286" s="1">
        <f>((SUM(Plan2!B275:B286)/SUM(Plan2!B263:B274))*100)-100</f>
        <v>15.950580843770396</v>
      </c>
      <c r="C286" s="1">
        <f>((SUM(Plan2!C275:C286)/SUM(Plan2!C263:C274))*100)-100</f>
        <v>110.96160917949746</v>
      </c>
      <c r="D286" s="1">
        <f>((SUM(Plan2!D275:D286)/SUM(Plan2!D263:D274))*100)-100</f>
        <v>12.093578037417331</v>
      </c>
      <c r="E286" s="1">
        <f>((SUM(Plan2!E275:E286)/SUM(Plan2!E263:E274))*100)-100</f>
        <v>20.532607952770505</v>
      </c>
      <c r="F286" s="1">
        <f>((SUM(Plan2!F275:F286)/SUM(Plan2!F263:F274))*100)-100</f>
        <v>16.319263941430933</v>
      </c>
      <c r="G286" s="1">
        <f>((SUM(Plan2!G275:G286)/SUM(Plan2!G263:G274))*100)-100</f>
        <v>24.860590727252728</v>
      </c>
      <c r="H286" s="1">
        <f>((SUM(Plan2!H275:H286)/SUM(Plan2!H263:H274))*100)-100</f>
        <v>41.612810261605119</v>
      </c>
      <c r="I286" s="1">
        <f>((SUM(Plan2!I275:I286)/SUM(Plan2!I263:I274))*100)-100</f>
        <v>16.889548250384252</v>
      </c>
      <c r="J286" s="1">
        <f>((SUM(Plan2!J275:J286)/SUM(Plan2!J263:J274))*100)-100</f>
        <v>17.503374084817366</v>
      </c>
      <c r="K286" s="36"/>
      <c r="L286" s="31"/>
      <c r="M286" s="31"/>
      <c r="N286" s="31"/>
      <c r="O286" s="31"/>
      <c r="P286" s="31"/>
      <c r="Q286" s="31"/>
    </row>
    <row r="287" spans="1:17" x14ac:dyDescent="0.25">
      <c r="A287" s="3">
        <v>44743</v>
      </c>
      <c r="B287" s="1">
        <f>((SUM(Plan2!B276:B287)/SUM(Plan2!B264:B275))*100)-100</f>
        <v>13.858851402757068</v>
      </c>
      <c r="C287" s="1">
        <f>((SUM(Plan2!C276:C287)/SUM(Plan2!C264:C275))*100)-100</f>
        <v>74.827502635774152</v>
      </c>
      <c r="D287" s="1">
        <f>((SUM(Plan2!D276:D287)/SUM(Plan2!D264:D275))*100)-100</f>
        <v>13.629150376311088</v>
      </c>
      <c r="E287" s="1">
        <f>((SUM(Plan2!E276:E287)/SUM(Plan2!E264:E275))*100)-100</f>
        <v>17.503236838628226</v>
      </c>
      <c r="F287" s="1">
        <f>((SUM(Plan2!F276:F287)/SUM(Plan2!F264:F275))*100)-100</f>
        <v>15.513119299838337</v>
      </c>
      <c r="G287" s="1">
        <f>((SUM(Plan2!G276:G287)/SUM(Plan2!G264:G275))*100)-100</f>
        <v>25.083425852284094</v>
      </c>
      <c r="H287" s="1">
        <f>((SUM(Plan2!H276:H287)/SUM(Plan2!H264:H275))*100)-100</f>
        <v>37.659293955227781</v>
      </c>
      <c r="I287" s="1">
        <f>((SUM(Plan2!I276:I287)/SUM(Plan2!I264:I275))*100)-100</f>
        <v>17.85925671045274</v>
      </c>
      <c r="J287" s="1">
        <f>((SUM(Plan2!J276:J287)/SUM(Plan2!J264:J275))*100)-100</f>
        <v>17.032177917874066</v>
      </c>
      <c r="K287" s="36"/>
      <c r="L287" s="31"/>
      <c r="M287" s="31"/>
      <c r="N287" s="31"/>
      <c r="O287" s="31"/>
      <c r="P287" s="31"/>
      <c r="Q287" s="31"/>
    </row>
    <row r="288" spans="1:17" x14ac:dyDescent="0.25">
      <c r="A288" s="3">
        <v>44774</v>
      </c>
      <c r="B288" s="1">
        <f>((SUM(Plan2!B277:B288)/SUM(Plan2!B265:B276))*100)-100</f>
        <v>10.109460157612205</v>
      </c>
      <c r="C288" s="1">
        <f>((SUM(Plan2!C277:C288)/SUM(Plan2!C265:C276))*100)-100</f>
        <v>63.35191397441875</v>
      </c>
      <c r="D288" s="1">
        <f>((SUM(Plan2!D277:D288)/SUM(Plan2!D265:D276))*100)-100</f>
        <v>17.444283966172634</v>
      </c>
      <c r="E288" s="1">
        <f>((SUM(Plan2!E277:E288)/SUM(Plan2!E265:E276))*100)-100</f>
        <v>16.871464886275874</v>
      </c>
      <c r="F288" s="1">
        <f>((SUM(Plan2!F277:F288)/SUM(Plan2!F265:F276))*100)-100</f>
        <v>15.370602662568757</v>
      </c>
      <c r="G288" s="1">
        <f>((SUM(Plan2!G277:G288)/SUM(Plan2!G265:G276))*100)-100</f>
        <v>22.67797098161779</v>
      </c>
      <c r="H288" s="1">
        <f>((SUM(Plan2!H277:H288)/SUM(Plan2!H265:H276))*100)-100</f>
        <v>12.303812001113727</v>
      </c>
      <c r="I288" s="1">
        <f>((SUM(Plan2!I277:I288)/SUM(Plan2!I265:I276))*100)-100</f>
        <v>14.735567850129286</v>
      </c>
      <c r="J288" s="1">
        <f>((SUM(Plan2!J277:J288)/SUM(Plan2!J265:J276))*100)-100</f>
        <v>13.268986262342679</v>
      </c>
      <c r="K288" s="36"/>
      <c r="L288" s="31"/>
      <c r="M288" s="31"/>
      <c r="N288" s="31"/>
      <c r="O288" s="31"/>
      <c r="P288" s="31"/>
      <c r="Q288" s="31"/>
    </row>
    <row r="289" spans="1:17" x14ac:dyDescent="0.25">
      <c r="A289" s="3">
        <v>44805</v>
      </c>
      <c r="B289" s="1">
        <f>((SUM(Plan2!B278:B289)/SUM(Plan2!B266:B277))*100)-100</f>
        <v>7.2868735358252934</v>
      </c>
      <c r="C289" s="1">
        <f>((SUM(Plan2!C278:C289)/SUM(Plan2!C266:C277))*100)-100</f>
        <v>51.063075288660741</v>
      </c>
      <c r="D289" s="1">
        <f>((SUM(Plan2!D278:D289)/SUM(Plan2!D266:D277))*100)-100</f>
        <v>16.770289884332229</v>
      </c>
      <c r="E289" s="1">
        <f>((SUM(Plan2!E278:E289)/SUM(Plan2!E266:E277))*100)-100</f>
        <v>15.412805940990282</v>
      </c>
      <c r="F289" s="1">
        <f>((SUM(Plan2!F278:F289)/SUM(Plan2!F266:F277))*100)-100</f>
        <v>15.876326905124643</v>
      </c>
      <c r="G289" s="1">
        <f>((SUM(Plan2!G278:G289)/SUM(Plan2!G266:G277))*100)-100</f>
        <v>21.875376929708196</v>
      </c>
      <c r="H289" s="1">
        <f>((SUM(Plan2!H278:H289)/SUM(Plan2!H266:H277))*100)-100</f>
        <v>8.5640910291319159</v>
      </c>
      <c r="I289" s="1">
        <f>((SUM(Plan2!I278:I289)/SUM(Plan2!I266:I277))*100)-100</f>
        <v>14.233020862091081</v>
      </c>
      <c r="J289" s="1">
        <f>((SUM(Plan2!J278:J289)/SUM(Plan2!J266:J277))*100)-100</f>
        <v>11.971408921598297</v>
      </c>
      <c r="K289" s="36"/>
      <c r="L289" s="31"/>
      <c r="M289" s="31"/>
      <c r="N289" s="31"/>
      <c r="O289" s="31"/>
      <c r="P289" s="31"/>
      <c r="Q289" s="31"/>
    </row>
    <row r="290" spans="1:17" x14ac:dyDescent="0.25">
      <c r="A290" s="3">
        <v>44835</v>
      </c>
      <c r="B290" s="1">
        <f>((SUM(Plan2!B279:B290)/SUM(Plan2!B267:B278))*100)-100</f>
        <v>6.7855486719212195</v>
      </c>
      <c r="C290" s="1">
        <f>((SUM(Plan2!C279:C290)/SUM(Plan2!C267:C278))*100)-100</f>
        <v>38.42190452911899</v>
      </c>
      <c r="D290" s="1">
        <f>((SUM(Plan2!D279:D290)/SUM(Plan2!D267:D278))*100)-100</f>
        <v>17.347940389676324</v>
      </c>
      <c r="E290" s="1">
        <f>((SUM(Plan2!E279:E290)/SUM(Plan2!E267:E278))*100)-100</f>
        <v>13.130563237702901</v>
      </c>
      <c r="F290" s="1">
        <f>((SUM(Plan2!F279:F290)/SUM(Plan2!F267:F278))*100)-100</f>
        <v>9.2063507350295311</v>
      </c>
      <c r="G290" s="1">
        <f>((SUM(Plan2!G279:G290)/SUM(Plan2!G267:G278))*100)-100</f>
        <v>21.99078813910964</v>
      </c>
      <c r="H290" s="1">
        <f>((SUM(Plan2!H279:H290)/SUM(Plan2!H267:H278))*100)-100</f>
        <v>6.7682237399584011</v>
      </c>
      <c r="I290" s="1">
        <f>((SUM(Plan2!I279:I290)/SUM(Plan2!I267:I278))*100)-100</f>
        <v>13.968905875217359</v>
      </c>
      <c r="J290" s="1">
        <f>((SUM(Plan2!J279:J290)/SUM(Plan2!J267:J278))*100)-100</f>
        <v>11.553328018796918</v>
      </c>
      <c r="K290" s="36"/>
      <c r="L290" s="31"/>
      <c r="M290" s="31"/>
      <c r="N290" s="31"/>
      <c r="O290" s="31"/>
      <c r="P290" s="31"/>
      <c r="Q290" s="31"/>
    </row>
    <row r="291" spans="1:17" x14ac:dyDescent="0.25">
      <c r="A291" s="3">
        <v>44866</v>
      </c>
      <c r="B291" s="1">
        <f>((SUM(Plan2!B280:B291)/SUM(Plan2!B268:B279))*100)-100</f>
        <v>4.1252213101772099</v>
      </c>
      <c r="C291" s="1">
        <f>((SUM(Plan2!C280:C291)/SUM(Plan2!C268:C279))*100)-100</f>
        <v>35.686714406983327</v>
      </c>
      <c r="D291" s="1">
        <f>((SUM(Plan2!D280:D291)/SUM(Plan2!D268:D279))*100)-100</f>
        <v>11.56496679210899</v>
      </c>
      <c r="E291" s="1">
        <f>((SUM(Plan2!E280:E291)/SUM(Plan2!E268:E279))*100)-100</f>
        <v>13.392522581078765</v>
      </c>
      <c r="F291" s="1">
        <f>((SUM(Plan2!F280:F291)/SUM(Plan2!F268:F279))*100)-100</f>
        <v>7.4207651885338493</v>
      </c>
      <c r="G291" s="1">
        <f>((SUM(Plan2!G280:G291)/SUM(Plan2!G268:G279))*100)-100</f>
        <v>22.573159447092706</v>
      </c>
      <c r="H291" s="1">
        <f>((SUM(Plan2!H280:H291)/SUM(Plan2!H268:H279))*100)-100</f>
        <v>-13.580116728143295</v>
      </c>
      <c r="I291" s="1">
        <f>((SUM(Plan2!I280:I291)/SUM(Plan2!I268:I279))*100)-100</f>
        <v>10.834407384281604</v>
      </c>
      <c r="J291" s="1">
        <f>((SUM(Plan2!J280:J291)/SUM(Plan2!J268:J279))*100)-100</f>
        <v>8.5855663496565313</v>
      </c>
      <c r="K291" s="36"/>
      <c r="L291" s="31"/>
      <c r="M291" s="31"/>
      <c r="N291" s="31"/>
      <c r="O291" s="31"/>
      <c r="P291" s="31"/>
      <c r="Q291" s="31"/>
    </row>
    <row r="292" spans="1:17" x14ac:dyDescent="0.25">
      <c r="A292" s="3">
        <v>44896</v>
      </c>
      <c r="B292" s="1">
        <f>((SUM(Plan2!B281:B292)/SUM(Plan2!B269:B280))*100)-100</f>
        <v>0.78316139821323816</v>
      </c>
      <c r="C292" s="1">
        <f>((SUM(Plan2!C281:C292)/SUM(Plan2!C269:C280))*100)-100</f>
        <v>34.381133068520512</v>
      </c>
      <c r="D292" s="1">
        <f>((SUM(Plan2!D281:D292)/SUM(Plan2!D269:D280))*100)-100</f>
        <v>14.150718695513433</v>
      </c>
      <c r="E292" s="1">
        <f>((SUM(Plan2!E281:E292)/SUM(Plan2!E269:E280))*100)-100</f>
        <v>11.927784467603985</v>
      </c>
      <c r="F292" s="1">
        <f>((SUM(Plan2!F281:F292)/SUM(Plan2!F269:F280))*100)-100</f>
        <v>5.8941315492714494</v>
      </c>
      <c r="G292" s="1">
        <f>((SUM(Plan2!G281:G292)/SUM(Plan2!G269:G280))*100)-100</f>
        <v>23.666151520973486</v>
      </c>
      <c r="H292" s="1">
        <f>((SUM(Plan2!H281:H292)/SUM(Plan2!H269:H280))*100)-100</f>
        <v>-15.616506877698171</v>
      </c>
      <c r="I292" s="1">
        <f>((SUM(Plan2!I281:I292)/SUM(Plan2!I269:I280))*100)-100</f>
        <v>9.3859427134057825</v>
      </c>
      <c r="J292" s="1">
        <f>((SUM(Plan2!J281:J292)/SUM(Plan2!J269:J280))*100)-100</f>
        <v>6.7498914413972102</v>
      </c>
      <c r="K292" s="36"/>
      <c r="L292" s="31"/>
      <c r="M292" s="31"/>
      <c r="N292" s="31"/>
      <c r="O292" s="31"/>
      <c r="P292" s="31"/>
      <c r="Q292" s="31"/>
    </row>
    <row r="293" spans="1:17" x14ac:dyDescent="0.25">
      <c r="A293" s="3">
        <v>44957</v>
      </c>
      <c r="B293" s="1">
        <f>((SUM(Plan2!B282:B293)/SUM(Plan2!B270:B281))*100)-100</f>
        <v>-0.42436481709739837</v>
      </c>
      <c r="C293" s="1">
        <f>((SUM(Plan2!C282:C293)/SUM(Plan2!C270:C281))*100)-100</f>
        <v>32.39834225802062</v>
      </c>
      <c r="D293" s="1">
        <f>((SUM(Plan2!D282:D293)/SUM(Plan2!D270:D281))*100)-100</f>
        <v>13.080277257378498</v>
      </c>
      <c r="E293" s="1">
        <f>((SUM(Plan2!E282:E293)/SUM(Plan2!E270:E281))*100)-100</f>
        <v>20.795858646673011</v>
      </c>
      <c r="F293" s="1">
        <f>((SUM(Plan2!F282:F293)/SUM(Plan2!F270:F281))*100)-100</f>
        <v>6.0830551631734693</v>
      </c>
      <c r="G293" s="1">
        <f>((SUM(Plan2!G282:G293)/SUM(Plan2!G270:G281))*100)-100</f>
        <v>23.068549307626142</v>
      </c>
      <c r="H293" s="1">
        <f>((SUM(Plan2!H282:H293)/SUM(Plan2!H270:H281))*100)-100</f>
        <v>-17.841514449877778</v>
      </c>
      <c r="I293" s="1">
        <f>((SUM(Plan2!I282:I293)/SUM(Plan2!I270:I281))*100)-100</f>
        <v>8.3677390762480002</v>
      </c>
      <c r="J293" s="1">
        <f>((SUM(Plan2!J282:J293)/SUM(Plan2!J270:J281))*100)-100</f>
        <v>5.7313698610955726</v>
      </c>
      <c r="K293" s="36"/>
      <c r="L293" s="31"/>
      <c r="M293" s="31"/>
      <c r="N293" s="31"/>
      <c r="O293" s="31"/>
      <c r="P293" s="31"/>
      <c r="Q293" s="31"/>
    </row>
    <row r="294" spans="1:17" x14ac:dyDescent="0.25">
      <c r="A294" s="3">
        <v>44985</v>
      </c>
      <c r="B294" s="1">
        <f>((SUM(Plan2!B283:B294)/SUM(Plan2!B271:B282))*100)-100</f>
        <v>-2.2054270603210142</v>
      </c>
      <c r="C294" s="1">
        <f>((SUM(Plan2!C283:C294)/SUM(Plan2!C271:C282))*100)-100</f>
        <v>31.841735497232349</v>
      </c>
      <c r="D294" s="1">
        <f>((SUM(Plan2!D283:D294)/SUM(Plan2!D271:D282))*100)-100</f>
        <v>16.242248474081464</v>
      </c>
      <c r="E294" s="1">
        <f>((SUM(Plan2!E283:E294)/SUM(Plan2!E271:E282))*100)-100</f>
        <v>26.791995656945076</v>
      </c>
      <c r="F294" s="1">
        <f>((SUM(Plan2!F283:F294)/SUM(Plan2!F271:F282))*100)-100</f>
        <v>5.8176999267552532</v>
      </c>
      <c r="G294" s="1">
        <f>((SUM(Plan2!G283:G294)/SUM(Plan2!G271:G282))*100)-100</f>
        <v>20.121375747659286</v>
      </c>
      <c r="H294" s="1">
        <f>((SUM(Plan2!H283:H294)/SUM(Plan2!H271:H282))*100)-100</f>
        <v>-39.004569412529413</v>
      </c>
      <c r="I294" s="1">
        <f>((SUM(Plan2!I283:I294)/SUM(Plan2!I271:I282))*100)-100</f>
        <v>4.0685792238667915</v>
      </c>
      <c r="J294" s="1">
        <f>((SUM(Plan2!J283:J294)/SUM(Plan2!J271:J282))*100)-100</f>
        <v>2.1945934295438718</v>
      </c>
      <c r="K294" s="36"/>
      <c r="L294" s="31"/>
      <c r="M294" s="31"/>
      <c r="N294" s="31"/>
      <c r="O294" s="31"/>
      <c r="P294" s="31"/>
      <c r="Q294" s="31"/>
    </row>
    <row r="295" spans="1:17" x14ac:dyDescent="0.25">
      <c r="A295" s="3">
        <v>45016</v>
      </c>
      <c r="B295" s="15">
        <f>((SUM(Plan2!B284:B295)/SUM(Plan2!B272:B283))*100)-100</f>
        <v>-3.8162452182713906</v>
      </c>
      <c r="C295" s="15">
        <f>((SUM(Plan2!C284:C295)/SUM(Plan2!C272:C283))*100)-100</f>
        <v>26.906110150397183</v>
      </c>
      <c r="D295" s="15">
        <f>((SUM(Plan2!D284:D295)/SUM(Plan2!D272:D283))*100)-100</f>
        <v>12.104320136410337</v>
      </c>
      <c r="E295" s="15">
        <f>((SUM(Plan2!E284:E295)/SUM(Plan2!E272:E283))*100)-100</f>
        <v>30.391516360549446</v>
      </c>
      <c r="F295" s="15">
        <f>((SUM(Plan2!F284:F295)/SUM(Plan2!F272:F283))*100)-100</f>
        <v>5.2227014875953159</v>
      </c>
      <c r="G295" s="15">
        <f>((SUM(Plan2!G284:G295)/SUM(Plan2!G272:G283))*100)-100</f>
        <v>19.805358214148953</v>
      </c>
      <c r="H295" s="15">
        <f>((SUM(Plan2!H284:H295)/SUM(Plan2!H272:H283))*100)-100</f>
        <v>-41.088909931144038</v>
      </c>
      <c r="I295" s="15">
        <f>((SUM(Plan2!I284:I295)/SUM(Plan2!I272:I283))*100)-100</f>
        <v>1.2935958534764751</v>
      </c>
      <c r="J295" s="15">
        <f>((SUM(Plan2!J284:J295)/SUM(Plan2!J272:J283))*100)-100</f>
        <v>-0.13126947818150825</v>
      </c>
      <c r="K295" s="1"/>
      <c r="L295" s="1"/>
      <c r="M295" s="1"/>
      <c r="N295" s="1"/>
    </row>
    <row r="296" spans="1:17" x14ac:dyDescent="0.25">
      <c r="A296" s="3">
        <v>45046</v>
      </c>
      <c r="B296" s="15">
        <f>((SUM(Plan2!B285:B296)/SUM(Plan2!B273:B284))*100)-100</f>
        <v>-4.2280561509104473</v>
      </c>
      <c r="C296" s="15">
        <f>((SUM(Plan2!C285:C296)/SUM(Plan2!C273:C284))*100)-100</f>
        <v>10.943357125358105</v>
      </c>
      <c r="D296" s="15">
        <f>((SUM(Plan2!D285:D296)/SUM(Plan2!D273:D284))*100)-100</f>
        <v>10.951185068629243</v>
      </c>
      <c r="E296" s="15">
        <f>((SUM(Plan2!E285:E296)/SUM(Plan2!E273:E284))*100)-100</f>
        <v>32.386839643956364</v>
      </c>
      <c r="F296" s="15">
        <f>((SUM(Plan2!F285:F296)/SUM(Plan2!F273:F284))*100)-100</f>
        <v>-0.67448241435428713</v>
      </c>
      <c r="G296" s="15">
        <f>((SUM(Plan2!G285:G296)/SUM(Plan2!G273:G284))*100)-100</f>
        <v>17.638845531166098</v>
      </c>
      <c r="H296" s="15">
        <f>((SUM(Plan2!H285:H296)/SUM(Plan2!H273:H284))*100)-100</f>
        <v>-41.678034140353624</v>
      </c>
      <c r="I296" s="15">
        <f>((SUM(Plan2!I285:I296)/SUM(Plan2!I273:I284))*100)-100</f>
        <v>0.67265139014610043</v>
      </c>
      <c r="J296" s="15">
        <f>((SUM(Plan2!J285:J296)/SUM(Plan2!J273:J284))*100)-100</f>
        <v>-0.85785709716425629</v>
      </c>
    </row>
    <row r="297" spans="1:17" x14ac:dyDescent="0.25">
      <c r="A297" s="3">
        <v>45077</v>
      </c>
      <c r="B297" s="15">
        <f>((SUM(Plan2!B286:B297)/SUM(Plan2!B274:B285))*100)-100</f>
        <v>-6.555148879562708</v>
      </c>
      <c r="C297" s="15">
        <f>((SUM(Plan2!C286:C297)/SUM(Plan2!C274:C285))*100)-100</f>
        <v>6.6520209802618524E-2</v>
      </c>
      <c r="D297" s="15">
        <f>((SUM(Plan2!D286:D297)/SUM(Plan2!D274:D285))*100)-100</f>
        <v>11.160650718362433</v>
      </c>
      <c r="E297" s="15">
        <f>((SUM(Plan2!E286:E297)/SUM(Plan2!E274:E285))*100)-100</f>
        <v>28.673628972337582</v>
      </c>
      <c r="F297" s="15">
        <f>((SUM(Plan2!F286:F297)/SUM(Plan2!F274:F285))*100)-100</f>
        <v>-3.4763494206169696</v>
      </c>
      <c r="G297" s="15">
        <f>((SUM(Plan2!G286:G297)/SUM(Plan2!G274:G285))*100)-100</f>
        <v>16.346458892652009</v>
      </c>
      <c r="H297" s="15">
        <f>((SUM(Plan2!H286:H297)/SUM(Plan2!H274:H285))*100)-100</f>
        <v>-49.328114996040874</v>
      </c>
      <c r="I297" s="15">
        <f>((SUM(Plan2!I286:I297)/SUM(Plan2!I274:I285))*100)-100</f>
        <v>-3.8791682548164914</v>
      </c>
      <c r="J297" s="15">
        <f>((SUM(Plan2!J286:J297)/SUM(Plan2!J274:J285))*100)-100</f>
        <v>-4.8343013850672065</v>
      </c>
      <c r="K297" s="1"/>
      <c r="L297" s="1"/>
      <c r="M297" s="1"/>
      <c r="N297" s="1"/>
    </row>
    <row r="298" spans="1:17" x14ac:dyDescent="0.25">
      <c r="A298" s="3">
        <v>45107</v>
      </c>
      <c r="B298" s="15">
        <f>((SUM(Plan2!B287:B298)/SUM(Plan2!B275:B286))*100)-100</f>
        <v>-7.9331172071539413</v>
      </c>
      <c r="C298" s="15">
        <f>((SUM(Plan2!C287:C298)/SUM(Plan2!C275:C286))*100)-100</f>
        <v>-6.9092179158854776</v>
      </c>
      <c r="D298" s="15">
        <f>((SUM(Plan2!D287:D298)/SUM(Plan2!D275:D286))*100)-100</f>
        <v>10.760461785681997</v>
      </c>
      <c r="E298" s="15">
        <f>((SUM(Plan2!E287:E298)/SUM(Plan2!E275:E286))*100)-100</f>
        <v>26.214235107834156</v>
      </c>
      <c r="F298" s="15">
        <f>((SUM(Plan2!F287:F298)/SUM(Plan2!F275:F286))*100)-100</f>
        <v>-4.6772672841143219</v>
      </c>
      <c r="G298" s="15">
        <f>((SUM(Plan2!G287:G298)/SUM(Plan2!G275:G286))*100)-100</f>
        <v>14.518497589775109</v>
      </c>
      <c r="H298" s="15">
        <f>((SUM(Plan2!H287:H298)/SUM(Plan2!H275:H286))*100)-100</f>
        <v>-49.228861894322151</v>
      </c>
      <c r="I298" s="15">
        <f>((SUM(Plan2!I287:I298)/SUM(Plan2!I275:I286))*100)-100</f>
        <v>-6.2865337319155401</v>
      </c>
      <c r="J298" s="15">
        <f>((SUM(Plan2!J287:J298)/SUM(Plan2!J275:J286))*100)-100</f>
        <v>-6.9970909855401828</v>
      </c>
      <c r="K298" s="1"/>
      <c r="L298" s="1"/>
      <c r="M298" s="1"/>
      <c r="N298" s="1"/>
    </row>
    <row r="299" spans="1:17" x14ac:dyDescent="0.25">
      <c r="A299" s="3">
        <v>45108</v>
      </c>
      <c r="B299" s="15">
        <f>(SUM(Plan2!B288:B299)/SUM(Plan2!B276:B287)*100)-100</f>
        <v>-8.3221618863518358</v>
      </c>
      <c r="C299" s="15">
        <f>(SUM(Plan2!C288:C299)/SUM(Plan2!C276:C287)*100)-100</f>
        <v>-3.6563026634618154</v>
      </c>
      <c r="D299" s="15">
        <f>(SUM(Plan2!D288:D299)/SUM(Plan2!D276:D287)*100)-100</f>
        <v>10.378121880946651</v>
      </c>
      <c r="E299" s="15">
        <f>(SUM(Plan2!E288:E299)/SUM(Plan2!E276:E287)*100)-100</f>
        <v>23.787587216304246</v>
      </c>
      <c r="F299" s="15">
        <f>(SUM(Plan2!F288:F299)/SUM(Plan2!F276:F287)*100)-100</f>
        <v>-7.5421955648634054</v>
      </c>
      <c r="G299" s="15">
        <f>(SUM(Plan2!G288:G299)/SUM(Plan2!G276:G287)*100)-100</f>
        <v>11.267942134678876</v>
      </c>
      <c r="H299" s="15">
        <f>(SUM(Plan2!H288:H299)/SUM(Plan2!H276:H287)*100)-100</f>
        <v>-49.776214707385044</v>
      </c>
      <c r="I299" s="15">
        <f>(SUM(Plan2!I288:I299)/SUM(Plan2!I276:I287)*100)-100</f>
        <v>-4.3949795582430937</v>
      </c>
      <c r="J299" s="15">
        <f>(SUM(Plan2!J288:J299)/SUM(Plan2!J276:J287)*100)-100</f>
        <v>-5.4935325480026194</v>
      </c>
      <c r="K299" s="1"/>
      <c r="L299" s="1"/>
      <c r="M299" s="1"/>
      <c r="N299" s="1"/>
    </row>
    <row r="300" spans="1:17" x14ac:dyDescent="0.25">
      <c r="A300" s="3">
        <v>45139</v>
      </c>
      <c r="B300" s="15">
        <f>(SUM(Plan2!B289:B300)/SUM(Plan2!B277:B288)*100)-100</f>
        <v>-5.6604675816665662</v>
      </c>
      <c r="C300" s="15">
        <f>(SUM(Plan2!C289:C300)/SUM(Plan2!C277:C288)*100)-100</f>
        <v>-0.42588645591527552</v>
      </c>
      <c r="D300" s="15">
        <f>(SUM(Plan2!D289:D300)/SUM(Plan2!D277:D288)*100)-100</f>
        <v>8.2958423679350801</v>
      </c>
      <c r="E300" s="15">
        <f>(SUM(Plan2!E289:E300)/SUM(Plan2!E277:E288)*100)-100</f>
        <v>17.323191456725581</v>
      </c>
      <c r="F300" s="15">
        <f>(SUM(Plan2!F289:F300)/SUM(Plan2!F277:F288)*100)-100</f>
        <v>-7.0778097411538141</v>
      </c>
      <c r="G300" s="15">
        <f>(SUM(Plan2!G289:G300)/SUM(Plan2!G277:G288)*100)-100</f>
        <v>8.5013534783395528</v>
      </c>
      <c r="H300" s="15">
        <f>(SUM(Plan2!H289:H300)/SUM(Plan2!H277:H288)*100)-100</f>
        <v>-52.329085210347884</v>
      </c>
      <c r="I300" s="15">
        <f>(SUM(Plan2!I289:I300)/SUM(Plan2!I277:I288)*100)-100</f>
        <v>-3.4373146909681367</v>
      </c>
      <c r="J300" s="15">
        <f>(SUM(Plan2!J289:J300)/SUM(Plan2!J277:J288)*100)-100</f>
        <v>-3.9068351949684086</v>
      </c>
      <c r="K300" s="1"/>
      <c r="L300" s="1"/>
      <c r="M300" s="1"/>
      <c r="N300" s="1"/>
    </row>
    <row r="301" spans="1:17" x14ac:dyDescent="0.25">
      <c r="A301" s="3">
        <v>45170</v>
      </c>
      <c r="B301" s="15">
        <f>(SUM(Plan2!B290:B301)/SUM(Plan2!B278:B289)*100)-100</f>
        <v>-3.4507477879127606</v>
      </c>
      <c r="C301" s="15">
        <f>(SUM(Plan2!C290:C301)/SUM(Plan2!C278:C289)*100)-100</f>
        <v>4.5500613300373658</v>
      </c>
      <c r="D301" s="15">
        <f>(SUM(Plan2!D290:D301)/SUM(Plan2!D278:D289)*100)-100</f>
        <v>9.2579997117648816</v>
      </c>
      <c r="E301" s="15">
        <f>(SUM(Plan2!E290:E301)/SUM(Plan2!E278:E289)*100)-100</f>
        <v>18.153592303274138</v>
      </c>
      <c r="F301" s="15">
        <f>(SUM(Plan2!F290:F301)/SUM(Plan2!F278:F289)*100)-100</f>
        <v>-4.6780288022768843</v>
      </c>
      <c r="G301" s="15">
        <f>(SUM(Plan2!G290:G301)/SUM(Plan2!G278:G289)*100)-100</f>
        <v>6.1270925602953952</v>
      </c>
      <c r="H301" s="15">
        <f>(SUM(Plan2!H290:H301)/SUM(Plan2!H278:H289)*100)-100</f>
        <v>-50.740529564889037</v>
      </c>
      <c r="I301" s="15">
        <f>(SUM(Plan2!I290:I301)/SUM(Plan2!I278:I289)*100)-100</f>
        <v>-1.3517453852303447</v>
      </c>
      <c r="J301" s="15">
        <f>(SUM(Plan2!J290:J301)/SUM(Plan2!J278:J289)*100)-100</f>
        <v>-1.6596432519028497</v>
      </c>
      <c r="K301" s="1"/>
      <c r="L301" s="1"/>
      <c r="M301" s="1"/>
      <c r="N301" s="1"/>
    </row>
    <row r="302" spans="1:17" x14ac:dyDescent="0.25">
      <c r="A302" s="3">
        <v>45200</v>
      </c>
      <c r="B302" s="15">
        <f>(SUM(Plan2!B291:B302)/SUM(Plan2!B279:B290)*100)-100</f>
        <v>-2.7021239163982926</v>
      </c>
      <c r="C302" s="15">
        <f>(SUM(Plan2!C291:C302)/SUM(Plan2!C279:C290)*100)-100</f>
        <v>11.464261609308906</v>
      </c>
      <c r="D302" s="15">
        <f>(SUM(Plan2!D291:D302)/SUM(Plan2!D279:D290)*100)-100</f>
        <v>9.3888059799488275</v>
      </c>
      <c r="E302" s="15">
        <f>(SUM(Plan2!E291:E302)/SUM(Plan2!E279:E290)*100)-100</f>
        <v>17.244968053643845</v>
      </c>
      <c r="F302" s="15">
        <f>(SUM(Plan2!F291:F302)/SUM(Plan2!F279:F290)*100)-100</f>
        <v>3.664381275776222</v>
      </c>
      <c r="G302" s="15">
        <f>(SUM(Plan2!G291:G302)/SUM(Plan2!G279:G290)*100)-100</f>
        <v>4.432443203013122</v>
      </c>
      <c r="H302" s="15">
        <f>(SUM(Plan2!H291:H302)/SUM(Plan2!H279:H290)*100)-100</f>
        <v>-50.057483433506128</v>
      </c>
      <c r="I302" s="15">
        <f>(SUM(Plan2!I291:I302)/SUM(Plan2!I279:I290)*100)-100</f>
        <v>-0.68680615556753821</v>
      </c>
      <c r="J302" s="15">
        <f>(SUM(Plan2!J291:J302)/SUM(Plan2!J279:J290)*100)-100</f>
        <v>-0.77315997640120315</v>
      </c>
      <c r="K302" s="1"/>
      <c r="L302" s="1"/>
      <c r="M302" s="1"/>
      <c r="N302" s="1"/>
    </row>
    <row r="303" spans="1:17" x14ac:dyDescent="0.25">
      <c r="A303" s="3">
        <v>45231</v>
      </c>
      <c r="B303" s="15">
        <f>(SUM(Plan2!B292:B303)/SUM(Plan2!B280:B291)*100)-100</f>
        <v>-0.83786600368954112</v>
      </c>
      <c r="C303" s="15">
        <f>(SUM(Plan2!C292:C303)/SUM(Plan2!C280:C291)*100)-100</f>
        <v>13.082105739189458</v>
      </c>
      <c r="D303" s="15">
        <f>(SUM(Plan2!D292:D303)/SUM(Plan2!D280:D291)*100)-100</f>
        <v>14.172897979241611</v>
      </c>
      <c r="E303" s="15">
        <f>(SUM(Plan2!E292:E303)/SUM(Plan2!E280:E291)*100)-100</f>
        <v>16.798164939348297</v>
      </c>
      <c r="F303" s="15">
        <f>(SUM(Plan2!F292:F303)/SUM(Plan2!F280:F291)*100)-100</f>
        <v>6.1958413301341153</v>
      </c>
      <c r="G303" s="15">
        <f>(SUM(Plan2!G292:G303)/SUM(Plan2!G280:G291)*100)-100</f>
        <v>2.9015938391810892</v>
      </c>
      <c r="H303" s="15">
        <f>(SUM(Plan2!H292:H303)/SUM(Plan2!H280:H291)*100)-100</f>
        <v>-34.616888436192284</v>
      </c>
      <c r="I303" s="15">
        <f>(SUM(Plan2!I292:I303)/SUM(Plan2!I280:I291)*100)-100</f>
        <v>1.1941121866455404</v>
      </c>
      <c r="J303" s="15">
        <f>(SUM(Plan2!J292:J303)/SUM(Plan2!J280:J291)*100)-100</f>
        <v>1.3433137168586455</v>
      </c>
      <c r="K303" s="1"/>
      <c r="L303" s="1"/>
      <c r="M303" s="1"/>
      <c r="N303" s="1"/>
    </row>
    <row r="304" spans="1:17" x14ac:dyDescent="0.25">
      <c r="A304" s="3">
        <v>45261</v>
      </c>
      <c r="B304" s="15">
        <f>(SUM(Plan2!B293:B304)/SUM(Plan2!B281:B292)*100)-100</f>
        <v>1.6928112003064371</v>
      </c>
      <c r="C304" s="15">
        <f>(SUM(Plan2!C293:C304)/SUM(Plan2!C281:C292)*100)-100</f>
        <v>13.202717041332619</v>
      </c>
      <c r="D304" s="15">
        <f>(SUM(Plan2!D293:D304)/SUM(Plan2!D281:D292)*100)-100</f>
        <v>8.3112957086089807</v>
      </c>
      <c r="E304" s="15">
        <f>(SUM(Plan2!E293:E304)/SUM(Plan2!E281:E292)*100)-100</f>
        <v>14.413005107856392</v>
      </c>
      <c r="F304" s="15">
        <f>(SUM(Plan2!F293:F304)/SUM(Plan2!F281:F292)*100)-100</f>
        <v>7.4594265105387052</v>
      </c>
      <c r="G304" s="15">
        <f>(SUM(Plan2!G293:G304)/SUM(Plan2!G281:G292)*100)-100</f>
        <v>1.5803380270943848</v>
      </c>
      <c r="H304" s="15">
        <f>(SUM(Plan2!H293:H304)/SUM(Plan2!H281:H292)*100)-100</f>
        <v>-33.350346158261985</v>
      </c>
      <c r="I304" s="15">
        <f>(SUM(Plan2!I293:I304)/SUM(Plan2!I281:I292)*100)-100</f>
        <v>2.6871419201612383</v>
      </c>
      <c r="J304" s="15">
        <f>(SUM(Plan2!J293:J304)/SUM(Plan2!J281:J292)*100)-100</f>
        <v>3.3163266611151698</v>
      </c>
      <c r="K304" s="1"/>
      <c r="L304" s="1"/>
      <c r="M304" s="1"/>
      <c r="N304" s="1"/>
    </row>
    <row r="305" spans="1:14" x14ac:dyDescent="0.25">
      <c r="A305" s="3">
        <v>45292</v>
      </c>
      <c r="B305" s="15">
        <f>(SUM(Plan2!B294:B305)/SUM(Plan2!B282:B293)*100)-100</f>
        <v>3.67213204395172</v>
      </c>
      <c r="C305" s="15">
        <f>(SUM(Plan2!C294:C305)/SUM(Plan2!C282:C293)*100)-100</f>
        <v>13.069576768334983</v>
      </c>
      <c r="D305" s="15">
        <f>(SUM(Plan2!D294:D305)/SUM(Plan2!D282:D293)*100)-100</f>
        <v>9.1023777004074873</v>
      </c>
      <c r="E305" s="15">
        <f>(SUM(Plan2!E294:E305)/SUM(Plan2!E282:E293)*100)-100</f>
        <v>7.8791918990094132</v>
      </c>
      <c r="F305" s="15">
        <f>(SUM(Plan2!F294:F305)/SUM(Plan2!F282:F293)*100)-100</f>
        <v>6.0861901552459585</v>
      </c>
      <c r="G305" s="15">
        <f>(SUM(Plan2!G294:G305)/SUM(Plan2!G282:G293)*100)-100</f>
        <v>0.92159322281020195</v>
      </c>
      <c r="H305" s="15">
        <f>(SUM(Plan2!H294:H305)/SUM(Plan2!H282:H293)*100)-100</f>
        <v>-32.043432610063491</v>
      </c>
      <c r="I305" s="15">
        <f>(SUM(Plan2!I294:I305)/SUM(Plan2!I282:I293)*100)-100</f>
        <v>4.0386040106300527</v>
      </c>
      <c r="J305" s="15">
        <f>(SUM(Plan2!J294:J305)/SUM(Plan2!J282:J293)*100)-100</f>
        <v>4.7648694918825072</v>
      </c>
      <c r="K305" s="1"/>
      <c r="L305" s="1"/>
      <c r="M305" s="1"/>
      <c r="N305" s="1"/>
    </row>
    <row r="306" spans="1:14" x14ac:dyDescent="0.25">
      <c r="A306" s="3">
        <v>45323</v>
      </c>
      <c r="B306" s="15">
        <f>(SUM(Plan2!B295:B306)/SUM(Plan2!B283:B294)*100)-100</f>
        <v>5.2172034424831537</v>
      </c>
      <c r="C306" s="15">
        <f>(SUM(Plan2!C295:C306)/SUM(Plan2!C283:C294)*100)-100</f>
        <v>12.992308780991706</v>
      </c>
      <c r="D306" s="15">
        <f>(SUM(Plan2!D295:D306)/SUM(Plan2!D283:D294)*100)-100</f>
        <v>6.8140809226847381</v>
      </c>
      <c r="E306" s="15">
        <f>(SUM(Plan2!E295:E306)/SUM(Plan2!E283:E294)*100)-100</f>
        <v>6.8934492756681038</v>
      </c>
      <c r="F306" s="15">
        <f>(SUM(Plan2!F295:F306)/SUM(Plan2!F283:F294)*100)-100</f>
        <v>5.4973265725620308</v>
      </c>
      <c r="G306" s="15">
        <f>(SUM(Plan2!G295:G306)/SUM(Plan2!G283:G294)*100)-100</f>
        <v>-0.41401128832166023</v>
      </c>
      <c r="H306" s="15">
        <f>(SUM(Plan2!H295:H306)/SUM(Plan2!H283:H294)*100)-100</f>
        <v>-9.1686713069641996</v>
      </c>
      <c r="I306" s="15">
        <f>(SUM(Plan2!I295:I306)/SUM(Plan2!I283:I294)*100)-100</f>
        <v>6.9145573579626927</v>
      </c>
      <c r="J306" s="15">
        <f>(SUM(Plan2!J295:J306)/SUM(Plan2!J283:J294)*100)-100</f>
        <v>7.2614190479326339</v>
      </c>
      <c r="K306" s="1"/>
      <c r="L306" s="1"/>
      <c r="M306" s="1"/>
      <c r="N306" s="1"/>
    </row>
    <row r="307" spans="1:14" x14ac:dyDescent="0.25">
      <c r="A307" s="3">
        <v>45352</v>
      </c>
      <c r="B307" s="15">
        <f>(SUM(Plan2!B296:B307)/SUM(Plan2!B284:B295)*100)-100</f>
        <v>7.7294355421057901</v>
      </c>
      <c r="C307" s="15">
        <f>(SUM(Plan2!C296:C307)/SUM(Plan2!C284:C295)*100)-100</f>
        <v>14.178151762354503</v>
      </c>
      <c r="D307" s="15">
        <f>(SUM(Plan2!D296:D307)/SUM(Plan2!D284:D295)*100)-100</f>
        <v>15.988664912775505</v>
      </c>
      <c r="E307" s="15">
        <f>(SUM(Plan2!E296:E307)/SUM(Plan2!E284:E295)*100)-100</f>
        <v>2.9497740555390237</v>
      </c>
      <c r="F307" s="15">
        <f>(SUM(Plan2!F296:F307)/SUM(Plan2!F284:F295)*100)-100</f>
        <v>4.0855955809330879</v>
      </c>
      <c r="G307" s="15">
        <f>(SUM(Plan2!G296:G307)/SUM(Plan2!G284:G295)*100)-100</f>
        <v>-0.80952936011262011</v>
      </c>
      <c r="H307" s="15">
        <f>(SUM(Plan2!H296:H307)/SUM(Plan2!H284:H295)*100)-100</f>
        <v>-6.6868768659802669</v>
      </c>
      <c r="I307" s="15">
        <f>(SUM(Plan2!I296:I307)/SUM(Plan2!I284:I295)*100)-100</f>
        <v>9.7274283084121294</v>
      </c>
      <c r="J307" s="15">
        <f>(SUM(Plan2!J296:J307)/SUM(Plan2!J284:J295)*100)-100</f>
        <v>9.7623471842485969</v>
      </c>
      <c r="K307" s="1"/>
      <c r="L307" s="1"/>
      <c r="M307" s="1"/>
      <c r="N307" s="1"/>
    </row>
    <row r="308" spans="1:14" x14ac:dyDescent="0.25">
      <c r="A308" s="3">
        <v>45383</v>
      </c>
      <c r="B308" s="15">
        <f>(SUM(Plan2!B297:B308)/SUM(Plan2!B285:B296)*100)-100</f>
        <v>8.0416717041920265</v>
      </c>
      <c r="C308" s="15">
        <f>(SUM(Plan2!C297:C308)/SUM(Plan2!C285:C296)*100)-100</f>
        <v>5.5610956609312154</v>
      </c>
      <c r="D308" s="15">
        <f>(SUM(Plan2!D297:D308)/SUM(Plan2!D285:D296)*100)-100</f>
        <v>10.929392539509237</v>
      </c>
      <c r="E308" s="15">
        <f>(SUM(Plan2!E297:E308)/SUM(Plan2!E285:E296)*100)-100</f>
        <v>5.2804408415909165</v>
      </c>
      <c r="F308" s="15">
        <f>(SUM(Plan2!F297:F308)/SUM(Plan2!F285:F296)*100)-100</f>
        <v>3.9642356613221637</v>
      </c>
      <c r="G308" s="15">
        <f>(SUM(Plan2!G297:G308)/SUM(Plan2!G285:G296)*100)-100</f>
        <v>-1.8438178253975224</v>
      </c>
      <c r="H308" s="15">
        <f>(SUM(Plan2!H297:H308)/SUM(Plan2!H285:H296)*100)-100</f>
        <v>1.440879086628982</v>
      </c>
      <c r="I308" s="15">
        <f>(SUM(Plan2!I297:I308)/SUM(Plan2!I285:I296)*100)-100</f>
        <v>9.4611292185627036</v>
      </c>
      <c r="J308" s="15">
        <f>(SUM(Plan2!J297:J308)/SUM(Plan2!J285:J296)*100)-100</f>
        <v>9.4809721907002142</v>
      </c>
      <c r="K308" s="1"/>
      <c r="L308" s="1"/>
      <c r="M308" s="1"/>
      <c r="N308" s="1"/>
    </row>
    <row r="309" spans="1:14" x14ac:dyDescent="0.25">
      <c r="A309" s="3">
        <v>45413</v>
      </c>
      <c r="B309" s="15">
        <f>(SUM(Plan2!B298:B309)/SUM(Plan2!B286:B297)*100)-100</f>
        <v>9.9632731838751738</v>
      </c>
      <c r="C309" s="15">
        <f>(SUM(Plan2!C298:C309)/SUM(Plan2!C286:C297)*100)-100</f>
        <v>6.1259120300028371</v>
      </c>
      <c r="D309" s="15">
        <f>(SUM(Plan2!D298:D309)/SUM(Plan2!D286:D297)*100)-100</f>
        <v>10.967309942123762</v>
      </c>
      <c r="E309" s="15">
        <f>(SUM(Plan2!E298:E309)/SUM(Plan2!E286:E297)*100)-100</f>
        <v>6.2140058508765321</v>
      </c>
      <c r="F309" s="15">
        <f>(SUM(Plan2!F298:F309)/SUM(Plan2!F286:F297)*100)-100</f>
        <v>2.7849852851043124</v>
      </c>
      <c r="G309" s="15">
        <f>(SUM(Plan2!G298:G309)/SUM(Plan2!G286:G297)*100)-100</f>
        <v>-2.3265467602784753</v>
      </c>
      <c r="H309" s="15">
        <f>(SUM(Plan2!H298:H309)/SUM(Plan2!H286:H297)*100)-100</f>
        <v>29.195858016623077</v>
      </c>
      <c r="I309" s="15">
        <f>(SUM(Plan2!I298:I309)/SUM(Plan2!I286:I297)*100)-100</f>
        <v>12.348639221655048</v>
      </c>
      <c r="J309" s="15">
        <f>(SUM(Plan2!J298:J309)/SUM(Plan2!J286:J297)*100)-100</f>
        <v>12.061974868490893</v>
      </c>
      <c r="K309" s="1"/>
      <c r="L309" s="1"/>
      <c r="M309" s="1"/>
      <c r="N309" s="1"/>
    </row>
    <row r="310" spans="1:14" x14ac:dyDescent="0.25">
      <c r="A310" s="3">
        <v>45444</v>
      </c>
      <c r="B310" s="15">
        <f>(SUM(Plan2!B299:B310)/SUM(Plan2!B287:B298)*100)-100</f>
        <v>12.70306250788056</v>
      </c>
      <c r="C310" s="15">
        <f>(SUM(Plan2!C299:C310)/SUM(Plan2!C287:C298)*100)-100</f>
        <v>7.7979190829968701</v>
      </c>
      <c r="D310" s="15">
        <f>(SUM(Plan2!D299:D310)/SUM(Plan2!D287:D298)*100)-100</f>
        <v>11.363666204694638</v>
      </c>
      <c r="E310" s="15">
        <f>(SUM(Plan2!E299:E310)/SUM(Plan2!E287:E298)*100)-100</f>
        <v>3.2276298265707055</v>
      </c>
      <c r="F310" s="15">
        <f>(SUM(Plan2!F299:F310)/SUM(Plan2!F287:F298)*100)-100</f>
        <v>1.990577833595907</v>
      </c>
      <c r="G310" s="15">
        <f>(SUM(Plan2!G299:G310)/SUM(Plan2!G287:G298)*100)-100</f>
        <v>-1.6587383559976843</v>
      </c>
      <c r="H310" s="15">
        <f>(SUM(Plan2!H299:H310)/SUM(Plan2!H287:H298)*100)-100</f>
        <v>30.790856674366097</v>
      </c>
      <c r="I310" s="15">
        <f>(SUM(Plan2!I299:I310)/SUM(Plan2!I287:I298)*100)-100</f>
        <v>15.55805441022801</v>
      </c>
      <c r="J310" s="15">
        <f>(SUM(Plan2!J299:J310)/SUM(Plan2!J287:J298)*100)-100</f>
        <v>15.080108440915168</v>
      </c>
      <c r="K310" s="1"/>
      <c r="L310" s="1"/>
      <c r="M310" s="1"/>
      <c r="N310" s="1"/>
    </row>
    <row r="311" spans="1:14" x14ac:dyDescent="0.25">
      <c r="A311" s="3">
        <v>45474</v>
      </c>
      <c r="B311" s="15">
        <f>(SUM(Plan2!B300:B311)/SUM(Plan2!B288:B299)*100)-100</f>
        <v>14.57557021018097</v>
      </c>
      <c r="C311" s="15">
        <f>(SUM(Plan2!C300:C311)/SUM(Plan2!C288:C299)*100)-100</f>
        <v>11.286621562366079</v>
      </c>
      <c r="D311" s="15">
        <f>(SUM(Plan2!D300:D311)/SUM(Plan2!D288:D299)*100)-100</f>
        <v>12.508768516633737</v>
      </c>
      <c r="E311" s="15">
        <f>(SUM(Plan2!E300:E311)/SUM(Plan2!E288:E299)*100)-100</f>
        <v>9.3482895491008975</v>
      </c>
      <c r="F311" s="15">
        <f>(SUM(Plan2!F300:F311)/SUM(Plan2!F288:F299)*100)-100</f>
        <v>4.8598570532806633</v>
      </c>
      <c r="G311" s="15">
        <f>(SUM(Plan2!G300:G311)/SUM(Plan2!G288:G299)*100)-100</f>
        <v>-1.0170170273150205</v>
      </c>
      <c r="H311" s="15">
        <f>(SUM(Plan2!H300:H311)/SUM(Plan2!H288:H299)*100)-100</f>
        <v>29.188787495851614</v>
      </c>
      <c r="I311" s="15">
        <f>(SUM(Plan2!I300:I311)/SUM(Plan2!I288:I299)*100)-100</f>
        <v>11.316888136194009</v>
      </c>
      <c r="J311" s="15">
        <f>(SUM(Plan2!J300:J311)/SUM(Plan2!J288:J299)*100)-100</f>
        <v>12.394202815812676</v>
      </c>
      <c r="K311" s="1"/>
      <c r="L311" s="1"/>
      <c r="M311" s="1"/>
      <c r="N311" s="1"/>
    </row>
    <row r="312" spans="1:14" x14ac:dyDescent="0.25">
      <c r="A312" s="3">
        <v>45505</v>
      </c>
      <c r="B312" s="15">
        <f>(SUM(Plan2!B301:B312)/SUM(Plan2!B289:B300)*100)-100</f>
        <v>13.81676504371832</v>
      </c>
      <c r="C312" s="15">
        <f>(SUM(Plan2!C301:C312)/SUM(Plan2!C289:C300)*100)-100</f>
        <v>9.7038979565041217</v>
      </c>
      <c r="D312" s="15">
        <f>(SUM(Plan2!D301:D312)/SUM(Plan2!D289:D300)*100)-100</f>
        <v>11.496259085530298</v>
      </c>
      <c r="E312" s="15">
        <f>(SUM(Plan2!E301:E312)/SUM(Plan2!E289:E300)*100)-100</f>
        <v>14.594105179698971</v>
      </c>
      <c r="F312" s="15">
        <f>(SUM(Plan2!F301:F312)/SUM(Plan2!F289:F300)*100)-100</f>
        <v>3.7740695899032772</v>
      </c>
      <c r="G312" s="15">
        <f>(SUM(Plan2!G301:G312)/SUM(Plan2!G289:G300)*100)-100</f>
        <v>2.0361145201402593</v>
      </c>
      <c r="H312" s="15">
        <f>(SUM(Plan2!H301:H312)/SUM(Plan2!H289:H300)*100)-100</f>
        <v>46.89153676035113</v>
      </c>
      <c r="I312" s="15">
        <f>(SUM(Plan2!I301:I312)/SUM(Plan2!I289:I300)*100)-100</f>
        <v>10.947376266419568</v>
      </c>
      <c r="J312" s="15">
        <f>(SUM(Plan2!J301:J312)/SUM(Plan2!J289:J300)*100)-100</f>
        <v>11.994484671235256</v>
      </c>
      <c r="K312" s="1"/>
      <c r="L312" s="1"/>
      <c r="M312" s="1"/>
      <c r="N312" s="1"/>
    </row>
    <row r="313" spans="1:14" x14ac:dyDescent="0.25">
      <c r="A313" s="3">
        <v>45536</v>
      </c>
      <c r="B313" s="15">
        <f>(SUM(Plan2!B302:B313)/SUM(Plan2!B290:B301)*100)-100</f>
        <v>13.375582347347972</v>
      </c>
      <c r="C313" s="15">
        <f>(SUM(Plan2!C302:C313)/SUM(Plan2!C290:C301)*100)-100</f>
        <v>9.4432592254065923</v>
      </c>
      <c r="D313" s="15">
        <f>(SUM(Plan2!D302:D313)/SUM(Plan2!D290:D301)*100)-100</f>
        <v>11.350151087086019</v>
      </c>
      <c r="E313" s="15">
        <f>(SUM(Plan2!E302:E313)/SUM(Plan2!E290:E301)*100)-100</f>
        <v>13.730192592498454</v>
      </c>
      <c r="F313" s="15">
        <f>(SUM(Plan2!F302:F313)/SUM(Plan2!F290:F301)*100)-100</f>
        <v>4.4154040812277202</v>
      </c>
      <c r="G313" s="15">
        <f>(SUM(Plan2!G302:G313)/SUM(Plan2!G290:G301)*100)-100</f>
        <v>2.6810287782619469</v>
      </c>
      <c r="H313" s="15">
        <f>(SUM(Plan2!H302:H313)/SUM(Plan2!H290:H301)*100)-100</f>
        <v>45.126506980190015</v>
      </c>
      <c r="I313" s="15">
        <f>(SUM(Plan2!I302:I313)/SUM(Plan2!I290:I301)*100)-100</f>
        <v>9.1912513672802447</v>
      </c>
      <c r="J313" s="15">
        <f>(SUM(Plan2!J302:J313)/SUM(Plan2!J290:J301)*100)-100</f>
        <v>10.516803143877269</v>
      </c>
      <c r="K313" s="1"/>
      <c r="L313" s="1"/>
      <c r="M313" s="1"/>
      <c r="N313" s="1"/>
    </row>
    <row r="314" spans="1:14" x14ac:dyDescent="0.25">
      <c r="A314" s="3">
        <v>45566</v>
      </c>
      <c r="B314" s="15">
        <f>(SUM(Plan2!B303:B314)/SUM(Plan2!B291:B302)*100)-100</f>
        <v>13.698145514876913</v>
      </c>
      <c r="C314" s="15">
        <f>(SUM(Plan2!C303:C314)/SUM(Plan2!C291:C302)*100)-100</f>
        <v>4.8108283574040058</v>
      </c>
      <c r="D314" s="15">
        <f>(SUM(Plan2!D303:D314)/SUM(Plan2!D291:D302)*100)-100</f>
        <v>12.310722309921999</v>
      </c>
      <c r="E314" s="15">
        <f>(SUM(Plan2!E303:E314)/SUM(Plan2!E291:E302)*100)-100</f>
        <v>18.968674598941334</v>
      </c>
      <c r="F314" s="15">
        <f>(SUM(Plan2!F303:F314)/SUM(Plan2!F291:F302)*100)-100</f>
        <v>-4.2819797252781626</v>
      </c>
      <c r="G314" s="15">
        <f>(SUM(Plan2!G303:G314)/SUM(Plan2!G291:G302)*100)-100</f>
        <v>3.0321827275035247</v>
      </c>
      <c r="H314" s="15">
        <f>(SUM(Plan2!H303:H314)/SUM(Plan2!H291:H302)*100)-100</f>
        <v>43.181282022645831</v>
      </c>
      <c r="I314" s="15">
        <f>(SUM(Plan2!I303:I314)/SUM(Plan2!I291:I302)*100)-100</f>
        <v>9.0270734078669221</v>
      </c>
      <c r="J314" s="15">
        <f>(SUM(Plan2!J303:J314)/SUM(Plan2!J291:J302)*100)-100</f>
        <v>10.257017044033717</v>
      </c>
      <c r="K314" s="1"/>
      <c r="L314" s="1"/>
      <c r="M314" s="1"/>
      <c r="N314" s="1"/>
    </row>
    <row r="315" spans="1:14" x14ac:dyDescent="0.25">
      <c r="A315" s="3">
        <v>45597</v>
      </c>
      <c r="B315" s="15">
        <f>(SUM(Plan2!B304:B315)/SUM(Plan2!B292:B303)*100)-100</f>
        <v>13.475055447797899</v>
      </c>
      <c r="C315" s="15">
        <f>(SUM(Plan2!C304:C315)/SUM(Plan2!C292:C303)*100)-100</f>
        <v>3.7407884069342572</v>
      </c>
      <c r="D315" s="15">
        <f>(SUM(Plan2!D304:D315)/SUM(Plan2!D292:D303)*100)-100</f>
        <v>9.0549168709130612</v>
      </c>
      <c r="E315" s="15">
        <f>(SUM(Plan2!E304:E315)/SUM(Plan2!E292:E303)*100)-100</f>
        <v>18.580149970694706</v>
      </c>
      <c r="F315" s="15">
        <f>(SUM(Plan2!F304:F315)/SUM(Plan2!F292:F303)*100)-100</f>
        <v>-7.3435900094674338</v>
      </c>
      <c r="G315" s="15">
        <f>(SUM(Plan2!G304:G315)/SUM(Plan2!G292:G303)*100)-100</f>
        <v>2.5783015365336723</v>
      </c>
      <c r="H315" s="15">
        <f>(SUM(Plan2!H304:H315)/SUM(Plan2!H292:H303)*100)-100</f>
        <v>15.817596449306308</v>
      </c>
      <c r="I315" s="15">
        <f>(SUM(Plan2!I304:I315)/SUM(Plan2!I292:I303)*100)-100</f>
        <v>6.8164292144544874</v>
      </c>
      <c r="J315" s="15">
        <f>(SUM(Plan2!J304:J315)/SUM(Plan2!J292:J303)*100)-100</f>
        <v>8.0446994015620987</v>
      </c>
      <c r="K315" s="1"/>
      <c r="L315" s="1"/>
      <c r="M315" s="1"/>
      <c r="N315" s="1"/>
    </row>
    <row r="316" spans="1:14" x14ac:dyDescent="0.25">
      <c r="A316" s="3">
        <v>45627</v>
      </c>
      <c r="B316" s="15">
        <f>(SUM(Plan2!B305:B316)/SUM(Plan2!B293:B304)*100)-100</f>
        <v>12.171827390352547</v>
      </c>
      <c r="C316" s="15">
        <f>(SUM(Plan2!C305:C316)/SUM(Plan2!C293:C304)*100)-100</f>
        <v>3.697943222929581</v>
      </c>
      <c r="D316" s="15">
        <f>(SUM(Plan2!D305:D316)/SUM(Plan2!D293:D304)*100)-100</f>
        <v>10.782905711171509</v>
      </c>
      <c r="E316" s="15">
        <f>(SUM(Plan2!E305:E316)/SUM(Plan2!E293:E304)*100)-100</f>
        <v>26.783259197136886</v>
      </c>
      <c r="F316" s="15">
        <f>(SUM(Plan2!F305:F316)/SUM(Plan2!F293:F304)*100)-100</f>
        <v>-8.1782140266645484</v>
      </c>
      <c r="G316" s="15">
        <f>(SUM(Plan2!G305:G316)/SUM(Plan2!G293:G304)*100)-100</f>
        <v>2.0284183519305969</v>
      </c>
      <c r="H316" s="15">
        <f>(SUM(Plan2!H305:H316)/SUM(Plan2!H293:H304)*100)-100</f>
        <v>15.100552504039342</v>
      </c>
      <c r="I316" s="15">
        <f>(SUM(Plan2!I305:I316)/SUM(Plan2!I293:I304)*100)-100</f>
        <v>9.8567993065665718</v>
      </c>
      <c r="J316" s="15">
        <f>(SUM(Plan2!J305:J316)/SUM(Plan2!J293:J304)*100)-100</f>
        <v>9.5158030986670639</v>
      </c>
      <c r="K316" s="1"/>
      <c r="L316" s="1"/>
      <c r="M316" s="1"/>
      <c r="N316" s="1"/>
    </row>
    <row r="317" spans="1:14" x14ac:dyDescent="0.25">
      <c r="A317" s="3">
        <v>45658</v>
      </c>
      <c r="B317" s="15">
        <f>(SUM(Plan2!B306:B317)/SUM(Plan2!B294:B305)*100)-100</f>
        <v>10.283938972546196</v>
      </c>
      <c r="C317" s="15">
        <f>(SUM(Plan2!C306:C317)/SUM(Plan2!C294:C305)*100)-100</f>
        <v>2.7660851622686664</v>
      </c>
      <c r="D317" s="15">
        <f>(SUM(Plan2!D306:D317)/SUM(Plan2!D294:D305)*100)-100</f>
        <v>10.82520870998691</v>
      </c>
      <c r="E317" s="15">
        <f>(SUM(Plan2!E306:E317)/SUM(Plan2!E294:E305)*100)-100</f>
        <v>31.158494547052044</v>
      </c>
      <c r="F317" s="15">
        <f>(SUM(Plan2!F306:F317)/SUM(Plan2!F294:F305)*100)-100</f>
        <v>-6.1386141528767695</v>
      </c>
      <c r="G317" s="15">
        <f>(SUM(Plan2!G306:G317)/SUM(Plan2!G294:G305)*100)-100</f>
        <v>2.3166723700509806</v>
      </c>
      <c r="H317" s="15">
        <f>(SUM(Plan2!H306:H317)/SUM(Plan2!H294:H305)*100)-100</f>
        <v>14.136065085761402</v>
      </c>
      <c r="I317" s="15">
        <f>(SUM(Plan2!I306:I317)/SUM(Plan2!I294:I305)*100)-100</f>
        <v>8.6534122258462958</v>
      </c>
      <c r="J317" s="15">
        <f>(SUM(Plan2!J306:J317)/SUM(Plan2!J294:J305)*100)-100</f>
        <v>8.1327906164453907</v>
      </c>
      <c r="K317" s="1"/>
      <c r="L317" s="1"/>
      <c r="M317" s="1"/>
      <c r="N317" s="1"/>
    </row>
    <row r="318" spans="1:14" x14ac:dyDescent="0.25">
      <c r="A318" s="3">
        <v>45689</v>
      </c>
      <c r="B318" s="15">
        <f>(SUM(Plan2!B307:B318)/SUM(Plan2!B295:B306)*100)-100</f>
        <v>9.9654199512938249</v>
      </c>
      <c r="C318" s="15">
        <f>(SUM(Plan2!C307:C318)/SUM(Plan2!C295:C306)*100)-100</f>
        <v>2.4920044101603764</v>
      </c>
      <c r="D318" s="15">
        <f>(SUM(Plan2!D307:D318)/SUM(Plan2!D295:D306)*100)-100</f>
        <v>10.947346871581459</v>
      </c>
      <c r="E318" s="15">
        <f>(SUM(Plan2!E307:E318)/SUM(Plan2!E295:E306)*100)-100</f>
        <v>26.885917505412522</v>
      </c>
      <c r="F318" s="15">
        <f>(SUM(Plan2!F307:F318)/SUM(Plan2!F295:F306)*100)-100</f>
        <v>-3.7510104739553896</v>
      </c>
      <c r="G318" s="15">
        <f>(SUM(Plan2!G307:G318)/SUM(Plan2!G295:G306)*100)-100</f>
        <v>3.5400550675323217</v>
      </c>
      <c r="H318" s="15">
        <f>(SUM(Plan2!H307:H318)/SUM(Plan2!H295:H306)*100)-100</f>
        <v>-3.8506691947845866</v>
      </c>
      <c r="I318" s="15">
        <f>(SUM(Plan2!I307:I318)/SUM(Plan2!I295:I306)*100)-100</f>
        <v>7.8297219102777831</v>
      </c>
      <c r="J318" s="15">
        <f>(SUM(Plan2!J307:J318)/SUM(Plan2!J295:J306)*100)-100</f>
        <v>7.2723874928376233</v>
      </c>
      <c r="K318" s="1"/>
      <c r="L318" s="1"/>
      <c r="M318" s="1"/>
      <c r="N318" s="1"/>
    </row>
    <row r="319" spans="1:14" x14ac:dyDescent="0.25">
      <c r="A319" s="3">
        <v>45717</v>
      </c>
      <c r="B319" s="15">
        <f>(SUM(Plan2!B308:B319)/SUM(Plan2!B296:B307)*100)-100</f>
        <v>8.7280696892802894</v>
      </c>
      <c r="C319" s="15">
        <f>(SUM(Plan2!C308:C319)/SUM(Plan2!C296:C307)*100)-100</f>
        <v>3.1125533649583019</v>
      </c>
      <c r="D319" s="15">
        <f>(SUM(Plan2!D308:D319)/SUM(Plan2!D296:D307)*100)-100</f>
        <v>-2.9224458622337579E-2</v>
      </c>
      <c r="E319" s="15">
        <f>(SUM(Plan2!E308:E319)/SUM(Plan2!E296:E307)*100)-100</f>
        <v>28.86468032911165</v>
      </c>
      <c r="F319" s="15">
        <f>(SUM(Plan2!F308:F319)/SUM(Plan2!F296:F307)*100)-100</f>
        <v>-1.4495622648884705</v>
      </c>
      <c r="G319" s="15">
        <f>(SUM(Plan2!G308:G319)/SUM(Plan2!G296:G307)*100)-100</f>
        <v>4.1715240811460319</v>
      </c>
      <c r="H319" s="15">
        <f>(SUM(Plan2!H308:H319)/SUM(Plan2!H296:H307)*100)-100</f>
        <v>-3.5490719743202561</v>
      </c>
      <c r="I319" s="15">
        <f>(SUM(Plan2!I308:I319)/SUM(Plan2!I296:I307)*100)-100</f>
        <v>5.9641458499475135</v>
      </c>
      <c r="J319" s="15">
        <f>(SUM(Plan2!J308:J319)/SUM(Plan2!J296:J307)*100)-100</f>
        <v>5.5574486952000512</v>
      </c>
      <c r="K319" s="1"/>
      <c r="L319" s="1"/>
      <c r="M319" s="1"/>
      <c r="N319" s="1"/>
    </row>
    <row r="320" spans="1:14" x14ac:dyDescent="0.25">
      <c r="A320" s="3">
        <v>45748</v>
      </c>
      <c r="B320" s="15">
        <f>(SUM(Plan2!B309:B320)/SUM(Plan2!B297:B308)*100)-100</f>
        <v>7.6975596942466353</v>
      </c>
      <c r="C320" s="15">
        <f>(SUM(Plan2!C309:C320)/SUM(Plan2!C297:C308)*100)-100</f>
        <v>4.8654004554421419</v>
      </c>
      <c r="D320" s="15">
        <f>(SUM(Plan2!D309:D320)/SUM(Plan2!D297:D308)*100)-100</f>
        <v>9.2612701620947746</v>
      </c>
      <c r="E320" s="15">
        <f>(SUM(Plan2!E309:E320)/SUM(Plan2!E297:E308)*100)-100</f>
        <v>21.94482613761383</v>
      </c>
      <c r="F320" s="15">
        <f>(SUM(Plan2!F309:F320)/SUM(Plan2!F297:F308)*100)-100</f>
        <v>0.43490780575083932</v>
      </c>
      <c r="G320" s="15">
        <f>(SUM(Plan2!G309:G320)/SUM(Plan2!G297:G308)*100)-100</f>
        <v>5.4057770588880487</v>
      </c>
      <c r="H320" s="15">
        <f>(SUM(Plan2!H309:H320)/SUM(Plan2!H297:H308)*100)-100</f>
        <v>-17.129240113670917</v>
      </c>
      <c r="I320" s="15">
        <f>(SUM(Plan2!I309:I320)/SUM(Plan2!I297:I308)*100)-100</f>
        <v>4.9958106966593476</v>
      </c>
      <c r="J320" s="15">
        <f>(SUM(Plan2!J309:J320)/SUM(Plan2!J297:J308)*100)-100</f>
        <v>4.4750590382337521</v>
      </c>
      <c r="K320" s="1"/>
      <c r="L320" s="1"/>
      <c r="M320" s="1"/>
      <c r="N320" s="1"/>
    </row>
    <row r="321" spans="1:14" x14ac:dyDescent="0.25">
      <c r="A321" s="56">
        <v>45778</v>
      </c>
      <c r="B321" s="54">
        <f>(SUM(Plan2!B310:B321)/SUM(Plan2!B298:B309)*100)-100</f>
        <v>7.4383982841971488</v>
      </c>
      <c r="C321" s="55">
        <f>(SUM(Plan2!C310:C321)/SUM(Plan2!C298:C309)*100)-100</f>
        <v>6.5450778189546526</v>
      </c>
      <c r="D321" s="57">
        <f>(SUM(Plan2!D310:D321)/SUM(Plan2!D298:D309)*100)-100</f>
        <v>9.3976420984347726</v>
      </c>
      <c r="E321" s="1">
        <f>(SUM(Plan2!E310:E321)/SUM(Plan2!E298:E309)*100)-100</f>
        <v>17.091258540922681</v>
      </c>
      <c r="F321" s="1">
        <f>(SUM(Plan2!F310:F321)/SUM(Plan2!F298:F309)*100)-100</f>
        <v>4.2055128875989993</v>
      </c>
      <c r="G321" s="1">
        <f>(SUM(Plan2!G310:G321)/SUM(Plan2!G298:G309)*100)-100</f>
        <v>7.2164650310273259</v>
      </c>
      <c r="H321" s="1">
        <f>(SUM(Plan2!H310:H321)/SUM(Plan2!H298:H309)*100)-100</f>
        <v>-25.575407777640592</v>
      </c>
      <c r="I321" s="1">
        <f>(SUM(Plan2!I310:I321)/SUM(Plan2!I298:I309)*100)-100</f>
        <v>5.3501021626960892</v>
      </c>
      <c r="J321" s="57">
        <f>(SUM(Plan2!J310:J321)/SUM(Plan2!J298:J309)*100)-100</f>
        <v>4.5521528039978563</v>
      </c>
      <c r="K321" s="1"/>
      <c r="L321" s="1"/>
      <c r="M321" s="1"/>
      <c r="N321" s="1"/>
    </row>
    <row r="322" spans="1:14" x14ac:dyDescent="0.25">
      <c r="A322" s="3">
        <v>45809</v>
      </c>
      <c r="B322" s="15">
        <f>(SUM(Plan2!B311:B322)/SUM(Plan2!B299:B310)*100)-100</f>
        <v>5.3212099828567716</v>
      </c>
      <c r="C322" s="15">
        <f>(SUM(Plan2!C311:C322)/SUM(Plan2!C299:C310)*100)-100</f>
        <v>7.6395232128396344</v>
      </c>
      <c r="D322" s="15">
        <f>(SUM(Plan2!D311:D322)/SUM(Plan2!D299:D310)*100)-100</f>
        <v>9.4070171227468791</v>
      </c>
      <c r="E322" s="15">
        <f>(SUM(Plan2!E311:E322)/SUM(Plan2!E299:E310)*100)-100</f>
        <v>21.721649965380266</v>
      </c>
      <c r="F322" s="15">
        <f>(SUM(Plan2!F311:F322)/SUM(Plan2!F299:F310)*100)-100</f>
        <v>7.7320232788760563</v>
      </c>
      <c r="G322" s="15">
        <f>(SUM(Plan2!G311:G322)/SUM(Plan2!G299:G310)*100)-100</f>
        <v>7.436750185797834</v>
      </c>
      <c r="H322" s="15">
        <f>(SUM(Plan2!H311:H322)/SUM(Plan2!H299:H310)*100)-100</f>
        <v>-26.293067600525987</v>
      </c>
      <c r="I322" s="15">
        <f>(SUM(Plan2!I311:I322)/SUM(Plan2!I299:I310)*100)-100</f>
        <v>4.9489816602921621</v>
      </c>
      <c r="J322" s="15">
        <f>(SUM(Plan2!J311:J322)/SUM(Plan2!J299:J310)*100)-100</f>
        <v>3.850124054094934</v>
      </c>
      <c r="K322" s="1"/>
      <c r="L322" s="1"/>
      <c r="M322" s="1"/>
      <c r="N322" s="1"/>
    </row>
    <row r="323" spans="1:14" x14ac:dyDescent="0.25">
      <c r="A323" s="56">
        <v>45839</v>
      </c>
      <c r="B323" s="62">
        <f>(SUM(Plan2!B312:B323)/SUM(Plan2!B300:B311)*100)-100</f>
        <v>4.2243072585096826</v>
      </c>
      <c r="C323" s="64">
        <f>(SUM(Plan2!C312:C323)/SUM(Plan2!C300:C311)*100)-100</f>
        <v>7.5007612861540167</v>
      </c>
      <c r="D323" s="1">
        <f>(SUM(Plan2!D312:D323)/SUM(Plan2!D300:D311)*100)-100</f>
        <v>6.8412951087891969</v>
      </c>
      <c r="E323" s="1">
        <f>(SUM(Plan2!E312:E323)/SUM(Plan2!E300:E311)*100)-100</f>
        <v>11.366584345975994</v>
      </c>
      <c r="F323" s="1">
        <f>(SUM(Plan2!F312:F323)/SUM(Plan2!F300:F311)*100)-100</f>
        <v>10.658781828338306</v>
      </c>
      <c r="G323" s="1">
        <f>(SUM(Plan2!G312:G323)/SUM(Plan2!G300:G311)*100)-100</f>
        <v>8.1392947349147278</v>
      </c>
      <c r="H323" s="1">
        <f>(SUM(Plan2!H312:H323)/SUM(Plan2!H300:H311)*100)-100</f>
        <v>-21.091217562946994</v>
      </c>
      <c r="I323" s="1">
        <f>(SUM(Plan2!I312:I323)/SUM(Plan2!I300:I311)*100)-100</f>
        <v>6.6624596552534285</v>
      </c>
      <c r="J323" s="1">
        <f>(SUM(Plan2!J312:J323)/SUM(Plan2!J300:J311)*100)-100</f>
        <v>4.9094970913331082</v>
      </c>
      <c r="K323" s="1"/>
      <c r="L323" s="1"/>
      <c r="M323" s="1"/>
      <c r="N323" s="1"/>
    </row>
    <row r="324" spans="1:14" x14ac:dyDescent="0.25">
      <c r="A324" s="71">
        <v>45870</v>
      </c>
      <c r="B324" s="72">
        <f>(SUM(Plan2!B313:B324)/SUM(Plan2!B301:B312)*100)-100</f>
        <v>3.4014916994884743</v>
      </c>
      <c r="C324" s="64">
        <f>(SUM(Plan2!C313:C324)/SUM(Plan2!C301:C312)*100)-100</f>
        <v>7.6270189868684355</v>
      </c>
      <c r="D324" s="1">
        <f>(SUM(Plan2!D313:D324)/SUM(Plan2!D301:D312)*100)-100</f>
        <v>9.5563944563379124</v>
      </c>
      <c r="E324" s="1">
        <f>(SUM(Plan2!E313:E324)/SUM(Plan2!E301:E312)*100)-100</f>
        <v>5.9644477097847926</v>
      </c>
      <c r="F324" s="1">
        <f>(SUM(Plan2!F313:F324)/SUM(Plan2!F301:F312)*100)-100</f>
        <v>14.132426208116584</v>
      </c>
      <c r="G324" s="1">
        <f>(SUM(Plan2!G313:G324)/SUM(Plan2!G301:G312)*100)-100</f>
        <v>5.5239356684359251</v>
      </c>
      <c r="H324" s="1">
        <f>(SUM(Plan2!H313:H324)/SUM(Plan2!H301:H312)*100)-100</f>
        <v>-28.633223064734935</v>
      </c>
      <c r="I324" s="1">
        <f>(SUM(Plan2!I313:I324)/SUM(Plan2!I301:I312)*100)-100</f>
        <v>9.3127242958132683</v>
      </c>
      <c r="J324" s="1">
        <f>(SUM(Plan2!J313:J324)/SUM(Plan2!J301:J312)*100)-100</f>
        <v>6.6080793993211699</v>
      </c>
      <c r="K324" s="1"/>
      <c r="L324" s="1"/>
      <c r="M324" s="1"/>
      <c r="N324" s="1"/>
    </row>
    <row r="325" spans="1:14" x14ac:dyDescent="0.25">
      <c r="A325" s="71">
        <v>45901</v>
      </c>
      <c r="B325" s="72">
        <f>(SUM(Plan2!B314:B324)/SUM(Plan2!B302:B313)*100)-100</f>
        <v>-6.1248627770951174</v>
      </c>
      <c r="C325" s="64">
        <f>(SUM(Plan2!C314:C324)/SUM(Plan2!C302:C313)*100)-100</f>
        <v>-2.194133814354629</v>
      </c>
      <c r="D325" s="1">
        <f>(SUM(Plan2!D314:D324)/SUM(Plan2!D302:D313)*100)-100</f>
        <v>0.10436266842384612</v>
      </c>
      <c r="E325" s="1">
        <f>(SUM(Plan2!E314:E324)/SUM(Plan2!E302:E313)*100)-100</f>
        <v>-3.054134633222688</v>
      </c>
      <c r="F325" s="1">
        <f>(SUM(Plan2!F314:F324)/SUM(Plan2!F302:F313)*100)-100</f>
        <v>-3.5615456731185162</v>
      </c>
      <c r="G325" s="1">
        <f>(SUM(Plan2!G314:G324)/SUM(Plan2!G302:G313)*100)-100</f>
        <v>-1.1210711268276441</v>
      </c>
      <c r="H325" s="1">
        <f>(SUM(Plan2!H314:H324)/SUM(Plan2!H302:H313)*100)-100</f>
        <v>-32.507497719161037</v>
      </c>
      <c r="I325" s="1">
        <f>(SUM(Plan2!I314:I324)/SUM(Plan2!I302:I313)*100)-100</f>
        <v>0.88206231008749114</v>
      </c>
      <c r="J325" s="1">
        <f>(SUM(Plan2!J314:J324)/SUM(Plan2!J302:J313)*100)-100</f>
        <v>-2.0070151763089967</v>
      </c>
      <c r="K325" s="1"/>
      <c r="L325" s="1"/>
      <c r="M325" s="1"/>
      <c r="N325" s="1"/>
    </row>
    <row r="326" spans="1:14" x14ac:dyDescent="0.25">
      <c r="A326" s="71">
        <v>45931</v>
      </c>
      <c r="B326" s="72">
        <f>(SUM(Plan2!B315:B325)/SUM(Plan2!B303:B314)*100)-100</f>
        <v>-6.3791817234724135</v>
      </c>
      <c r="C326" s="64">
        <f>(SUM(Plan2!C315:C325)/SUM(Plan2!C303:C314)*100)-100</f>
        <v>3.4166288414404562</v>
      </c>
      <c r="D326" s="1">
        <f>(SUM(Plan2!D315:D325)/SUM(Plan2!D303:D314)*100)-100</f>
        <v>-1.9220655973527556</v>
      </c>
      <c r="E326" s="1">
        <f>(SUM(Plan2!E315:E325)/SUM(Plan2!E303:E314)*100)-100</f>
        <v>-6.9476543304541849</v>
      </c>
      <c r="F326" s="1">
        <f>(SUM(Plan2!F315:F325)/SUM(Plan2!F303:F314)*100)-100</f>
        <v>8.649088382394126</v>
      </c>
      <c r="G326" s="1">
        <f>(SUM(Plan2!G315:G325)/SUM(Plan2!G303:G314)*100)-100</f>
        <v>-1.076734946866182</v>
      </c>
      <c r="H326" s="1">
        <f>(SUM(Plan2!H315:H325)/SUM(Plan2!H303:H314)*100)-100</f>
        <v>-31.41514348876504</v>
      </c>
      <c r="I326" s="1">
        <f>(SUM(Plan2!I315:I325)/SUM(Plan2!I303:I314)*100)-100</f>
        <v>0.54967046864251756</v>
      </c>
      <c r="J326" s="1">
        <f>(SUM(Plan2!J315:J325)/SUM(Plan2!J303:J314)*100)-100</f>
        <v>-2.1480016582640218</v>
      </c>
      <c r="K326" s="1"/>
      <c r="L326" s="1"/>
      <c r="M326" s="1"/>
      <c r="N326" s="1"/>
    </row>
    <row r="327" spans="1:14" x14ac:dyDescent="0.25">
      <c r="A327" s="71">
        <v>45962</v>
      </c>
      <c r="B327" s="72">
        <f>(SUM(Plan2!B316:B326)/SUM(Plan2!B304:B315)*100)-100</f>
        <v>-6.7805266980208785</v>
      </c>
      <c r="C327" s="64">
        <f>(SUM(Plan2!C316:C326)/SUM(Plan2!C304:C315)*100)-100</f>
        <v>5.5318371192902163</v>
      </c>
      <c r="D327" s="1">
        <f>(SUM(Plan2!D316:D326)/SUM(Plan2!D304:D315)*100)-100</f>
        <v>-0.2155792478071703</v>
      </c>
      <c r="E327" s="1">
        <f>(SUM(Plan2!E316:E326)/SUM(Plan2!E304:E315)*100)-100</f>
        <v>-4.4913538254529755</v>
      </c>
      <c r="F327" s="1">
        <f>(SUM(Plan2!F316:F326)/SUM(Plan2!F304:F315)*100)-100</f>
        <v>14.84805847984137</v>
      </c>
      <c r="G327" s="1">
        <f>(SUM(Plan2!G316:G326)/SUM(Plan2!G304:G315)*100)-100</f>
        <v>-2.3962571698285302</v>
      </c>
      <c r="H327" s="1">
        <f>(SUM(Plan2!H316:H326)/SUM(Plan2!H304:H315)*100)-100</f>
        <v>-35.674511941562741</v>
      </c>
      <c r="I327" s="1">
        <f>(SUM(Plan2!I316:I326)/SUM(Plan2!I304:I315)*100)-100</f>
        <v>1.427859611189092</v>
      </c>
      <c r="J327" s="1">
        <f>(SUM(Plan2!J316:J326)/SUM(Plan2!J304:J315)*100)-100</f>
        <v>-1.3593443277635657</v>
      </c>
      <c r="K327" s="1"/>
      <c r="L327" s="1"/>
      <c r="M327" s="1"/>
      <c r="N327" s="1"/>
    </row>
    <row r="328" spans="1:14" x14ac:dyDescent="0.25">
      <c r="A328" s="3">
        <v>45992</v>
      </c>
      <c r="B328" s="1">
        <f>(SUM(Plan2!B317:B327)/SUM(Plan2!B305:B316)*100)-100</f>
        <v>-6.0956094230011075</v>
      </c>
      <c r="C328" s="1">
        <f>(SUM(Plan2!C317:C327)/SUM(Plan2!C305:C316)*100)-100</f>
        <v>5.922602248321823</v>
      </c>
      <c r="D328" s="1">
        <f>(SUM(Plan2!D317:D327)/SUM(Plan2!D305:D316)*100)-100</f>
        <v>-9.2504470153493799</v>
      </c>
      <c r="E328" s="1">
        <f>(SUM(Plan2!E317:E327)/SUM(Plan2!E305:E316)*100)-100</f>
        <v>-9.6525981257192655</v>
      </c>
      <c r="F328" s="1">
        <f>(SUM(Plan2!F317:F327)/SUM(Plan2!F305:F316)*100)-100</f>
        <v>17.865138957419276</v>
      </c>
      <c r="G328" s="1">
        <f>(SUM(Plan2!G317:G327)/SUM(Plan2!G305:G316)*100)-100</f>
        <v>-2.0298210964210739</v>
      </c>
      <c r="H328" s="1">
        <f>(SUM(Plan2!H317:H327)/SUM(Plan2!H305:H316)*100)-100</f>
        <v>-17.395899433776279</v>
      </c>
      <c r="I328" s="1">
        <f>(SUM(Plan2!I317:I327)/SUM(Plan2!I305:I316)*100)-100</f>
        <v>-5.7465641623474681</v>
      </c>
      <c r="J328" s="1">
        <f>(SUM(Plan2!J317:J327)/SUM(Plan2!J305:J316)*100)-100</f>
        <v>-6.2549105465736261</v>
      </c>
      <c r="K328" s="1"/>
      <c r="L328" s="1"/>
      <c r="M328" s="1"/>
      <c r="N328" s="1"/>
    </row>
    <row r="329" spans="1:14" x14ac:dyDescent="0.25">
      <c r="A329" s="71">
        <v>46023</v>
      </c>
      <c r="B329" s="72">
        <f>(SUM(Plan2!B318:B328)/SUM(Plan2!B306:B317)*100)-100</f>
        <v>-4.9083947128498124</v>
      </c>
      <c r="C329" s="64">
        <f>(SUM(Plan2!C318:C328)/SUM(Plan2!C306:C317)*100)-100</f>
        <v>3.0122134119553721</v>
      </c>
      <c r="D329" s="1">
        <f>(SUM(Plan2!D318:D328)/SUM(Plan2!D306:D317)*100)-100</f>
        <v>0.51475230119335436</v>
      </c>
      <c r="E329" s="1">
        <f>(SUM(Plan2!E318:E328)/SUM(Plan2!E306:E317)*100)-100</f>
        <v>-8.7365530184378599</v>
      </c>
      <c r="F329" s="1">
        <f>(SUM(Plan2!F318:F328)/SUM(Plan2!F306:F317)*100)-100</f>
        <v>15.883184652033663</v>
      </c>
      <c r="G329" s="1">
        <f>(SUM(Plan2!G318:G328)/SUM(Plan2!G306:G317)*100)-100</f>
        <v>0.13990673395419151</v>
      </c>
      <c r="H329" s="1">
        <f>(SUM(Plan2!H318:H328)/SUM(Plan2!H306:H317)*100)-100</f>
        <v>-14.985272347714968</v>
      </c>
      <c r="I329" s="1">
        <f>(SUM(Plan2!I318:I328)/SUM(Plan2!I306:I317)*100)-100</f>
        <v>-4.1987398772049715</v>
      </c>
      <c r="J329" s="1">
        <f>(SUM(Plan2!J318:J328)/SUM(Plan2!J306:J317)*100)-100</f>
        <v>-4.531112519783818</v>
      </c>
      <c r="K329" s="1"/>
      <c r="L329" s="1"/>
      <c r="M329" s="1"/>
      <c r="N329" s="1"/>
    </row>
    <row r="330" spans="1:14" x14ac:dyDescent="0.25">
      <c r="A330" s="71">
        <v>46054</v>
      </c>
      <c r="B330" s="72">
        <f>(SUM(Plan2!B319:B329)/SUM(Plan2!B307:B318)*100)-100</f>
        <v>-3.9849696557760552</v>
      </c>
      <c r="C330" s="64">
        <f>(SUM(Plan2!C319:C329)/SUM(Plan2!C307:C318)*100)-100</f>
        <v>3.7681549684643016</v>
      </c>
      <c r="D330" s="106">
        <f>(SUM(Plan2!D319:D329)/SUM(Plan2!D307:D318)*100)-100</f>
        <v>-0.54212672054332245</v>
      </c>
      <c r="E330" s="106">
        <f>(SUM(Plan2!E319:E329)/SUM(Plan2!E307:E318)*100)-100</f>
        <v>-10.343965831432669</v>
      </c>
      <c r="F330" s="106">
        <f>(SUM(Plan2!F319:F329)/SUM(Plan2!F307:F318)*100)-100</f>
        <v>14.266123538873842</v>
      </c>
      <c r="G330" s="106">
        <f>(SUM(Plan2!G319:G329)/SUM(Plan2!G307:G318)*100)-100</f>
        <v>-3.3334392175076886</v>
      </c>
      <c r="H330" s="106">
        <f>(SUM(Plan2!H319:H329)/SUM(Plan2!H307:H318)*100)-100</f>
        <v>-11.262390624234712</v>
      </c>
      <c r="I330" s="106">
        <f>(SUM(Plan2!I319:I329)/SUM(Plan2!I307:I318)*100)-100</f>
        <v>-4.8059121966537361</v>
      </c>
      <c r="J330" s="106">
        <f>(SUM(Plan2!J319:J329)/SUM(Plan2!J307:J318)*100)-100</f>
        <v>-4.4902767896880107</v>
      </c>
      <c r="K330" s="1"/>
      <c r="L330" s="1"/>
      <c r="M330" s="1"/>
      <c r="N330" s="1"/>
    </row>
    <row r="331" spans="1:14" x14ac:dyDescent="0.25">
      <c r="A331" s="61">
        <v>46082</v>
      </c>
      <c r="B331" s="63">
        <f>(SUM(Plan2!B320:B330)/SUM(Plan2!B308:B319)*100)-100</f>
        <v>-3.3102238789905982</v>
      </c>
      <c r="C331" s="59">
        <f>(SUM(Plan2!C320:C330)/SUM(Plan2!C308:C319)*100)-100</f>
        <v>-1.6601364598097774</v>
      </c>
      <c r="D331" s="60">
        <f>(SUM(Plan2!D320:D330)/SUM(Plan2!D308:D319)*100)-100</f>
        <v>4.4311681075302403</v>
      </c>
      <c r="E331" s="60">
        <f>(SUM(Plan2!E320:E330)/SUM(Plan2!E308:E319)*100)-100</f>
        <v>-4.4721610410771291</v>
      </c>
      <c r="F331" s="60">
        <f>(SUM(Plan2!F320:F330)/SUM(Plan2!F308:F319)*100)-100</f>
        <v>12.640699123102777</v>
      </c>
      <c r="G331" s="60">
        <f>(SUM(Plan2!G320:G330)/SUM(Plan2!G308:G319)*100)-100</f>
        <v>0.46513067361901506</v>
      </c>
      <c r="H331" s="60">
        <f>(SUM(Plan2!H320:H330)/SUM(Plan2!H308:H319)*100)-100</f>
        <v>1.6131725506850785</v>
      </c>
      <c r="I331" s="60">
        <f>(SUM(Plan2!I320:I330)/SUM(Plan2!I308:I319)*100)-100</f>
        <v>-2.6138543070255764</v>
      </c>
      <c r="J331" s="60">
        <f>(SUM(Plan2!J320:J330)/SUM(Plan2!J308:J319)*100)-100</f>
        <v>-2.4189252322031223</v>
      </c>
      <c r="K331" s="1"/>
      <c r="L331" s="1"/>
      <c r="M331" s="1"/>
      <c r="N331" s="1"/>
    </row>
    <row r="332" spans="1:14" x14ac:dyDescent="0.25">
      <c r="A332" s="44" t="s">
        <v>11</v>
      </c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x14ac:dyDescent="0.25">
      <c r="A333" s="86" t="s">
        <v>59</v>
      </c>
      <c r="B333" s="86"/>
      <c r="C333" s="86"/>
      <c r="D333" s="86"/>
      <c r="E333" s="86"/>
      <c r="F333" s="86"/>
      <c r="G333" s="86"/>
      <c r="H333" s="86"/>
      <c r="I333" s="86"/>
      <c r="J333" s="86"/>
    </row>
    <row r="334" spans="1:14" x14ac:dyDescent="0.25">
      <c r="A334" s="4"/>
      <c r="B334" s="1"/>
      <c r="C334" s="1"/>
      <c r="D334" s="1"/>
      <c r="E334" s="1"/>
      <c r="F334" s="1"/>
      <c r="G334" s="1"/>
      <c r="H334" s="1"/>
    </row>
    <row r="335" spans="1:14" x14ac:dyDescent="0.25">
      <c r="A335" s="4"/>
      <c r="E335" s="5"/>
    </row>
    <row r="336" spans="1:14" x14ac:dyDescent="0.25">
      <c r="A336" s="4"/>
      <c r="B336" s="20"/>
      <c r="F336" s="1"/>
    </row>
    <row r="337" spans="1:8" x14ac:dyDescent="0.25">
      <c r="A337" s="4"/>
      <c r="B337" s="20"/>
      <c r="F337" s="1"/>
    </row>
    <row r="338" spans="1:8" x14ac:dyDescent="0.25">
      <c r="B338" s="21"/>
      <c r="C338" s="21"/>
      <c r="D338" s="21"/>
      <c r="E338" s="21"/>
      <c r="F338" s="1"/>
      <c r="G338" s="21"/>
      <c r="H338" s="21"/>
    </row>
    <row r="339" spans="1:8" x14ac:dyDescent="0.25">
      <c r="B339" s="20"/>
      <c r="C339" s="20"/>
      <c r="D339" s="20"/>
      <c r="E339" s="20"/>
      <c r="F339" s="20"/>
      <c r="G339" s="20"/>
      <c r="H339" s="20"/>
    </row>
    <row r="340" spans="1:8" x14ac:dyDescent="0.25">
      <c r="B340" s="21"/>
      <c r="C340" s="21"/>
      <c r="D340" s="21"/>
      <c r="E340" s="21"/>
      <c r="F340" s="21"/>
      <c r="G340" s="21"/>
      <c r="H340" s="21"/>
    </row>
    <row r="341" spans="1:8" x14ac:dyDescent="0.25">
      <c r="B341" s="24"/>
      <c r="C341" s="24"/>
      <c r="D341" s="24"/>
      <c r="E341" s="24"/>
      <c r="F341" s="24"/>
      <c r="G341" s="24"/>
      <c r="H341" s="24"/>
    </row>
    <row r="342" spans="1:8" x14ac:dyDescent="0.25">
      <c r="B342" s="20"/>
    </row>
    <row r="343" spans="1:8" x14ac:dyDescent="0.25">
      <c r="B343" s="20"/>
    </row>
    <row r="344" spans="1:8" x14ac:dyDescent="0.25">
      <c r="B344" s="20"/>
    </row>
    <row r="345" spans="1:8" x14ac:dyDescent="0.25">
      <c r="B345" s="20"/>
    </row>
    <row r="346" spans="1:8" x14ac:dyDescent="0.25">
      <c r="B346" s="20"/>
    </row>
    <row r="347" spans="1:8" x14ac:dyDescent="0.25">
      <c r="B347" s="20"/>
    </row>
    <row r="348" spans="1:8" x14ac:dyDescent="0.25">
      <c r="B348" s="20"/>
    </row>
    <row r="349" spans="1:8" x14ac:dyDescent="0.25">
      <c r="B349" s="20"/>
    </row>
    <row r="350" spans="1:8" x14ac:dyDescent="0.25">
      <c r="B350" s="20"/>
    </row>
    <row r="351" spans="1:8" x14ac:dyDescent="0.25">
      <c r="B351" s="20"/>
    </row>
    <row r="352" spans="1:8" x14ac:dyDescent="0.25">
      <c r="B352" s="20"/>
    </row>
    <row r="353" spans="2:2" x14ac:dyDescent="0.25">
      <c r="B353" s="20"/>
    </row>
    <row r="354" spans="2:2" x14ac:dyDescent="0.25">
      <c r="B354" s="20"/>
    </row>
    <row r="355" spans="2:2" x14ac:dyDescent="0.25">
      <c r="B355" s="20"/>
    </row>
    <row r="356" spans="2:2" x14ac:dyDescent="0.25">
      <c r="B356" s="20"/>
    </row>
    <row r="357" spans="2:2" x14ac:dyDescent="0.25">
      <c r="B357" s="20"/>
    </row>
    <row r="358" spans="2:2" x14ac:dyDescent="0.25">
      <c r="B358" s="20"/>
    </row>
    <row r="359" spans="2:2" x14ac:dyDescent="0.25">
      <c r="B359" s="20"/>
    </row>
    <row r="360" spans="2:2" x14ac:dyDescent="0.25">
      <c r="B360" s="20"/>
    </row>
    <row r="361" spans="2:2" x14ac:dyDescent="0.25">
      <c r="B361" s="20"/>
    </row>
    <row r="362" spans="2:2" x14ac:dyDescent="0.25">
      <c r="B362" s="20"/>
    </row>
    <row r="363" spans="2:2" x14ac:dyDescent="0.25">
      <c r="B363" s="20"/>
    </row>
    <row r="364" spans="2:2" x14ac:dyDescent="0.25">
      <c r="B364" s="20"/>
    </row>
    <row r="365" spans="2:2" x14ac:dyDescent="0.25">
      <c r="B365" s="20"/>
    </row>
    <row r="366" spans="2:2" x14ac:dyDescent="0.25">
      <c r="B366" s="20"/>
    </row>
    <row r="367" spans="2:2" x14ac:dyDescent="0.25">
      <c r="B367" s="20"/>
    </row>
    <row r="368" spans="2:2" x14ac:dyDescent="0.25">
      <c r="B368" s="20"/>
    </row>
    <row r="369" spans="2:2" x14ac:dyDescent="0.25">
      <c r="B369" s="20"/>
    </row>
    <row r="370" spans="2:2" x14ac:dyDescent="0.25">
      <c r="B370" s="20"/>
    </row>
    <row r="371" spans="2:2" x14ac:dyDescent="0.25">
      <c r="B371" s="20"/>
    </row>
    <row r="372" spans="2:2" x14ac:dyDescent="0.25">
      <c r="B372" s="20"/>
    </row>
    <row r="373" spans="2:2" x14ac:dyDescent="0.25">
      <c r="B373" s="20"/>
    </row>
    <row r="374" spans="2:2" x14ac:dyDescent="0.25">
      <c r="B374" s="20"/>
    </row>
    <row r="375" spans="2:2" x14ac:dyDescent="0.25">
      <c r="B375" s="20"/>
    </row>
    <row r="376" spans="2:2" x14ac:dyDescent="0.25">
      <c r="B376" s="20"/>
    </row>
    <row r="377" spans="2:2" x14ac:dyDescent="0.25">
      <c r="B377" s="20"/>
    </row>
    <row r="378" spans="2:2" x14ac:dyDescent="0.25">
      <c r="B378" s="20"/>
    </row>
    <row r="379" spans="2:2" x14ac:dyDescent="0.25">
      <c r="B379" s="20"/>
    </row>
    <row r="380" spans="2:2" x14ac:dyDescent="0.25">
      <c r="B380" s="20"/>
    </row>
    <row r="381" spans="2:2" x14ac:dyDescent="0.25">
      <c r="B381" s="20"/>
    </row>
    <row r="382" spans="2:2" x14ac:dyDescent="0.25">
      <c r="B382" s="20"/>
    </row>
    <row r="383" spans="2:2" x14ac:dyDescent="0.25">
      <c r="B383" s="20"/>
    </row>
    <row r="384" spans="2:2" x14ac:dyDescent="0.25">
      <c r="B384" s="20"/>
    </row>
    <row r="385" spans="2:2" x14ac:dyDescent="0.25">
      <c r="B385" s="20"/>
    </row>
    <row r="386" spans="2:2" x14ac:dyDescent="0.25">
      <c r="B386" s="20"/>
    </row>
    <row r="387" spans="2:2" x14ac:dyDescent="0.25">
      <c r="B387" s="20"/>
    </row>
    <row r="388" spans="2:2" x14ac:dyDescent="0.25">
      <c r="B388" s="20"/>
    </row>
    <row r="389" spans="2:2" x14ac:dyDescent="0.25">
      <c r="B389" s="20"/>
    </row>
    <row r="390" spans="2:2" x14ac:dyDescent="0.25">
      <c r="B390" s="20"/>
    </row>
    <row r="391" spans="2:2" x14ac:dyDescent="0.25">
      <c r="B391" s="20"/>
    </row>
    <row r="392" spans="2:2" x14ac:dyDescent="0.25">
      <c r="B392" s="20"/>
    </row>
    <row r="393" spans="2:2" x14ac:dyDescent="0.25">
      <c r="B393" s="20"/>
    </row>
    <row r="394" spans="2:2" x14ac:dyDescent="0.25">
      <c r="B394" s="20"/>
    </row>
    <row r="395" spans="2:2" x14ac:dyDescent="0.25">
      <c r="B395" s="20"/>
    </row>
    <row r="396" spans="2:2" x14ac:dyDescent="0.25">
      <c r="B396" s="20"/>
    </row>
    <row r="397" spans="2:2" x14ac:dyDescent="0.25">
      <c r="B397" s="20"/>
    </row>
    <row r="398" spans="2:2" x14ac:dyDescent="0.25">
      <c r="B398" s="20"/>
    </row>
    <row r="399" spans="2:2" x14ac:dyDescent="0.25">
      <c r="B399" s="20"/>
    </row>
    <row r="400" spans="2:2" x14ac:dyDescent="0.25">
      <c r="B400" s="20"/>
    </row>
    <row r="401" spans="2:2" x14ac:dyDescent="0.25">
      <c r="B401" s="20"/>
    </row>
    <row r="402" spans="2:2" x14ac:dyDescent="0.25">
      <c r="B402" s="20"/>
    </row>
    <row r="403" spans="2:2" x14ac:dyDescent="0.25">
      <c r="B403" s="20"/>
    </row>
    <row r="404" spans="2:2" x14ac:dyDescent="0.25">
      <c r="B404" s="20"/>
    </row>
    <row r="405" spans="2:2" x14ac:dyDescent="0.25">
      <c r="B405" s="20"/>
    </row>
    <row r="406" spans="2:2" x14ac:dyDescent="0.25">
      <c r="B406" s="20"/>
    </row>
    <row r="407" spans="2:2" x14ac:dyDescent="0.25">
      <c r="B407" s="20"/>
    </row>
    <row r="408" spans="2:2" x14ac:dyDescent="0.25">
      <c r="B408" s="20"/>
    </row>
    <row r="409" spans="2:2" x14ac:dyDescent="0.25">
      <c r="B409" s="20"/>
    </row>
    <row r="410" spans="2:2" x14ac:dyDescent="0.25">
      <c r="B410" s="20"/>
    </row>
    <row r="411" spans="2:2" x14ac:dyDescent="0.25">
      <c r="B411" s="20"/>
    </row>
    <row r="412" spans="2:2" x14ac:dyDescent="0.25">
      <c r="B412" s="20"/>
    </row>
    <row r="413" spans="2:2" x14ac:dyDescent="0.25">
      <c r="B413" s="20"/>
    </row>
    <row r="414" spans="2:2" x14ac:dyDescent="0.25">
      <c r="B414" s="20"/>
    </row>
    <row r="415" spans="2:2" x14ac:dyDescent="0.25">
      <c r="B415" s="20"/>
    </row>
    <row r="416" spans="2:2" x14ac:dyDescent="0.25">
      <c r="B416" s="20"/>
    </row>
    <row r="417" spans="2:2" x14ac:dyDescent="0.25">
      <c r="B417" s="20"/>
    </row>
    <row r="418" spans="2:2" x14ac:dyDescent="0.25">
      <c r="B418" s="20"/>
    </row>
    <row r="419" spans="2:2" x14ac:dyDescent="0.25">
      <c r="B419" s="20"/>
    </row>
    <row r="420" spans="2:2" x14ac:dyDescent="0.25">
      <c r="B420" s="20"/>
    </row>
    <row r="421" spans="2:2" x14ac:dyDescent="0.25">
      <c r="B421" s="20"/>
    </row>
    <row r="422" spans="2:2" x14ac:dyDescent="0.25">
      <c r="B422" s="20"/>
    </row>
    <row r="423" spans="2:2" x14ac:dyDescent="0.25">
      <c r="B423" s="20"/>
    </row>
    <row r="424" spans="2:2" x14ac:dyDescent="0.25">
      <c r="B424" s="20"/>
    </row>
    <row r="425" spans="2:2" x14ac:dyDescent="0.25">
      <c r="B425" s="20"/>
    </row>
    <row r="426" spans="2:2" x14ac:dyDescent="0.25">
      <c r="B426" s="20"/>
    </row>
    <row r="427" spans="2:2" x14ac:dyDescent="0.25">
      <c r="B427" s="20"/>
    </row>
    <row r="428" spans="2:2" x14ac:dyDescent="0.25">
      <c r="B428" s="20"/>
    </row>
    <row r="429" spans="2:2" x14ac:dyDescent="0.25">
      <c r="B429" s="20"/>
    </row>
    <row r="430" spans="2:2" x14ac:dyDescent="0.25">
      <c r="B430" s="20"/>
    </row>
    <row r="431" spans="2:2" x14ac:dyDescent="0.25">
      <c r="B431" s="20"/>
    </row>
    <row r="432" spans="2:2" x14ac:dyDescent="0.25">
      <c r="B432" s="20"/>
    </row>
    <row r="433" spans="2:2" x14ac:dyDescent="0.25">
      <c r="B433" s="20"/>
    </row>
    <row r="434" spans="2:2" x14ac:dyDescent="0.25">
      <c r="B434" s="20"/>
    </row>
    <row r="435" spans="2:2" x14ac:dyDescent="0.25">
      <c r="B435" s="20"/>
    </row>
    <row r="436" spans="2:2" x14ac:dyDescent="0.25">
      <c r="B436" s="20"/>
    </row>
    <row r="437" spans="2:2" x14ac:dyDescent="0.25">
      <c r="B437" s="20"/>
    </row>
    <row r="438" spans="2:2" x14ac:dyDescent="0.25">
      <c r="B438" s="20"/>
    </row>
    <row r="439" spans="2:2" x14ac:dyDescent="0.25">
      <c r="B439" s="20"/>
    </row>
    <row r="440" spans="2:2" x14ac:dyDescent="0.25">
      <c r="B440" s="20"/>
    </row>
    <row r="441" spans="2:2" x14ac:dyDescent="0.25">
      <c r="B441" s="20"/>
    </row>
    <row r="442" spans="2:2" x14ac:dyDescent="0.25">
      <c r="B442" s="20"/>
    </row>
    <row r="443" spans="2:2" x14ac:dyDescent="0.25">
      <c r="B443" s="20"/>
    </row>
    <row r="444" spans="2:2" x14ac:dyDescent="0.25">
      <c r="B444" s="20"/>
    </row>
    <row r="445" spans="2:2" x14ac:dyDescent="0.25">
      <c r="B445" s="20"/>
    </row>
    <row r="446" spans="2:2" x14ac:dyDescent="0.25">
      <c r="B446" s="20"/>
    </row>
    <row r="447" spans="2:2" x14ac:dyDescent="0.25">
      <c r="B447" s="20"/>
    </row>
    <row r="448" spans="2:2" x14ac:dyDescent="0.25">
      <c r="B448" s="20"/>
    </row>
    <row r="449" spans="2:2" x14ac:dyDescent="0.25">
      <c r="B449" s="20"/>
    </row>
    <row r="450" spans="2:2" x14ac:dyDescent="0.25">
      <c r="B450" s="20"/>
    </row>
    <row r="451" spans="2:2" x14ac:dyDescent="0.25">
      <c r="B451" s="20"/>
    </row>
    <row r="452" spans="2:2" x14ac:dyDescent="0.25">
      <c r="B452" s="20"/>
    </row>
    <row r="453" spans="2:2" x14ac:dyDescent="0.25">
      <c r="B453" s="20"/>
    </row>
    <row r="454" spans="2:2" x14ac:dyDescent="0.25">
      <c r="B454" s="20"/>
    </row>
    <row r="455" spans="2:2" x14ac:dyDescent="0.25">
      <c r="B455" s="20"/>
    </row>
    <row r="456" spans="2:2" x14ac:dyDescent="0.25">
      <c r="B456" s="20"/>
    </row>
    <row r="457" spans="2:2" x14ac:dyDescent="0.25">
      <c r="B457" s="20"/>
    </row>
    <row r="458" spans="2:2" x14ac:dyDescent="0.25">
      <c r="B458" s="20"/>
    </row>
    <row r="459" spans="2:2" x14ac:dyDescent="0.25">
      <c r="B459" s="20"/>
    </row>
    <row r="460" spans="2:2" x14ac:dyDescent="0.25">
      <c r="B460" s="20"/>
    </row>
    <row r="461" spans="2:2" x14ac:dyDescent="0.25">
      <c r="B461" s="20"/>
    </row>
    <row r="462" spans="2:2" x14ac:dyDescent="0.25">
      <c r="B462" s="20"/>
    </row>
    <row r="463" spans="2:2" x14ac:dyDescent="0.25">
      <c r="B463" s="20"/>
    </row>
    <row r="464" spans="2:2" x14ac:dyDescent="0.25">
      <c r="B464" s="20"/>
    </row>
    <row r="465" spans="2:2" x14ac:dyDescent="0.25">
      <c r="B465" s="20"/>
    </row>
    <row r="466" spans="2:2" x14ac:dyDescent="0.25">
      <c r="B466" s="20"/>
    </row>
    <row r="467" spans="2:2" x14ac:dyDescent="0.25">
      <c r="B467" s="20"/>
    </row>
    <row r="468" spans="2:2" x14ac:dyDescent="0.25">
      <c r="B468" s="20"/>
    </row>
    <row r="469" spans="2:2" x14ac:dyDescent="0.25">
      <c r="B469" s="20"/>
    </row>
    <row r="470" spans="2:2" x14ac:dyDescent="0.25">
      <c r="B470" s="20"/>
    </row>
    <row r="471" spans="2:2" x14ac:dyDescent="0.25">
      <c r="B471" s="20"/>
    </row>
    <row r="472" spans="2:2" x14ac:dyDescent="0.25">
      <c r="B472" s="20"/>
    </row>
    <row r="473" spans="2:2" x14ac:dyDescent="0.25">
      <c r="B473" s="20"/>
    </row>
    <row r="474" spans="2:2" x14ac:dyDescent="0.25">
      <c r="B474" s="20"/>
    </row>
    <row r="475" spans="2:2" x14ac:dyDescent="0.25">
      <c r="B475" s="20"/>
    </row>
    <row r="476" spans="2:2" x14ac:dyDescent="0.25">
      <c r="B476" s="20"/>
    </row>
    <row r="477" spans="2:2" x14ac:dyDescent="0.25">
      <c r="B477" s="20"/>
    </row>
    <row r="478" spans="2:2" x14ac:dyDescent="0.25">
      <c r="B478" s="20"/>
    </row>
    <row r="479" spans="2:2" x14ac:dyDescent="0.25">
      <c r="B479" s="20"/>
    </row>
    <row r="480" spans="2:2" x14ac:dyDescent="0.25">
      <c r="B480" s="10"/>
    </row>
    <row r="481" spans="2:2" x14ac:dyDescent="0.25">
      <c r="B481" s="20"/>
    </row>
    <row r="482" spans="2:2" x14ac:dyDescent="0.25">
      <c r="B482" s="20"/>
    </row>
    <row r="483" spans="2:2" x14ac:dyDescent="0.25">
      <c r="B483" s="20"/>
    </row>
    <row r="484" spans="2:2" x14ac:dyDescent="0.25">
      <c r="B484" s="10"/>
    </row>
    <row r="485" spans="2:2" x14ac:dyDescent="0.25">
      <c r="B485" s="10"/>
    </row>
    <row r="486" spans="2:2" x14ac:dyDescent="0.25">
      <c r="B486" s="10"/>
    </row>
    <row r="487" spans="2:2" x14ac:dyDescent="0.25">
      <c r="B487" s="10"/>
    </row>
    <row r="488" spans="2:2" x14ac:dyDescent="0.25">
      <c r="B488" s="10"/>
    </row>
    <row r="489" spans="2:2" x14ac:dyDescent="0.25">
      <c r="B489" s="10"/>
    </row>
    <row r="490" spans="2:2" x14ac:dyDescent="0.25">
      <c r="B490" s="10"/>
    </row>
    <row r="491" spans="2:2" x14ac:dyDescent="0.25">
      <c r="B491" s="10"/>
    </row>
    <row r="492" spans="2:2" x14ac:dyDescent="0.25">
      <c r="B492" s="10"/>
    </row>
    <row r="493" spans="2:2" x14ac:dyDescent="0.25">
      <c r="B493" s="10"/>
    </row>
    <row r="494" spans="2:2" x14ac:dyDescent="0.25">
      <c r="B494" s="10"/>
    </row>
    <row r="495" spans="2:2" x14ac:dyDescent="0.25">
      <c r="B495" s="10"/>
    </row>
    <row r="496" spans="2:2" x14ac:dyDescent="0.25">
      <c r="B496" s="10"/>
    </row>
    <row r="497" spans="2:2" x14ac:dyDescent="0.25">
      <c r="B497" s="10"/>
    </row>
    <row r="498" spans="2:2" x14ac:dyDescent="0.25">
      <c r="B498" s="10"/>
    </row>
    <row r="499" spans="2:2" x14ac:dyDescent="0.25">
      <c r="B499" s="10"/>
    </row>
    <row r="500" spans="2:2" x14ac:dyDescent="0.25">
      <c r="B500" s="10"/>
    </row>
    <row r="501" spans="2:2" x14ac:dyDescent="0.25">
      <c r="B501" s="10"/>
    </row>
    <row r="502" spans="2:2" x14ac:dyDescent="0.25">
      <c r="B502" s="10"/>
    </row>
    <row r="503" spans="2:2" x14ac:dyDescent="0.25">
      <c r="B503" s="10"/>
    </row>
    <row r="504" spans="2:2" x14ac:dyDescent="0.25">
      <c r="B504" s="10"/>
    </row>
    <row r="505" spans="2:2" x14ac:dyDescent="0.25">
      <c r="B505" s="10"/>
    </row>
    <row r="506" spans="2:2" x14ac:dyDescent="0.25">
      <c r="B506" s="10"/>
    </row>
    <row r="507" spans="2:2" x14ac:dyDescent="0.25">
      <c r="B507" s="10"/>
    </row>
    <row r="508" spans="2:2" x14ac:dyDescent="0.25">
      <c r="B508" s="10"/>
    </row>
    <row r="509" spans="2:2" x14ac:dyDescent="0.25">
      <c r="B509" s="10"/>
    </row>
    <row r="510" spans="2:2" x14ac:dyDescent="0.25">
      <c r="B510" s="10"/>
    </row>
    <row r="511" spans="2:2" x14ac:dyDescent="0.25">
      <c r="B511" s="10"/>
    </row>
    <row r="512" spans="2:2" x14ac:dyDescent="0.25">
      <c r="B512" s="10"/>
    </row>
    <row r="513" spans="2:2" x14ac:dyDescent="0.25">
      <c r="B513" s="10"/>
    </row>
    <row r="514" spans="2:2" x14ac:dyDescent="0.25">
      <c r="B514" s="10"/>
    </row>
    <row r="515" spans="2:2" x14ac:dyDescent="0.25">
      <c r="B515" s="10"/>
    </row>
    <row r="516" spans="2:2" x14ac:dyDescent="0.25">
      <c r="B516" s="10"/>
    </row>
    <row r="517" spans="2:2" x14ac:dyDescent="0.25">
      <c r="B517" s="10"/>
    </row>
    <row r="518" spans="2:2" x14ac:dyDescent="0.25">
      <c r="B518" s="10"/>
    </row>
    <row r="519" spans="2:2" x14ac:dyDescent="0.25">
      <c r="B519" s="10"/>
    </row>
    <row r="520" spans="2:2" x14ac:dyDescent="0.25">
      <c r="B520" s="10"/>
    </row>
  </sheetData>
  <mergeCells count="7">
    <mergeCell ref="A333:J333"/>
    <mergeCell ref="M2:Q2"/>
    <mergeCell ref="A3:A4"/>
    <mergeCell ref="B3:F3"/>
    <mergeCell ref="G3:H3"/>
    <mergeCell ref="I3:I4"/>
    <mergeCell ref="J3:J4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EE520"/>
  <sheetViews>
    <sheetView workbookViewId="0">
      <pane xSplit="1" ySplit="112" topLeftCell="B303" activePane="bottomRight" state="frozen"/>
      <selection pane="topRight" activeCell="B1" sqref="B1"/>
      <selection pane="bottomLeft" activeCell="A113" sqref="A113"/>
      <selection pane="bottomRight"/>
    </sheetView>
  </sheetViews>
  <sheetFormatPr defaultColWidth="14" defaultRowHeight="15" x14ac:dyDescent="0.25"/>
  <cols>
    <col min="1" max="1" width="9.7109375" customWidth="1"/>
    <col min="2" max="2" width="16.42578125" bestFit="1" customWidth="1"/>
    <col min="3" max="5" width="15.42578125" customWidth="1"/>
    <col min="6" max="6" width="18.140625" bestFit="1" customWidth="1"/>
    <col min="7" max="8" width="15.42578125" customWidth="1"/>
    <col min="9" max="9" width="17.28515625" customWidth="1"/>
    <col min="10" max="10" width="16.85546875" customWidth="1"/>
    <col min="11" max="11" width="13.85546875" bestFit="1" customWidth="1"/>
    <col min="12" max="12" width="17.28515625" bestFit="1" customWidth="1"/>
  </cols>
  <sheetData>
    <row r="1" spans="1:16359" ht="18.75" x14ac:dyDescent="0.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</row>
    <row r="2" spans="1:16359" ht="21" x14ac:dyDescent="0.3">
      <c r="A2" s="45" t="s">
        <v>63</v>
      </c>
      <c r="G2" s="8"/>
      <c r="H2" s="13"/>
      <c r="M2" s="88"/>
      <c r="N2" s="88"/>
      <c r="O2" s="88"/>
      <c r="P2" s="88"/>
      <c r="Q2" s="88"/>
    </row>
    <row r="3" spans="1:16359" x14ac:dyDescent="0.25">
      <c r="A3" s="97" t="s">
        <v>1</v>
      </c>
      <c r="B3" s="89" t="s">
        <v>2</v>
      </c>
      <c r="C3" s="90"/>
      <c r="D3" s="90"/>
      <c r="E3" s="90"/>
      <c r="F3" s="91"/>
      <c r="G3" s="87" t="s">
        <v>3</v>
      </c>
      <c r="H3" s="87"/>
      <c r="I3" s="92" t="s">
        <v>42</v>
      </c>
      <c r="J3" s="94" t="s">
        <v>41</v>
      </c>
      <c r="L3" s="32"/>
      <c r="M3" s="33"/>
      <c r="N3" s="33"/>
      <c r="O3" s="33"/>
      <c r="P3" s="33"/>
      <c r="Q3" s="34"/>
    </row>
    <row r="4" spans="1:16359" x14ac:dyDescent="0.25">
      <c r="A4" s="97"/>
      <c r="B4" s="19" t="s">
        <v>4</v>
      </c>
      <c r="C4" s="19" t="s">
        <v>5</v>
      </c>
      <c r="D4" s="19" t="s">
        <v>6</v>
      </c>
      <c r="E4" s="19" t="s">
        <v>7</v>
      </c>
      <c r="F4" s="19" t="s">
        <v>8</v>
      </c>
      <c r="G4" s="19" t="s">
        <v>9</v>
      </c>
      <c r="H4" s="19" t="s">
        <v>10</v>
      </c>
      <c r="I4" s="93"/>
      <c r="J4" s="95"/>
      <c r="K4" s="33"/>
      <c r="L4" s="32"/>
      <c r="M4" s="33"/>
      <c r="N4" s="33"/>
      <c r="O4" s="33"/>
      <c r="P4" s="33"/>
      <c r="Q4" s="35"/>
    </row>
    <row r="5" spans="1:16359" hidden="1" x14ac:dyDescent="0.25">
      <c r="A5" s="3">
        <v>36161</v>
      </c>
      <c r="B5" s="1"/>
      <c r="C5" s="1"/>
      <c r="D5" s="1"/>
      <c r="E5" s="1"/>
      <c r="F5" s="1"/>
      <c r="G5" s="1"/>
      <c r="H5" s="1"/>
    </row>
    <row r="6" spans="1:16359" hidden="1" x14ac:dyDescent="0.25">
      <c r="A6" s="3">
        <v>36192</v>
      </c>
      <c r="B6" s="1"/>
      <c r="C6" s="1"/>
      <c r="D6" s="1"/>
      <c r="E6" s="1"/>
      <c r="F6" s="1"/>
      <c r="G6" s="1"/>
      <c r="H6" s="1"/>
    </row>
    <row r="7" spans="1:16359" hidden="1" x14ac:dyDescent="0.25">
      <c r="A7" s="3">
        <v>36220</v>
      </c>
      <c r="B7" s="1"/>
      <c r="C7" s="1"/>
      <c r="D7" s="1"/>
      <c r="E7" s="1"/>
      <c r="F7" s="1"/>
      <c r="G7" s="1"/>
      <c r="H7" s="1"/>
    </row>
    <row r="8" spans="1:16359" hidden="1" x14ac:dyDescent="0.25">
      <c r="A8" s="3">
        <v>36251</v>
      </c>
      <c r="B8" s="1"/>
      <c r="C8" s="1"/>
      <c r="D8" s="1"/>
      <c r="E8" s="1"/>
      <c r="F8" s="1"/>
      <c r="G8" s="1"/>
      <c r="H8" s="1"/>
    </row>
    <row r="9" spans="1:16359" hidden="1" x14ac:dyDescent="0.25">
      <c r="A9" s="3">
        <v>36281</v>
      </c>
      <c r="B9" s="1"/>
      <c r="C9" s="1"/>
      <c r="D9" s="1"/>
      <c r="E9" s="1"/>
      <c r="F9" s="1"/>
      <c r="G9" s="1"/>
      <c r="H9" s="1"/>
    </row>
    <row r="10" spans="1:16359" hidden="1" x14ac:dyDescent="0.25">
      <c r="A10" s="3">
        <v>36312</v>
      </c>
      <c r="B10" s="1"/>
      <c r="C10" s="1"/>
      <c r="D10" s="1"/>
      <c r="E10" s="1"/>
      <c r="F10" s="1"/>
      <c r="G10" s="1"/>
      <c r="H10" s="1"/>
    </row>
    <row r="11" spans="1:16359" hidden="1" x14ac:dyDescent="0.25">
      <c r="A11" s="3">
        <v>36342</v>
      </c>
      <c r="B11" s="1"/>
      <c r="C11" s="1"/>
      <c r="D11" s="1"/>
      <c r="E11" s="1"/>
      <c r="F11" s="1"/>
      <c r="G11" s="1"/>
      <c r="H11" s="1"/>
    </row>
    <row r="12" spans="1:16359" hidden="1" x14ac:dyDescent="0.25">
      <c r="A12" s="3">
        <v>36373</v>
      </c>
      <c r="B12" s="1"/>
      <c r="C12" s="1"/>
      <c r="D12" s="1"/>
      <c r="E12" s="1"/>
      <c r="F12" s="1"/>
      <c r="G12" s="1"/>
      <c r="H12" s="1"/>
    </row>
    <row r="13" spans="1:16359" hidden="1" x14ac:dyDescent="0.25">
      <c r="A13" s="3">
        <v>36404</v>
      </c>
      <c r="B13" s="1"/>
      <c r="C13" s="1"/>
      <c r="D13" s="1"/>
      <c r="E13" s="1"/>
      <c r="F13" s="1"/>
      <c r="G13" s="1"/>
      <c r="H13" s="1"/>
    </row>
    <row r="14" spans="1:16359" hidden="1" x14ac:dyDescent="0.25">
      <c r="A14" s="3">
        <v>36434</v>
      </c>
      <c r="B14" s="1"/>
      <c r="C14" s="1"/>
      <c r="D14" s="1"/>
      <c r="E14" s="1"/>
      <c r="F14" s="1"/>
      <c r="G14" s="1"/>
      <c r="H14" s="1"/>
    </row>
    <row r="15" spans="1:16359" hidden="1" x14ac:dyDescent="0.25">
      <c r="A15" s="3">
        <v>36465</v>
      </c>
      <c r="B15" s="1"/>
      <c r="C15" s="1"/>
      <c r="D15" s="1"/>
      <c r="E15" s="1"/>
      <c r="F15" s="1"/>
      <c r="G15" s="1"/>
      <c r="H15" s="1"/>
    </row>
    <row r="16" spans="1:16359" hidden="1" x14ac:dyDescent="0.25">
      <c r="A16" s="3">
        <v>36495</v>
      </c>
      <c r="B16" s="1"/>
      <c r="C16" s="1"/>
      <c r="D16" s="1"/>
      <c r="E16" s="1"/>
      <c r="F16" s="1"/>
      <c r="G16" s="1"/>
      <c r="H16" s="1"/>
    </row>
    <row r="17" spans="1:10" hidden="1" x14ac:dyDescent="0.25">
      <c r="A17" s="3">
        <v>36526</v>
      </c>
      <c r="B17" s="1">
        <f>((SUM(Plan2!B17:B17)/SUM(Plan2!B5:B5))*100)-100</f>
        <v>66.139820739935374</v>
      </c>
      <c r="C17" s="1">
        <f>((SUM(Plan2!C17:C17)/SUM(Plan2!C5:C5))*100)-100</f>
        <v>4.6526831767727401</v>
      </c>
      <c r="D17" s="1">
        <f>((SUM(Plan2!D17:D17)/SUM(Plan2!D5:D5))*100)-100</f>
        <v>3495.731360619523</v>
      </c>
      <c r="E17" s="1">
        <f>((SUM(Plan2!E17:E17)/SUM(Plan2!E5:E5))*100)-100</f>
        <v>-18.676110598091526</v>
      </c>
      <c r="F17" s="1">
        <f>((SUM(Plan2!F17:F17)/SUM(Plan2!F5:F5))*100)-100</f>
        <v>8.1821258493539659</v>
      </c>
      <c r="G17" s="1">
        <f>((SUM(Plan2!G17:G17)/SUM(Plan2!G5:G5))*100)-100</f>
        <v>19.468500386837164</v>
      </c>
      <c r="H17" s="1">
        <f>((SUM(Plan2!H17:H17)/SUM(Plan2!H5:H5))*100)-100</f>
        <v>137.15375883015008</v>
      </c>
      <c r="I17" s="1"/>
      <c r="J17" s="1"/>
    </row>
    <row r="18" spans="1:10" hidden="1" x14ac:dyDescent="0.25">
      <c r="A18" s="3">
        <v>36557</v>
      </c>
      <c r="B18" s="1">
        <f>((SUM(Plan2!B17:B18)/SUM(Plan2!B5:B6))*100)-100</f>
        <v>52.284025742200981</v>
      </c>
      <c r="C18" s="1">
        <f>((SUM(Plan2!C17:C18)/SUM(Plan2!C5:C6))*100)-100</f>
        <v>13.057101996518512</v>
      </c>
      <c r="D18" s="1">
        <f>((SUM(Plan2!D17:D18)/SUM(Plan2!D5:D6))*100)-100</f>
        <v>31.407682295021317</v>
      </c>
      <c r="E18" s="1">
        <f>((SUM(Plan2!E17:E18)/SUM(Plan2!E5:E6))*100)-100</f>
        <v>8.6943634524947271</v>
      </c>
      <c r="F18" s="1">
        <f>((SUM(Plan2!F17:F18)/SUM(Plan2!F5:F6))*100)-100</f>
        <v>44.773746263408725</v>
      </c>
      <c r="G18" s="1">
        <f>((SUM(Plan2!G17:G18)/SUM(Plan2!G5:G6))*100)-100</f>
        <v>-6.4274043555458462</v>
      </c>
      <c r="H18" s="1">
        <f>((SUM(Plan2!H17:H18)/SUM(Plan2!H5:H6))*100)-100</f>
        <v>139.3998079756947</v>
      </c>
      <c r="I18" s="1"/>
      <c r="J18" s="1"/>
    </row>
    <row r="19" spans="1:10" hidden="1" x14ac:dyDescent="0.25">
      <c r="A19" s="3">
        <v>36586</v>
      </c>
      <c r="B19" s="1">
        <f>((SUM(Plan2!B17:B19)/SUM(Plan2!B5:B7))*100)-100</f>
        <v>26.874062089201672</v>
      </c>
      <c r="C19" s="1">
        <f>((SUM(Plan2!C17:C19)/SUM(Plan2!C5:C7))*100)-100</f>
        <v>85.896098109202882</v>
      </c>
      <c r="D19" s="1">
        <f>((SUM(Plan2!D17:D19)/SUM(Plan2!D5:D7))*100)-100</f>
        <v>31.882104360885819</v>
      </c>
      <c r="E19" s="1">
        <f>((SUM(Plan2!E17:E19)/SUM(Plan2!E5:E7))*100)-100</f>
        <v>1.4564431510779769</v>
      </c>
      <c r="F19" s="1">
        <f>((SUM(Plan2!F17:F19)/SUM(Plan2!F5:F7))*100)-100</f>
        <v>52.050240334311979</v>
      </c>
      <c r="G19" s="1">
        <f>((SUM(Plan2!G17:G19)/SUM(Plan2!G5:G7))*100)-100</f>
        <v>16.551149799711354</v>
      </c>
      <c r="H19" s="1">
        <f>((SUM(Plan2!H17:H19)/SUM(Plan2!H5:H7))*100)-100</f>
        <v>126.00670425084539</v>
      </c>
      <c r="I19" s="1"/>
      <c r="J19" s="1"/>
    </row>
    <row r="20" spans="1:10" hidden="1" x14ac:dyDescent="0.25">
      <c r="A20" s="3">
        <v>36617</v>
      </c>
      <c r="B20" s="1">
        <f>((SUM(Plan2!B17:B20)/SUM(Plan2!B5:B8))*100)-100</f>
        <v>29.258504077002328</v>
      </c>
      <c r="C20" s="1">
        <f>((SUM(Plan2!C17:C20)/SUM(Plan2!C5:C8))*100)-100</f>
        <v>96.042124462283851</v>
      </c>
      <c r="D20" s="1">
        <f>((SUM(Plan2!D17:D20)/SUM(Plan2!D5:D8))*100)-100</f>
        <v>39.148812199965818</v>
      </c>
      <c r="E20" s="1">
        <f>((SUM(Plan2!E17:E20)/SUM(Plan2!E5:E8))*100)-100</f>
        <v>6.645848844287741</v>
      </c>
      <c r="F20" s="1">
        <f>((SUM(Plan2!F17:F20)/SUM(Plan2!F5:F8))*100)-100</f>
        <v>60.534706892088195</v>
      </c>
      <c r="G20" s="1">
        <f>((SUM(Plan2!G17:G20)/SUM(Plan2!G5:G8))*100)-100</f>
        <v>4.2791435571470231</v>
      </c>
      <c r="H20" s="1">
        <f>((SUM(Plan2!H17:H20)/SUM(Plan2!H5:H8))*100)-100</f>
        <v>120.05507693790611</v>
      </c>
      <c r="I20" s="1"/>
      <c r="J20" s="1"/>
    </row>
    <row r="21" spans="1:10" hidden="1" x14ac:dyDescent="0.25">
      <c r="A21" s="3">
        <v>36647</v>
      </c>
      <c r="B21" s="1">
        <f>((SUM(Plan2!B17:B21)/SUM(Plan2!B5:B9))*100)-100</f>
        <v>29.544058344732065</v>
      </c>
      <c r="C21" s="1">
        <f>((SUM(Plan2!C17:C21)/SUM(Plan2!C5:C9))*100)-100</f>
        <v>72.632031135022089</v>
      </c>
      <c r="D21" s="1">
        <f>((SUM(Plan2!D17:D21)/SUM(Plan2!D5:D9))*100)-100</f>
        <v>70.537049665976525</v>
      </c>
      <c r="E21" s="1">
        <f>((SUM(Plan2!E17:E21)/SUM(Plan2!E5:E9))*100)-100</f>
        <v>4.8249479311470793</v>
      </c>
      <c r="F21" s="1">
        <f>((SUM(Plan2!F17:F21)/SUM(Plan2!F5:F9))*100)-100</f>
        <v>61.669816818196608</v>
      </c>
      <c r="G21" s="1">
        <f>((SUM(Plan2!G17:G21)/SUM(Plan2!G5:G9))*100)-100</f>
        <v>4.3409284753495001</v>
      </c>
      <c r="H21" s="1">
        <f>((SUM(Plan2!H17:H21)/SUM(Plan2!H5:H9))*100)-100</f>
        <v>106.05914560754707</v>
      </c>
      <c r="I21" s="1"/>
      <c r="J21" s="1"/>
    </row>
    <row r="22" spans="1:10" hidden="1" x14ac:dyDescent="0.25">
      <c r="A22" s="3">
        <v>36678</v>
      </c>
      <c r="B22" s="1">
        <f>((SUM(Plan2!B17:B22)/SUM(Plan2!B5:B10))*100)-100</f>
        <v>35.155741032810681</v>
      </c>
      <c r="C22" s="1">
        <f>((SUM(Plan2!C17:C22)/SUM(Plan2!C5:C10))*100)-100</f>
        <v>50.851378148462999</v>
      </c>
      <c r="D22" s="1">
        <f>((SUM(Plan2!D17:D22)/SUM(Plan2!D5:D10))*100)-100</f>
        <v>6.0557396324721964</v>
      </c>
      <c r="E22" s="1">
        <f>((SUM(Plan2!E17:E22)/SUM(Plan2!E5:E10))*100)-100</f>
        <v>6.3075093030500113</v>
      </c>
      <c r="F22" s="1">
        <f>((SUM(Plan2!F17:F22)/SUM(Plan2!F5:F10))*100)-100</f>
        <v>54.891826620039495</v>
      </c>
      <c r="G22" s="1">
        <f>((SUM(Plan2!G17:G22)/SUM(Plan2!G5:G10))*100)-100</f>
        <v>7.0064758760425718</v>
      </c>
      <c r="H22" s="1">
        <f>((SUM(Plan2!H17:H22)/SUM(Plan2!H5:H10))*100)-100</f>
        <v>93.683725295575243</v>
      </c>
      <c r="I22" s="1"/>
      <c r="J22" s="1"/>
    </row>
    <row r="23" spans="1:10" hidden="1" x14ac:dyDescent="0.25">
      <c r="A23" s="3">
        <v>36708</v>
      </c>
      <c r="B23" s="1">
        <f>((SUM(Plan2!B17:B23)/SUM(Plan2!B5:B11))*100)-100</f>
        <v>34.18529011168232</v>
      </c>
      <c r="C23" s="1">
        <f>((SUM(Plan2!C17:C23)/SUM(Plan2!C5:C11))*100)-100</f>
        <v>54.566153075999608</v>
      </c>
      <c r="D23" s="1">
        <f>((SUM(Plan2!D17:D23)/SUM(Plan2!D5:D11))*100)-100</f>
        <v>31.38428361712559</v>
      </c>
      <c r="E23" s="1">
        <f>((SUM(Plan2!E17:E23)/SUM(Plan2!E5:E11))*100)-100</f>
        <v>5.5242424086147821</v>
      </c>
      <c r="F23" s="1">
        <f>((SUM(Plan2!F17:F23)/SUM(Plan2!F5:F11))*100)-100</f>
        <v>44.602375179113722</v>
      </c>
      <c r="G23" s="1">
        <f>((SUM(Plan2!G17:G23)/SUM(Plan2!G5:G11))*100)-100</f>
        <v>8.4407670195563185</v>
      </c>
      <c r="H23" s="1">
        <f>((SUM(Plan2!H17:H23)/SUM(Plan2!H5:H11))*100)-100</f>
        <v>86.756528762531985</v>
      </c>
      <c r="I23" s="1"/>
      <c r="J23" s="1"/>
    </row>
    <row r="24" spans="1:10" hidden="1" x14ac:dyDescent="0.25">
      <c r="A24" s="3">
        <v>36739</v>
      </c>
      <c r="B24" s="1">
        <f>((SUM(Plan2!B17:B24)/SUM(Plan2!B5:B12))*100)-100</f>
        <v>29.59387747102852</v>
      </c>
      <c r="C24" s="1">
        <f>((SUM(Plan2!C17:C24)/SUM(Plan2!C5:C12))*100)-100</f>
        <v>33.823721591804144</v>
      </c>
      <c r="D24" s="1">
        <f>((SUM(Plan2!D17:D24)/SUM(Plan2!D5:D12))*100)-100</f>
        <v>34.935916136198301</v>
      </c>
      <c r="E24" s="1">
        <f>((SUM(Plan2!E17:E24)/SUM(Plan2!E5:E12))*100)-100</f>
        <v>2.6168906507919871</v>
      </c>
      <c r="F24" s="1">
        <f>((SUM(Plan2!F17:F24)/SUM(Plan2!F5:F12))*100)-100</f>
        <v>37.04367160538132</v>
      </c>
      <c r="G24" s="1">
        <f>((SUM(Plan2!G17:G24)/SUM(Plan2!G5:G12))*100)-100</f>
        <v>8.2969868913512528</v>
      </c>
      <c r="H24" s="1">
        <f>((SUM(Plan2!H17:H24)/SUM(Plan2!H5:H12))*100)-100</f>
        <v>86.219125615505476</v>
      </c>
      <c r="I24" s="1"/>
      <c r="J24" s="1"/>
    </row>
    <row r="25" spans="1:10" hidden="1" x14ac:dyDescent="0.25">
      <c r="A25" s="3">
        <v>36770</v>
      </c>
      <c r="B25" s="1">
        <f>((SUM(Plan2!B17:B25)/SUM(Plan2!B5:B13))*100)-100</f>
        <v>24.76499446230207</v>
      </c>
      <c r="C25" s="1">
        <f>((SUM(Plan2!C17:C25)/SUM(Plan2!C5:C13))*100)-100</f>
        <v>17.712693912945412</v>
      </c>
      <c r="D25" s="1">
        <f>((SUM(Plan2!D17:D25)/SUM(Plan2!D5:D13))*100)-100</f>
        <v>36.022490521141151</v>
      </c>
      <c r="E25" s="1">
        <f>((SUM(Plan2!E17:E25)/SUM(Plan2!E5:E13))*100)-100</f>
        <v>3.0645820788906804</v>
      </c>
      <c r="F25" s="1">
        <f>((SUM(Plan2!F17:F25)/SUM(Plan2!F5:F13))*100)-100</f>
        <v>27.058543737891739</v>
      </c>
      <c r="G25" s="1">
        <f>((SUM(Plan2!G17:G25)/SUM(Plan2!G5:G13))*100)-100</f>
        <v>9.0286495302812426</v>
      </c>
      <c r="H25" s="1">
        <f>((SUM(Plan2!H17:H25)/SUM(Plan2!H5:H13))*100)-100</f>
        <v>81.612853203268912</v>
      </c>
      <c r="I25" s="1"/>
      <c r="J25" s="1"/>
    </row>
    <row r="26" spans="1:10" hidden="1" x14ac:dyDescent="0.25">
      <c r="A26" s="3">
        <v>36800</v>
      </c>
      <c r="B26" s="1">
        <f>((SUM(Plan2!B17:B26)/SUM(Plan2!B5:B14))*100)-100</f>
        <v>21.990297807308139</v>
      </c>
      <c r="C26" s="1">
        <f>((SUM(Plan2!C17:C26)/SUM(Plan2!C5:C14))*100)-100</f>
        <v>5.2984739815124584</v>
      </c>
      <c r="D26" s="1">
        <f>((SUM(Plan2!D17:D26)/SUM(Plan2!D5:D14))*100)-100</f>
        <v>32.327150085135372</v>
      </c>
      <c r="E26" s="1">
        <f>((SUM(Plan2!E17:E26)/SUM(Plan2!E5:E14))*100)-100</f>
        <v>-5.9434681776081533</v>
      </c>
      <c r="F26" s="1">
        <f>((SUM(Plan2!F17:F26)/SUM(Plan2!F5:F14))*100)-100</f>
        <v>21.666929771070784</v>
      </c>
      <c r="G26" s="1">
        <f>((SUM(Plan2!G17:G26)/SUM(Plan2!G5:G14))*100)-100</f>
        <v>8.2142048939496988</v>
      </c>
      <c r="H26" s="1">
        <f>((SUM(Plan2!H17:H26)/SUM(Plan2!H5:H14))*100)-100</f>
        <v>76.925894161704633</v>
      </c>
      <c r="I26" s="1"/>
      <c r="J26" s="1"/>
    </row>
    <row r="27" spans="1:10" hidden="1" x14ac:dyDescent="0.25">
      <c r="A27" s="3">
        <v>36831</v>
      </c>
      <c r="B27" s="1">
        <f>((SUM(Plan2!B17:B27)/SUM(Plan2!B5:B15))*100)-100</f>
        <v>19.896020416603747</v>
      </c>
      <c r="C27" s="1">
        <f>((SUM(Plan2!C17:C27)/SUM(Plan2!C5:C15))*100)-100</f>
        <v>2.4672923944109471</v>
      </c>
      <c r="D27" s="1">
        <f>((SUM(Plan2!D17:D27)/SUM(Plan2!D5:D15))*100)-100</f>
        <v>38.537810217446122</v>
      </c>
      <c r="E27" s="1">
        <f>((SUM(Plan2!E17:E27)/SUM(Plan2!E5:E15))*100)-100</f>
        <v>-1.557538648327295</v>
      </c>
      <c r="F27" s="1">
        <f>((SUM(Plan2!F17:F27)/SUM(Plan2!F5:F15))*100)-100</f>
        <v>21.485860783905125</v>
      </c>
      <c r="G27" s="1">
        <f>((SUM(Plan2!G17:G27)/SUM(Plan2!G5:G15))*100)-100</f>
        <v>9.4686035922464811</v>
      </c>
      <c r="H27" s="1">
        <f>((SUM(Plan2!H17:H27)/SUM(Plan2!H5:H15))*100)-100</f>
        <v>74.556878671407048</v>
      </c>
      <c r="I27" s="1"/>
      <c r="J27" s="1"/>
    </row>
    <row r="28" spans="1:10" hidden="1" x14ac:dyDescent="0.25">
      <c r="A28" s="3">
        <v>36861</v>
      </c>
      <c r="B28" s="1">
        <f>((SUM(Plan2!B17:B28)/SUM(Plan2!B5:B16))*100)-100</f>
        <v>20.336709281069432</v>
      </c>
      <c r="C28" s="1">
        <f>((SUM(Plan2!C17:C28)/SUM(Plan2!C5:C16))*100)-100</f>
        <v>2.5391198802403352</v>
      </c>
      <c r="D28" s="1">
        <f>((SUM(Plan2!D17:D28)/SUM(Plan2!D5:D16))*100)-100</f>
        <v>3.2806340375376948</v>
      </c>
      <c r="E28" s="1">
        <f>((SUM(Plan2!E17:E28)/SUM(Plan2!E5:E16))*100)-100</f>
        <v>0.69275984045944483</v>
      </c>
      <c r="F28" s="1">
        <f>((SUM(Plan2!F17:F28)/SUM(Plan2!F5:F16))*100)-100</f>
        <v>22.670701597058482</v>
      </c>
      <c r="G28" s="1">
        <f>((SUM(Plan2!G17:G28)/SUM(Plan2!G5:G16))*100)-100</f>
        <v>10.621540691846491</v>
      </c>
      <c r="H28" s="1">
        <f>((SUM(Plan2!H17:H28)/SUM(Plan2!H5:H16))*100)-100</f>
        <v>74.597565595953114</v>
      </c>
      <c r="I28" s="1"/>
      <c r="J28" s="1"/>
    </row>
    <row r="29" spans="1:10" hidden="1" x14ac:dyDescent="0.25">
      <c r="A29" s="3">
        <v>36892</v>
      </c>
      <c r="B29" s="1">
        <f>((SUM(Plan2!B29:B29)/SUM(Plan2!B17:B17))*100)-100</f>
        <v>34.848787775289338</v>
      </c>
      <c r="C29" s="1">
        <f>((SUM(Plan2!C29:C29)/SUM(Plan2!C17:C17))*100)-100</f>
        <v>2.9365032574330456</v>
      </c>
      <c r="D29" s="1">
        <f>((SUM(Plan2!D29:D29)/SUM(Plan2!D17:D17))*100)-100</f>
        <v>36.194015406009157</v>
      </c>
      <c r="E29" s="1">
        <f>((SUM(Plan2!E29:E29)/SUM(Plan2!E17:E17))*100)-100</f>
        <v>30.838330116806077</v>
      </c>
      <c r="F29" s="1">
        <f>((SUM(Plan2!F29:F29)/SUM(Plan2!F17:F17))*100)-100</f>
        <v>51.886630514021192</v>
      </c>
      <c r="G29" s="1">
        <f>((SUM(Plan2!G29:G29)/SUM(Plan2!G17:G17))*100)-100</f>
        <v>7.3436632016829435</v>
      </c>
      <c r="H29" s="1">
        <f>((SUM(Plan2!H29:H29)/SUM(Plan2!H17:H17))*100)-100</f>
        <v>89.004317323195153</v>
      </c>
      <c r="I29" s="1"/>
      <c r="J29" s="1"/>
    </row>
    <row r="30" spans="1:10" hidden="1" x14ac:dyDescent="0.25">
      <c r="A30" s="3">
        <v>36923</v>
      </c>
      <c r="B30" s="1">
        <f>((SUM(Plan2!B29:B30)/SUM(Plan2!B17:B18))*100)-100</f>
        <v>6.4447307097278355</v>
      </c>
      <c r="C30" s="1">
        <f>((SUM(Plan2!C29:C30)/SUM(Plan2!C17:C18))*100)-100</f>
        <v>3.9942758845607784</v>
      </c>
      <c r="D30" s="1">
        <f>((SUM(Plan2!D29:D30)/SUM(Plan2!D17:D18))*100)-100</f>
        <v>-15.911435146057329</v>
      </c>
      <c r="E30" s="1">
        <f>((SUM(Plan2!E29:E30)/SUM(Plan2!E17:E18))*100)-100</f>
        <v>31.852284962456395</v>
      </c>
      <c r="F30" s="1">
        <f>((SUM(Plan2!F29:F30)/SUM(Plan2!F17:F18))*100)-100</f>
        <v>11.843271575345327</v>
      </c>
      <c r="G30" s="1">
        <f>((SUM(Plan2!G29:G30)/SUM(Plan2!G17:G18))*100)-100</f>
        <v>33.200415750302085</v>
      </c>
      <c r="H30" s="1">
        <f>((SUM(Plan2!H29:H30)/SUM(Plan2!H17:H18))*100)-100</f>
        <v>78.363547737583787</v>
      </c>
      <c r="I30" s="1"/>
      <c r="J30" s="1"/>
    </row>
    <row r="31" spans="1:10" hidden="1" x14ac:dyDescent="0.25">
      <c r="A31" s="3">
        <v>36951</v>
      </c>
      <c r="B31" s="1">
        <f>((SUM(Plan2!B29:B31)/SUM(Plan2!B17:B19))*100)-100</f>
        <v>24.278925640728914</v>
      </c>
      <c r="C31" s="1">
        <f>((SUM(Plan2!C29:C31)/SUM(Plan2!C17:C19))*100)-100</f>
        <v>-17.071446408316007</v>
      </c>
      <c r="D31" s="1">
        <f>((SUM(Plan2!D29:D31)/SUM(Plan2!D17:D19))*100)-100</f>
        <v>11.142079889744679</v>
      </c>
      <c r="E31" s="1">
        <f>((SUM(Plan2!E29:E31)/SUM(Plan2!E17:E19))*100)-100</f>
        <v>53.250855556562186</v>
      </c>
      <c r="F31" s="1">
        <f>((SUM(Plan2!F29:F31)/SUM(Plan2!F17:F19))*100)-100</f>
        <v>11.746864191993936</v>
      </c>
      <c r="G31" s="1">
        <f>((SUM(Plan2!G29:G31)/SUM(Plan2!G17:G19))*100)-100</f>
        <v>-9.1181338715674514</v>
      </c>
      <c r="H31" s="1">
        <f>((SUM(Plan2!H29:H31)/SUM(Plan2!H17:H19))*100)-100</f>
        <v>74.963187320380598</v>
      </c>
      <c r="I31" s="1"/>
      <c r="J31" s="1"/>
    </row>
    <row r="32" spans="1:10" hidden="1" x14ac:dyDescent="0.25">
      <c r="A32" s="3">
        <v>36982</v>
      </c>
      <c r="B32" s="1">
        <f>((SUM(Plan2!B29:B32)/SUM(Plan2!B17:B20))*100)-100</f>
        <v>15.617463476601642</v>
      </c>
      <c r="C32" s="1">
        <f>((SUM(Plan2!C29:C32)/SUM(Plan2!C17:C20))*100)-100</f>
        <v>-40.170285127892214</v>
      </c>
      <c r="D32" s="1">
        <f>((SUM(Plan2!D29:D32)/SUM(Plan2!D17:D20))*100)-100</f>
        <v>-4.1138165791245456</v>
      </c>
      <c r="E32" s="1">
        <f>((SUM(Plan2!E29:E32)/SUM(Plan2!E17:E20))*100)-100</f>
        <v>45.826834746003868</v>
      </c>
      <c r="F32" s="1">
        <f>((SUM(Plan2!F29:F32)/SUM(Plan2!F17:F20))*100)-100</f>
        <v>4.9862394639098113</v>
      </c>
      <c r="G32" s="1">
        <f>((SUM(Plan2!G29:G32)/SUM(Plan2!G17:G20))*100)-100</f>
        <v>4.593944726300407</v>
      </c>
      <c r="H32" s="1">
        <f>((SUM(Plan2!H29:H32)/SUM(Plan2!H17:H20))*100)-100</f>
        <v>74.221736564272106</v>
      </c>
      <c r="I32" s="1"/>
      <c r="J32" s="1"/>
    </row>
    <row r="33" spans="1:10" hidden="1" x14ac:dyDescent="0.25">
      <c r="A33" s="3">
        <v>37012</v>
      </c>
      <c r="B33" s="1">
        <f>((SUM(Plan2!B29:B33)/SUM(Plan2!B17:B21))*100)-100</f>
        <v>13.486940648107918</v>
      </c>
      <c r="C33" s="1">
        <f>((SUM(Plan2!C29:C33)/SUM(Plan2!C17:C21))*100)-100</f>
        <v>-52.638691880911672</v>
      </c>
      <c r="D33" s="1">
        <f>((SUM(Plan2!D29:D33)/SUM(Plan2!D17:D21))*100)-100</f>
        <v>-1.0708195908203066</v>
      </c>
      <c r="E33" s="1">
        <f>((SUM(Plan2!E29:E33)/SUM(Plan2!E17:E21))*100)-100</f>
        <v>37.201746243094391</v>
      </c>
      <c r="F33" s="1">
        <f>((SUM(Plan2!F29:F33)/SUM(Plan2!F17:F21))*100)-100</f>
        <v>-2.5521239029351932</v>
      </c>
      <c r="G33" s="1">
        <f>((SUM(Plan2!G29:G33)/SUM(Plan2!G17:G21))*100)-100</f>
        <v>6.7231584510156353</v>
      </c>
      <c r="H33" s="1">
        <f>((SUM(Plan2!H29:H33)/SUM(Plan2!H17:H21))*100)-100</f>
        <v>77.457955366898346</v>
      </c>
      <c r="I33" s="1"/>
      <c r="J33" s="1"/>
    </row>
    <row r="34" spans="1:10" hidden="1" x14ac:dyDescent="0.25">
      <c r="A34" s="3">
        <v>37043</v>
      </c>
      <c r="B34" s="1">
        <f>((SUM(Plan2!B29:B34)/SUM(Plan2!B17:B22))*100)-100</f>
        <v>20.917919699332771</v>
      </c>
      <c r="C34" s="1">
        <f>((SUM(Plan2!C29:C34)/SUM(Plan2!C17:C22))*100)-100</f>
        <v>-54.023186170162518</v>
      </c>
      <c r="D34" s="1">
        <f>((SUM(Plan2!D29:D34)/SUM(Plan2!D17:D22))*100)-100</f>
        <v>9.5628583326593741</v>
      </c>
      <c r="E34" s="1">
        <f>((SUM(Plan2!E29:E34)/SUM(Plan2!E17:E22))*100)-100</f>
        <v>26.993595191492631</v>
      </c>
      <c r="F34" s="1">
        <f>((SUM(Plan2!F29:F34)/SUM(Plan2!F17:F22))*100)-100</f>
        <v>-8.567412316697272</v>
      </c>
      <c r="G34" s="1">
        <f>((SUM(Plan2!G29:G34)/SUM(Plan2!G17:G22))*100)-100</f>
        <v>8.980525820501839</v>
      </c>
      <c r="H34" s="1">
        <f>((SUM(Plan2!H29:H34)/SUM(Plan2!H17:H22))*100)-100</f>
        <v>82.7693208627351</v>
      </c>
      <c r="I34" s="1"/>
      <c r="J34" s="1"/>
    </row>
    <row r="35" spans="1:10" hidden="1" x14ac:dyDescent="0.25">
      <c r="A35" s="3">
        <v>37073</v>
      </c>
      <c r="B35" s="1">
        <f>((SUM(Plan2!B29:B35)/SUM(Plan2!B17:B23))*100)-100</f>
        <v>18.943860524996055</v>
      </c>
      <c r="C35" s="1">
        <f>((SUM(Plan2!C29:C35)/SUM(Plan2!C17:C23))*100)-100</f>
        <v>-47.49975977612084</v>
      </c>
      <c r="D35" s="1">
        <f>((SUM(Plan2!D29:D35)/SUM(Plan2!D17:D23))*100)-100</f>
        <v>-13.620890073749806</v>
      </c>
      <c r="E35" s="1">
        <f>((SUM(Plan2!E29:E35)/SUM(Plan2!E17:E23))*100)-100</f>
        <v>25.457552375827291</v>
      </c>
      <c r="F35" s="1">
        <f>((SUM(Plan2!F29:F35)/SUM(Plan2!F17:F23))*100)-100</f>
        <v>-11.071110031370281</v>
      </c>
      <c r="G35" s="1">
        <f>((SUM(Plan2!G29:G35)/SUM(Plan2!G17:G23))*100)-100</f>
        <v>10.001513502805778</v>
      </c>
      <c r="H35" s="1">
        <f>((SUM(Plan2!H29:H35)/SUM(Plan2!H17:H23))*100)-100</f>
        <v>83.486332584659039</v>
      </c>
      <c r="I35" s="1"/>
      <c r="J35" s="1"/>
    </row>
    <row r="36" spans="1:10" hidden="1" x14ac:dyDescent="0.25">
      <c r="A36" s="3">
        <v>37104</v>
      </c>
      <c r="B36" s="1">
        <f>((SUM(Plan2!B29:B36)/SUM(Plan2!B17:B24))*100)-100</f>
        <v>19.340519379207251</v>
      </c>
      <c r="C36" s="1">
        <f>((SUM(Plan2!C29:C36)/SUM(Plan2!C17:C24))*100)-100</f>
        <v>-35.114300750473305</v>
      </c>
      <c r="D36" s="1">
        <f>((SUM(Plan2!D29:D36)/SUM(Plan2!D17:D24))*100)-100</f>
        <v>-11.872769271025447</v>
      </c>
      <c r="E36" s="1">
        <f>((SUM(Plan2!E29:E36)/SUM(Plan2!E17:E24))*100)-100</f>
        <v>25.035375021284366</v>
      </c>
      <c r="F36" s="1">
        <f>((SUM(Plan2!F29:F36)/SUM(Plan2!F17:F24))*100)-100</f>
        <v>-9.1938764766254053</v>
      </c>
      <c r="G36" s="1">
        <f>((SUM(Plan2!G29:G36)/SUM(Plan2!G17:G24))*100)-100</f>
        <v>10.216748871690911</v>
      </c>
      <c r="H36" s="1">
        <f>((SUM(Plan2!H29:H36)/SUM(Plan2!H17:H24))*100)-100</f>
        <v>81.580953296530225</v>
      </c>
      <c r="I36" s="1"/>
      <c r="J36" s="1"/>
    </row>
    <row r="37" spans="1:10" hidden="1" x14ac:dyDescent="0.25">
      <c r="A37" s="3">
        <v>37135</v>
      </c>
      <c r="B37" s="1">
        <f>((SUM(Plan2!B29:B37)/SUM(Plan2!B17:B25))*100)-100</f>
        <v>19.482686659820118</v>
      </c>
      <c r="C37" s="1">
        <f>((SUM(Plan2!C29:C37)/SUM(Plan2!C17:C25))*100)-100</f>
        <v>-33.314003672292571</v>
      </c>
      <c r="D37" s="1">
        <f>((SUM(Plan2!D29:D37)/SUM(Plan2!D17:D25))*100)-100</f>
        <v>-10.251882064736051</v>
      </c>
      <c r="E37" s="1">
        <f>((SUM(Plan2!E29:E37)/SUM(Plan2!E17:E25))*100)-100</f>
        <v>26.446378183867907</v>
      </c>
      <c r="F37" s="1">
        <f>((SUM(Plan2!F29:F37)/SUM(Plan2!F17:F25))*100)-100</f>
        <v>-5.6099556104652635</v>
      </c>
      <c r="G37" s="1">
        <f>((SUM(Plan2!G29:G37)/SUM(Plan2!G17:G25))*100)-100</f>
        <v>11.213762414886702</v>
      </c>
      <c r="H37" s="1">
        <f>((SUM(Plan2!H29:H37)/SUM(Plan2!H17:H25))*100)-100</f>
        <v>78.275276312867504</v>
      </c>
      <c r="I37" s="1"/>
      <c r="J37" s="1"/>
    </row>
    <row r="38" spans="1:10" hidden="1" x14ac:dyDescent="0.25">
      <c r="A38" s="3">
        <v>37165</v>
      </c>
      <c r="B38" s="1">
        <f>((SUM(Plan2!B29:B38)/SUM(Plan2!B17:B26))*100)-100</f>
        <v>18.32319379249148</v>
      </c>
      <c r="C38" s="1">
        <f>((SUM(Plan2!C29:C38)/SUM(Plan2!C17:C26))*100)-100</f>
        <v>-32.909018395221182</v>
      </c>
      <c r="D38" s="1">
        <f>((SUM(Plan2!D29:D38)/SUM(Plan2!D17:D26))*100)-100</f>
        <v>8.1127354629259685</v>
      </c>
      <c r="E38" s="1">
        <f>((SUM(Plan2!E29:E38)/SUM(Plan2!E17:E26))*100)-100</f>
        <v>27.679148590276242</v>
      </c>
      <c r="F38" s="1">
        <f>((SUM(Plan2!F29:F38)/SUM(Plan2!F17:F26))*100)-100</f>
        <v>0.50574986702120839</v>
      </c>
      <c r="G38" s="1">
        <f>((SUM(Plan2!G29:G38)/SUM(Plan2!G17:G26))*100)-100</f>
        <v>10.87213401596803</v>
      </c>
      <c r="H38" s="1">
        <f>((SUM(Plan2!H29:H38)/SUM(Plan2!H17:H26))*100)-100</f>
        <v>75.725282798654291</v>
      </c>
      <c r="I38" s="1"/>
      <c r="J38" s="1"/>
    </row>
    <row r="39" spans="1:10" hidden="1" x14ac:dyDescent="0.25">
      <c r="A39" s="3">
        <v>37196</v>
      </c>
      <c r="B39" s="1">
        <f>((SUM(Plan2!B29:B39)/SUM(Plan2!B17:B27))*100)-100</f>
        <v>17.995214043915084</v>
      </c>
      <c r="C39" s="1">
        <f>((SUM(Plan2!C29:C39)/SUM(Plan2!C17:C27))*100)-100</f>
        <v>-32.903113978210911</v>
      </c>
      <c r="D39" s="1">
        <f>((SUM(Plan2!D29:D39)/SUM(Plan2!D17:D27))*100)-100</f>
        <v>20.573876654380669</v>
      </c>
      <c r="E39" s="1">
        <f>((SUM(Plan2!E29:E39)/SUM(Plan2!E17:E27))*100)-100</f>
        <v>22.054741086265878</v>
      </c>
      <c r="F39" s="1">
        <f>((SUM(Plan2!F29:F39)/SUM(Plan2!F17:F27))*100)-100</f>
        <v>8.0946837055521996</v>
      </c>
      <c r="G39" s="1">
        <f>((SUM(Plan2!G29:G39)/SUM(Plan2!G17:G27))*100)-100</f>
        <v>10.09697136042324</v>
      </c>
      <c r="H39" s="1">
        <f>((SUM(Plan2!H29:H39)/SUM(Plan2!H17:H27))*100)-100</f>
        <v>72.317953168007051</v>
      </c>
      <c r="I39" s="1"/>
      <c r="J39" s="1"/>
    </row>
    <row r="40" spans="1:10" hidden="1" x14ac:dyDescent="0.25">
      <c r="A40" s="3">
        <v>37226</v>
      </c>
      <c r="B40" s="1">
        <f>((SUM(Plan2!B29:B40)/SUM(Plan2!B17:B28))*100)-100</f>
        <v>13.482593100125982</v>
      </c>
      <c r="C40" s="1">
        <f>((SUM(Plan2!C29:C40)/SUM(Plan2!C17:C28))*100)-100</f>
        <v>-33.454547318367403</v>
      </c>
      <c r="D40" s="1">
        <f>((SUM(Plan2!D29:D40)/SUM(Plan2!D17:D28))*100)-100</f>
        <v>5.3753917967336946</v>
      </c>
      <c r="E40" s="1">
        <f>((SUM(Plan2!E29:E40)/SUM(Plan2!E17:E28))*100)-100</f>
        <v>17.433295720864976</v>
      </c>
      <c r="F40" s="1">
        <f>((SUM(Plan2!F29:F40)/SUM(Plan2!F17:F28))*100)-100</f>
        <v>9.1813893661515209</v>
      </c>
      <c r="G40" s="1">
        <f>((SUM(Plan2!G29:G40)/SUM(Plan2!G17:G28))*100)-100</f>
        <v>10.120396770107703</v>
      </c>
      <c r="H40" s="1">
        <f>((SUM(Plan2!H29:H40)/SUM(Plan2!H17:H28))*100)-100</f>
        <v>64.712124016974713</v>
      </c>
      <c r="I40" s="1"/>
      <c r="J40" s="1"/>
    </row>
    <row r="41" spans="1:10" hidden="1" x14ac:dyDescent="0.25">
      <c r="A41" s="3">
        <v>37257</v>
      </c>
      <c r="B41" s="1">
        <f>((SUM(Plan2!B41:B41)/SUM(Plan2!B29:B29))*100)-100</f>
        <v>-36.491528945594233</v>
      </c>
      <c r="C41" s="1">
        <f>((SUM(Plan2!C41:C41)/SUM(Plan2!C29:C29))*100)-100</f>
        <v>-2.0882032488005393</v>
      </c>
      <c r="D41" s="1">
        <f>((SUM(Plan2!D41:D41)/SUM(Plan2!D29:D29))*100)-100</f>
        <v>302.2222992768933</v>
      </c>
      <c r="E41" s="1">
        <f>((SUM(Plan2!E41:E41)/SUM(Plan2!E29:E29))*100)-100</f>
        <v>-18.509990489674081</v>
      </c>
      <c r="F41" s="1">
        <f>((SUM(Plan2!F41:F41)/SUM(Plan2!F29:F29))*100)-100</f>
        <v>25.224868375891148</v>
      </c>
      <c r="G41" s="1">
        <f>((SUM(Plan2!G41:G41)/SUM(Plan2!G29:G29))*100)-100</f>
        <v>21.058421649143185</v>
      </c>
      <c r="H41" s="1">
        <f>((SUM(Plan2!H41:H41)/SUM(Plan2!H29:H29))*100)-100</f>
        <v>-29.649533249770258</v>
      </c>
      <c r="I41" s="1"/>
      <c r="J41" s="1"/>
    </row>
    <row r="42" spans="1:10" hidden="1" x14ac:dyDescent="0.25">
      <c r="A42" s="3">
        <v>37288</v>
      </c>
      <c r="B42" s="1">
        <f>((SUM(Plan2!B41:B42)/SUM(Plan2!B29:B30))*100)-100</f>
        <v>-15.874413549454687</v>
      </c>
      <c r="C42" s="1">
        <f>((SUM(Plan2!C41:C42)/SUM(Plan2!C29:C30))*100)-100</f>
        <v>24.141623072234466</v>
      </c>
      <c r="D42" s="1">
        <f>((SUM(Plan2!D41:D42)/SUM(Plan2!D29:D30))*100)-100</f>
        <v>279.18015940091158</v>
      </c>
      <c r="E42" s="1">
        <f>((SUM(Plan2!E41:E42)/SUM(Plan2!E29:E30))*100)-100</f>
        <v>129.30989758260151</v>
      </c>
      <c r="F42" s="1">
        <f>((SUM(Plan2!F41:F42)/SUM(Plan2!F29:F30))*100)-100</f>
        <v>27.407248485468429</v>
      </c>
      <c r="G42" s="1">
        <f>((SUM(Plan2!G41:G42)/SUM(Plan2!G29:G30))*100)-100</f>
        <v>22.997790684363409</v>
      </c>
      <c r="H42" s="1">
        <f>((SUM(Plan2!H41:H42)/SUM(Plan2!H29:H30))*100)-100</f>
        <v>-23.311503994376878</v>
      </c>
      <c r="I42" s="1"/>
      <c r="J42" s="1"/>
    </row>
    <row r="43" spans="1:10" hidden="1" x14ac:dyDescent="0.25">
      <c r="A43" s="3">
        <v>37316</v>
      </c>
      <c r="B43" s="1">
        <f>((SUM(Plan2!B41:B43)/SUM(Plan2!B29:B31))*100)-100</f>
        <v>-18.597869726010515</v>
      </c>
      <c r="C43" s="1">
        <f>((SUM(Plan2!C41:C43)/SUM(Plan2!C29:C31))*100)-100</f>
        <v>54.269188164219031</v>
      </c>
      <c r="D43" s="1">
        <f>((SUM(Plan2!D41:D43)/SUM(Plan2!D29:D31))*100)-100</f>
        <v>116.27379092125003</v>
      </c>
      <c r="E43" s="1">
        <f>((SUM(Plan2!E41:E43)/SUM(Plan2!E29:E31))*100)-100</f>
        <v>55.372636149408294</v>
      </c>
      <c r="F43" s="1">
        <f>((SUM(Plan2!F41:F43)/SUM(Plan2!F29:F31))*100)-100</f>
        <v>22.784453296411584</v>
      </c>
      <c r="G43" s="1">
        <f>((SUM(Plan2!G41:G43)/SUM(Plan2!G29:G31))*100)-100</f>
        <v>24.577761546065389</v>
      </c>
      <c r="H43" s="1">
        <f>((SUM(Plan2!H41:H43)/SUM(Plan2!H29:H31))*100)-100</f>
        <v>-12.360904826953018</v>
      </c>
      <c r="I43" s="1"/>
      <c r="J43" s="1"/>
    </row>
    <row r="44" spans="1:10" hidden="1" x14ac:dyDescent="0.25">
      <c r="A44" s="3">
        <v>37347</v>
      </c>
      <c r="B44" s="1">
        <f>((SUM(Plan2!B41:B44)/SUM(Plan2!B29:B32))*100)-100</f>
        <v>-14.472612175365995</v>
      </c>
      <c r="C44" s="1">
        <f>((SUM(Plan2!C41:C44)/SUM(Plan2!C29:C32))*100)-100</f>
        <v>143.3202840067091</v>
      </c>
      <c r="D44" s="1">
        <f>((SUM(Plan2!D41:D44)/SUM(Plan2!D29:D32))*100)-100</f>
        <v>172.1285117205569</v>
      </c>
      <c r="E44" s="1">
        <f>((SUM(Plan2!E41:E44)/SUM(Plan2!E29:E32))*100)-100</f>
        <v>44.800215620179074</v>
      </c>
      <c r="F44" s="1">
        <f>((SUM(Plan2!F41:F44)/SUM(Plan2!F29:F32))*100)-100</f>
        <v>29.230362529649824</v>
      </c>
      <c r="G44" s="1">
        <f>((SUM(Plan2!G41:G44)/SUM(Plan2!G29:G32))*100)-100</f>
        <v>21.95052979836764</v>
      </c>
      <c r="H44" s="1">
        <f>((SUM(Plan2!H41:H44)/SUM(Plan2!H29:H32))*100)-100</f>
        <v>-8.4058439712342619</v>
      </c>
      <c r="I44" s="1"/>
      <c r="J44" s="1"/>
    </row>
    <row r="45" spans="1:10" hidden="1" x14ac:dyDescent="0.25">
      <c r="A45" s="3">
        <v>37377</v>
      </c>
      <c r="B45" s="1">
        <f>((SUM(Plan2!B41:B45)/SUM(Plan2!B29:B33))*100)-100</f>
        <v>-11.669014887753363</v>
      </c>
      <c r="C45" s="1">
        <f>((SUM(Plan2!C41:C45)/SUM(Plan2!C29:C33))*100)-100</f>
        <v>184.34211717886598</v>
      </c>
      <c r="D45" s="1">
        <f>((SUM(Plan2!D41:D45)/SUM(Plan2!D29:D33))*100)-100</f>
        <v>145.12186833162829</v>
      </c>
      <c r="E45" s="1">
        <f>((SUM(Plan2!E41:E45)/SUM(Plan2!E29:E33))*100)-100</f>
        <v>32.111537693306474</v>
      </c>
      <c r="F45" s="1">
        <f>((SUM(Plan2!F41:F45)/SUM(Plan2!F29:F33))*100)-100</f>
        <v>31.503443462400298</v>
      </c>
      <c r="G45" s="1">
        <f>((SUM(Plan2!G41:G45)/SUM(Plan2!G29:G33))*100)-100</f>
        <v>20.745952194516022</v>
      </c>
      <c r="H45" s="1">
        <f>((SUM(Plan2!H41:H45)/SUM(Plan2!H29:H33))*100)-100</f>
        <v>0.58564547889761798</v>
      </c>
      <c r="I45" s="1"/>
      <c r="J45" s="1"/>
    </row>
    <row r="46" spans="1:10" hidden="1" x14ac:dyDescent="0.25">
      <c r="A46" s="3">
        <v>37408</v>
      </c>
      <c r="B46" s="1">
        <f>((SUM(Plan2!B41:B46)/SUM(Plan2!B29:B34))*100)-100</f>
        <v>-16.104758690127369</v>
      </c>
      <c r="C46" s="1">
        <f>((SUM(Plan2!C41:C46)/SUM(Plan2!C29:C34))*100)-100</f>
        <v>128.59343804816442</v>
      </c>
      <c r="D46" s="1">
        <f>((SUM(Plan2!D41:D46)/SUM(Plan2!D29:D34))*100)-100</f>
        <v>123.29441456432323</v>
      </c>
      <c r="E46" s="1">
        <f>((SUM(Plan2!E41:E46)/SUM(Plan2!E29:E34))*100)-100</f>
        <v>31.424098125398046</v>
      </c>
      <c r="F46" s="1">
        <f>((SUM(Plan2!F41:F46)/SUM(Plan2!F29:F34))*100)-100</f>
        <v>42.011333158555715</v>
      </c>
      <c r="G46" s="1">
        <f>((SUM(Plan2!G41:G46)/SUM(Plan2!G29:G34))*100)-100</f>
        <v>16.612521761761982</v>
      </c>
      <c r="H46" s="1">
        <f>((SUM(Plan2!H41:H46)/SUM(Plan2!H29:H34))*100)-100</f>
        <v>4.6755959467390085</v>
      </c>
      <c r="I46" s="1"/>
      <c r="J46" s="1"/>
    </row>
    <row r="47" spans="1:10" hidden="1" x14ac:dyDescent="0.25">
      <c r="A47" s="3">
        <v>37438</v>
      </c>
      <c r="B47" s="1">
        <f>((SUM(Plan2!B41:B47)/SUM(Plan2!B29:B35))*100)-100</f>
        <v>-15.291814713397557</v>
      </c>
      <c r="C47" s="1">
        <f>((SUM(Plan2!C41:C47)/SUM(Plan2!C29:C35))*100)-100</f>
        <v>57.02337307163603</v>
      </c>
      <c r="D47" s="1">
        <f>((SUM(Plan2!D41:D47)/SUM(Plan2!D29:D35))*100)-100</f>
        <v>122.63018043930799</v>
      </c>
      <c r="E47" s="1">
        <f>((SUM(Plan2!E41:E47)/SUM(Plan2!E29:E35))*100)-100</f>
        <v>24.996212896744169</v>
      </c>
      <c r="F47" s="1">
        <f>((SUM(Plan2!F41:F47)/SUM(Plan2!F29:F35))*100)-100</f>
        <v>55.913769378293381</v>
      </c>
      <c r="G47" s="1">
        <f>((SUM(Plan2!G41:G47)/SUM(Plan2!G29:G35))*100)-100</f>
        <v>16.263198815211211</v>
      </c>
      <c r="H47" s="1">
        <f>((SUM(Plan2!H41:H47)/SUM(Plan2!H29:H35))*100)-100</f>
        <v>5.1972373494264161</v>
      </c>
      <c r="I47" s="1"/>
      <c r="J47" s="1"/>
    </row>
    <row r="48" spans="1:10" hidden="1" x14ac:dyDescent="0.25">
      <c r="A48" s="3">
        <v>37469</v>
      </c>
      <c r="B48" s="1">
        <f>((SUM(Plan2!B41:B48)/SUM(Plan2!B29:B36))*100)-100</f>
        <v>-13.360147821446276</v>
      </c>
      <c r="C48" s="1">
        <f>((SUM(Plan2!C41:C48)/SUM(Plan2!C29:C36))*100)-100</f>
        <v>18.217326600224865</v>
      </c>
      <c r="D48" s="1">
        <f>((SUM(Plan2!D41:D48)/SUM(Plan2!D29:D36))*100)-100</f>
        <v>111.72273765828211</v>
      </c>
      <c r="E48" s="1">
        <f>((SUM(Plan2!E41:E48)/SUM(Plan2!E29:E36))*100)-100</f>
        <v>21.071430189161688</v>
      </c>
      <c r="F48" s="1">
        <f>((SUM(Plan2!F41:F48)/SUM(Plan2!F29:F36))*100)-100</f>
        <v>53.625472668163127</v>
      </c>
      <c r="G48" s="1">
        <f>((SUM(Plan2!G41:G48)/SUM(Plan2!G29:G36))*100)-100</f>
        <v>14.671051123861616</v>
      </c>
      <c r="H48" s="1">
        <f>((SUM(Plan2!H41:H48)/SUM(Plan2!H29:H36))*100)-100</f>
        <v>10.889347725871204</v>
      </c>
      <c r="I48" s="1"/>
      <c r="J48" s="1"/>
    </row>
    <row r="49" spans="1:10" hidden="1" x14ac:dyDescent="0.25">
      <c r="A49" s="3">
        <v>37500</v>
      </c>
      <c r="B49" s="1">
        <f>((SUM(Plan2!B41:B49)/SUM(Plan2!B29:B37))*100)-100</f>
        <v>-12.079885533327513</v>
      </c>
      <c r="C49" s="1">
        <f>((SUM(Plan2!C41:C49)/SUM(Plan2!C29:C37))*100)-100</f>
        <v>13.861466770052772</v>
      </c>
      <c r="D49" s="1">
        <f>((SUM(Plan2!D41:D49)/SUM(Plan2!D29:D37))*100)-100</f>
        <v>163.45717231066669</v>
      </c>
      <c r="E49" s="1">
        <f>((SUM(Plan2!E41:E49)/SUM(Plan2!E29:E37))*100)-100</f>
        <v>19.071446611440891</v>
      </c>
      <c r="F49" s="1">
        <f>((SUM(Plan2!F41:F49)/SUM(Plan2!F29:F37))*100)-100</f>
        <v>49.94662608191004</v>
      </c>
      <c r="G49" s="1">
        <f>((SUM(Plan2!G41:G49)/SUM(Plan2!G29:G37))*100)-100</f>
        <v>13.501477796898584</v>
      </c>
      <c r="H49" s="1">
        <f>((SUM(Plan2!H41:H49)/SUM(Plan2!H29:H37))*100)-100</f>
        <v>12.26466765901742</v>
      </c>
      <c r="I49" s="1"/>
      <c r="J49" s="1"/>
    </row>
    <row r="50" spans="1:10" hidden="1" x14ac:dyDescent="0.25">
      <c r="A50" s="3">
        <v>37530</v>
      </c>
      <c r="B50" s="1">
        <f>((SUM(Plan2!B41:B50)/SUM(Plan2!B29:B38))*100)-100</f>
        <v>-11.783515637061896</v>
      </c>
      <c r="C50" s="1">
        <f>((SUM(Plan2!C41:C50)/SUM(Plan2!C29:C38))*100)-100</f>
        <v>12.506041490067503</v>
      </c>
      <c r="D50" s="1">
        <f>((SUM(Plan2!D41:D50)/SUM(Plan2!D29:D38))*100)-100</f>
        <v>169.60428538807383</v>
      </c>
      <c r="E50" s="1">
        <f>((SUM(Plan2!E41:E50)/SUM(Plan2!E29:E38))*100)-100</f>
        <v>15.968910013027312</v>
      </c>
      <c r="F50" s="1">
        <f>((SUM(Plan2!F41:F50)/SUM(Plan2!F29:F38))*100)-100</f>
        <v>41.957629239724952</v>
      </c>
      <c r="G50" s="1">
        <f>((SUM(Plan2!G41:G50)/SUM(Plan2!G29:G38))*100)-100</f>
        <v>16.271582829125038</v>
      </c>
      <c r="H50" s="1">
        <f>((SUM(Plan2!H41:H50)/SUM(Plan2!H29:H38))*100)-100</f>
        <v>14.242055617852216</v>
      </c>
      <c r="I50" s="1"/>
      <c r="J50" s="1"/>
    </row>
    <row r="51" spans="1:10" hidden="1" x14ac:dyDescent="0.25">
      <c r="A51" s="3">
        <v>37561</v>
      </c>
      <c r="B51" s="1">
        <f>((SUM(Plan2!B41:B51)/SUM(Plan2!B29:B39))*100)-100</f>
        <v>-10.438504085059748</v>
      </c>
      <c r="C51" s="1">
        <f>((SUM(Plan2!C41:C51)/SUM(Plan2!C29:C39))*100)-100</f>
        <v>11.581564766365361</v>
      </c>
      <c r="D51" s="1">
        <f>((SUM(Plan2!D41:D51)/SUM(Plan2!D29:D39))*100)-100</f>
        <v>159.16682986537438</v>
      </c>
      <c r="E51" s="1">
        <f>((SUM(Plan2!E41:E51)/SUM(Plan2!E29:E39))*100)-100</f>
        <v>20.327205244815346</v>
      </c>
      <c r="F51" s="1">
        <f>((SUM(Plan2!F41:F51)/SUM(Plan2!F29:F39))*100)-100</f>
        <v>32.552037871315747</v>
      </c>
      <c r="G51" s="1">
        <f>((SUM(Plan2!G41:G51)/SUM(Plan2!G29:G39))*100)-100</f>
        <v>16.408032530170331</v>
      </c>
      <c r="H51" s="1">
        <f>((SUM(Plan2!H41:H51)/SUM(Plan2!H29:H39))*100)-100</f>
        <v>20.10068359673231</v>
      </c>
      <c r="I51" s="1"/>
      <c r="J51" s="1"/>
    </row>
    <row r="52" spans="1:10" hidden="1" x14ac:dyDescent="0.25">
      <c r="A52" s="3">
        <v>37591</v>
      </c>
      <c r="B52" s="1">
        <f>((SUM(Plan2!B41:B52)/SUM(Plan2!B29:B40))*100)-100</f>
        <v>-9.794078749732023</v>
      </c>
      <c r="C52" s="1">
        <f>((SUM(Plan2!C41:C52)/SUM(Plan2!C29:C40))*100)-100</f>
        <v>11.127283545549304</v>
      </c>
      <c r="D52" s="1">
        <f>((SUM(Plan2!D41:D52)/SUM(Plan2!D29:D40))*100)-100</f>
        <v>206.83372426519242</v>
      </c>
      <c r="E52" s="1">
        <f>((SUM(Plan2!E41:E52)/SUM(Plan2!E29:E40))*100)-100</f>
        <v>17.757850664928739</v>
      </c>
      <c r="F52" s="1">
        <f>((SUM(Plan2!F41:F52)/SUM(Plan2!F29:F40))*100)-100</f>
        <v>38.326886819279196</v>
      </c>
      <c r="G52" s="1">
        <f>((SUM(Plan2!G41:G52)/SUM(Plan2!G29:G40))*100)-100</f>
        <v>14.679194328200623</v>
      </c>
      <c r="H52" s="1">
        <f>((SUM(Plan2!H41:H52)/SUM(Plan2!H29:H40))*100)-100</f>
        <v>24.308924646641699</v>
      </c>
      <c r="I52" s="1"/>
      <c r="J52" s="1"/>
    </row>
    <row r="53" spans="1:10" hidden="1" x14ac:dyDescent="0.25">
      <c r="A53" s="3">
        <v>37622</v>
      </c>
      <c r="B53" s="1">
        <f>((SUM(Plan2!B53:B53)/SUM(Plan2!B41:B41))*100)-100</f>
        <v>10.222840959377294</v>
      </c>
      <c r="C53" s="1">
        <f>((SUM(Plan2!C53:C53)/SUM(Plan2!C41:C41))*100)-100</f>
        <v>19.594215598847057</v>
      </c>
      <c r="D53" s="1">
        <f>((SUM(Plan2!D53:D53)/SUM(Plan2!D41:D41))*100)-100</f>
        <v>-79.209872589122398</v>
      </c>
      <c r="E53" s="1">
        <f>((SUM(Plan2!E53:E53)/SUM(Plan2!E41:E41))*100)-100</f>
        <v>46.604637131582109</v>
      </c>
      <c r="F53" s="1">
        <f>((SUM(Plan2!F53:F53)/SUM(Plan2!F41:F41))*100)-100</f>
        <v>7.9704836843083484</v>
      </c>
      <c r="G53" s="1">
        <f>((SUM(Plan2!G53:G53)/SUM(Plan2!G41:G41))*100)-100</f>
        <v>-21.126282411797931</v>
      </c>
      <c r="H53" s="1">
        <f>((SUM(Plan2!H53:H53)/SUM(Plan2!H41:H41))*100)-100</f>
        <v>143.71109779166113</v>
      </c>
      <c r="I53" s="1"/>
      <c r="J53" s="1"/>
    </row>
    <row r="54" spans="1:10" hidden="1" x14ac:dyDescent="0.25">
      <c r="A54" s="3">
        <v>37653</v>
      </c>
      <c r="B54" s="1">
        <f>((SUM(Plan2!B53:B54)/SUM(Plan2!B41:B42))*100)-100</f>
        <v>15.692056972694914</v>
      </c>
      <c r="C54" s="1">
        <f>((SUM(Plan2!C53:C54)/SUM(Plan2!C41:C42))*100)-100</f>
        <v>151.72226265124215</v>
      </c>
      <c r="D54" s="1">
        <f>((SUM(Plan2!D53:D54)/SUM(Plan2!D41:D42))*100)-100</f>
        <v>-53.489711129563972</v>
      </c>
      <c r="E54" s="1">
        <f>((SUM(Plan2!E53:E54)/SUM(Plan2!E41:E42))*100)-100</f>
        <v>-59.333733527490452</v>
      </c>
      <c r="F54" s="1">
        <f>((SUM(Plan2!F53:F54)/SUM(Plan2!F41:F42))*100)-100</f>
        <v>16.06256304606228</v>
      </c>
      <c r="G54" s="1">
        <f>((SUM(Plan2!G53:G54)/SUM(Plan2!G41:G42))*100)-100</f>
        <v>-12.699107402355651</v>
      </c>
      <c r="H54" s="1">
        <f>((SUM(Plan2!H53:H54)/SUM(Plan2!H41:H42))*100)-100</f>
        <v>211.04693672663512</v>
      </c>
      <c r="I54" s="1"/>
      <c r="J54" s="1"/>
    </row>
    <row r="55" spans="1:10" hidden="1" x14ac:dyDescent="0.25">
      <c r="A55" s="3">
        <v>37681</v>
      </c>
      <c r="B55" s="1">
        <f>((SUM(Plan2!B53:B55)/SUM(Plan2!B41:B43))*100)-100</f>
        <v>4.4321655759161018</v>
      </c>
      <c r="C55" s="1">
        <f>((SUM(Plan2!C53:C55)/SUM(Plan2!C41:C43))*100)-100</f>
        <v>89.623289653557549</v>
      </c>
      <c r="D55" s="1">
        <f>((SUM(Plan2!D53:D55)/SUM(Plan2!D41:D43))*100)-100</f>
        <v>-12.384447961598639</v>
      </c>
      <c r="E55" s="1">
        <f>((SUM(Plan2!E53:E55)/SUM(Plan2!E41:E43))*100)-100</f>
        <v>-48.547352595702897</v>
      </c>
      <c r="F55" s="1">
        <f>((SUM(Plan2!F53:F55)/SUM(Plan2!F41:F43))*100)-100</f>
        <v>7.9383154479157696</v>
      </c>
      <c r="G55" s="1">
        <f>((SUM(Plan2!G53:G55)/SUM(Plan2!G41:G43))*100)-100</f>
        <v>-11.024180667466752</v>
      </c>
      <c r="H55" s="1">
        <f>((SUM(Plan2!H53:H55)/SUM(Plan2!H41:H43))*100)-100</f>
        <v>189.13092812700893</v>
      </c>
      <c r="I55" s="1"/>
      <c r="J55" s="1"/>
    </row>
    <row r="56" spans="1:10" hidden="1" x14ac:dyDescent="0.25">
      <c r="A56" s="3">
        <v>37712</v>
      </c>
      <c r="B56" s="1">
        <f>((SUM(Plan2!B53:B56)/SUM(Plan2!B41:B44))*100)-100</f>
        <v>5.06506425795925</v>
      </c>
      <c r="C56" s="1">
        <f>((SUM(Plan2!C53:C56)/SUM(Plan2!C41:C44))*100)-100</f>
        <v>33.664878672697654</v>
      </c>
      <c r="D56" s="1">
        <f>((SUM(Plan2!D53:D56)/SUM(Plan2!D41:D44))*100)-100</f>
        <v>-23.958616912402618</v>
      </c>
      <c r="E56" s="1">
        <f>((SUM(Plan2!E53:E56)/SUM(Plan2!E41:E44))*100)-100</f>
        <v>-39.83072171904648</v>
      </c>
      <c r="F56" s="1">
        <f>((SUM(Plan2!F53:F56)/SUM(Plan2!F41:F44))*100)-100</f>
        <v>2.7217232163859677</v>
      </c>
      <c r="G56" s="1">
        <f>((SUM(Plan2!G53:G56)/SUM(Plan2!G41:G44))*100)-100</f>
        <v>-12.012360077513293</v>
      </c>
      <c r="H56" s="1">
        <f>((SUM(Plan2!H53:H56)/SUM(Plan2!H41:H44))*100)-100</f>
        <v>180.07590161650432</v>
      </c>
      <c r="I56" s="1"/>
      <c r="J56" s="1"/>
    </row>
    <row r="57" spans="1:10" hidden="1" x14ac:dyDescent="0.25">
      <c r="A57" s="3">
        <v>37742</v>
      </c>
      <c r="B57" s="1">
        <f>((SUM(Plan2!B53:B57)/SUM(Plan2!B41:B45))*100)-100</f>
        <v>6.3345040342577903</v>
      </c>
      <c r="C57" s="1">
        <f>((SUM(Plan2!C53:C57)/SUM(Plan2!C41:C45))*100)-100</f>
        <v>5.0521551267859337</v>
      </c>
      <c r="D57" s="1">
        <f>((SUM(Plan2!D53:D57)/SUM(Plan2!D41:D45))*100)-100</f>
        <v>-16.096887951823931</v>
      </c>
      <c r="E57" s="1">
        <f>((SUM(Plan2!E53:E57)/SUM(Plan2!E41:E45))*100)-100</f>
        <v>-33.713232220289854</v>
      </c>
      <c r="F57" s="1">
        <f>((SUM(Plan2!F53:F57)/SUM(Plan2!F41:F45))*100)-100</f>
        <v>-0.34052628035233568</v>
      </c>
      <c r="G57" s="1">
        <f>((SUM(Plan2!G53:G57)/SUM(Plan2!G41:G45))*100)-100</f>
        <v>-8.8206275088351305</v>
      </c>
      <c r="H57" s="1">
        <f>((SUM(Plan2!H53:H57)/SUM(Plan2!H41:H45))*100)-100</f>
        <v>167.71972120491665</v>
      </c>
      <c r="I57" s="1"/>
      <c r="J57" s="1"/>
    </row>
    <row r="58" spans="1:10" hidden="1" x14ac:dyDescent="0.25">
      <c r="A58" s="3">
        <v>37773</v>
      </c>
      <c r="B58" s="1">
        <f>((SUM(Plan2!B53:B58)/SUM(Plan2!B41:B46))*100)-100</f>
        <v>8.1793181135595887</v>
      </c>
      <c r="C58" s="1">
        <f>((SUM(Plan2!C53:C58)/SUM(Plan2!C41:C46))*100)-100</f>
        <v>2.783244846952627</v>
      </c>
      <c r="D58" s="1">
        <f>((SUM(Plan2!D53:D58)/SUM(Plan2!D41:D46))*100)-100</f>
        <v>-2.7854289139201001</v>
      </c>
      <c r="E58" s="1">
        <f>((SUM(Plan2!E53:E58)/SUM(Plan2!E41:E46))*100)-100</f>
        <v>-31.063962102045409</v>
      </c>
      <c r="F58" s="1">
        <f>((SUM(Plan2!F53:F58)/SUM(Plan2!F41:F46))*100)-100</f>
        <v>-2.9096648563510286</v>
      </c>
      <c r="G58" s="1">
        <f>((SUM(Plan2!G53:G58)/SUM(Plan2!G41:G46))*100)-100</f>
        <v>-7.235248506596065</v>
      </c>
      <c r="H58" s="1">
        <f>((SUM(Plan2!H53:H58)/SUM(Plan2!H41:H46))*100)-100</f>
        <v>143.64066461781647</v>
      </c>
      <c r="I58" s="1"/>
      <c r="J58" s="1"/>
    </row>
    <row r="59" spans="1:10" hidden="1" x14ac:dyDescent="0.25">
      <c r="A59" s="3">
        <v>37803</v>
      </c>
      <c r="B59" s="1">
        <f>((SUM(Plan2!B53:B59)/SUM(Plan2!B41:B47))*100)-100</f>
        <v>7.146576476571596</v>
      </c>
      <c r="C59" s="1">
        <f>((SUM(Plan2!C53:C59)/SUM(Plan2!C41:C47))*100)-100</f>
        <v>2.351583969319023</v>
      </c>
      <c r="D59" s="1">
        <f>((SUM(Plan2!D53:D59)/SUM(Plan2!D41:D47))*100)-100</f>
        <v>-4.2567392323661721</v>
      </c>
      <c r="E59" s="1">
        <f>((SUM(Plan2!E53:E59)/SUM(Plan2!E41:E47))*100)-100</f>
        <v>-27.827921466790045</v>
      </c>
      <c r="F59" s="1">
        <f>((SUM(Plan2!F53:F59)/SUM(Plan2!F41:F47))*100)-100</f>
        <v>-8.8995268740561357</v>
      </c>
      <c r="G59" s="1">
        <f>((SUM(Plan2!G53:G59)/SUM(Plan2!G41:G47))*100)-100</f>
        <v>-8.7597708046756679</v>
      </c>
      <c r="H59" s="1">
        <f>((SUM(Plan2!H53:H59)/SUM(Plan2!H41:H47))*100)-100</f>
        <v>129.10948965725422</v>
      </c>
      <c r="I59" s="1"/>
      <c r="J59" s="1"/>
    </row>
    <row r="60" spans="1:10" hidden="1" x14ac:dyDescent="0.25">
      <c r="A60" s="3">
        <v>37834</v>
      </c>
      <c r="B60" s="1">
        <f>((SUM(Plan2!B53:B60)/SUM(Plan2!B41:B48))*100)-100</f>
        <v>5.1638377791621224</v>
      </c>
      <c r="C60" s="1">
        <f>((SUM(Plan2!C53:C60)/SUM(Plan2!C41:C48))*100)-100</f>
        <v>2.9769651906499206</v>
      </c>
      <c r="D60" s="1">
        <f>((SUM(Plan2!D53:D60)/SUM(Plan2!D41:D48))*100)-100</f>
        <v>-1.5002693413708954</v>
      </c>
      <c r="E60" s="1">
        <f>((SUM(Plan2!E53:E60)/SUM(Plan2!E41:E48))*100)-100</f>
        <v>-27.64964071791492</v>
      </c>
      <c r="F60" s="1">
        <f>((SUM(Plan2!F53:F60)/SUM(Plan2!F41:F48))*100)-100</f>
        <v>-6.6653377058096623</v>
      </c>
      <c r="G60" s="1">
        <f>((SUM(Plan2!G53:G60)/SUM(Plan2!G41:G48))*100)-100</f>
        <v>-6.6856203634047802</v>
      </c>
      <c r="H60" s="1">
        <f>((SUM(Plan2!H53:H60)/SUM(Plan2!H41:H48))*100)-100</f>
        <v>116.05920098720608</v>
      </c>
      <c r="I60" s="1"/>
      <c r="J60" s="1"/>
    </row>
    <row r="61" spans="1:10" hidden="1" x14ac:dyDescent="0.25">
      <c r="A61" s="3">
        <v>37865</v>
      </c>
      <c r="B61" s="1">
        <f>((SUM(Plan2!B53:B61)/SUM(Plan2!B41:B49))*100)-100</f>
        <v>4.1603303866879315</v>
      </c>
      <c r="C61" s="1">
        <f>((SUM(Plan2!C53:C61)/SUM(Plan2!C41:C49))*100)-100</f>
        <v>2.4289525329267576</v>
      </c>
      <c r="D61" s="1">
        <f>((SUM(Plan2!D53:D61)/SUM(Plan2!D41:D49))*100)-100</f>
        <v>-19.894210660665024</v>
      </c>
      <c r="E61" s="1">
        <f>((SUM(Plan2!E53:E61)/SUM(Plan2!E41:E49))*100)-100</f>
        <v>-25.771157996928935</v>
      </c>
      <c r="F61" s="1">
        <f>((SUM(Plan2!F53:F61)/SUM(Plan2!F41:F49))*100)-100</f>
        <v>-0.61263254900055131</v>
      </c>
      <c r="G61" s="1">
        <f>((SUM(Plan2!G53:G61)/SUM(Plan2!G41:G49))*100)-100</f>
        <v>-7.2668809106598076</v>
      </c>
      <c r="H61" s="1">
        <f>((SUM(Plan2!H53:H61)/SUM(Plan2!H41:H49))*100)-100</f>
        <v>106.72330161185553</v>
      </c>
      <c r="I61" s="1"/>
      <c r="J61" s="1"/>
    </row>
    <row r="62" spans="1:10" hidden="1" x14ac:dyDescent="0.25">
      <c r="A62" s="3">
        <v>37895</v>
      </c>
      <c r="B62" s="1">
        <f>((SUM(Plan2!B53:B62)/SUM(Plan2!B41:B50))*100)-100</f>
        <v>6.9275014243981019</v>
      </c>
      <c r="C62" s="1">
        <f>((SUM(Plan2!C53:C62)/SUM(Plan2!C41:C50))*100)-100</f>
        <v>1.8394651844276808</v>
      </c>
      <c r="D62" s="1">
        <f>((SUM(Plan2!D53:D62)/SUM(Plan2!D41:D50))*100)-100</f>
        <v>-21.262368244785023</v>
      </c>
      <c r="E62" s="1">
        <f>((SUM(Plan2!E53:E62)/SUM(Plan2!E41:E50))*100)-100</f>
        <v>-19.567503829958483</v>
      </c>
      <c r="F62" s="1">
        <f>((SUM(Plan2!F53:F62)/SUM(Plan2!F41:F50))*100)-100</f>
        <v>4.406693996202975</v>
      </c>
      <c r="G62" s="1">
        <f>((SUM(Plan2!G53:G62)/SUM(Plan2!G41:G50))*100)-100</f>
        <v>-9.9824154275413548</v>
      </c>
      <c r="H62" s="1">
        <f>((SUM(Plan2!H53:H62)/SUM(Plan2!H41:H50))*100)-100</f>
        <v>97.749671631915902</v>
      </c>
      <c r="I62" s="1"/>
      <c r="J62" s="1"/>
    </row>
    <row r="63" spans="1:10" hidden="1" x14ac:dyDescent="0.25">
      <c r="A63" s="3">
        <v>37926</v>
      </c>
      <c r="B63" s="1">
        <f>((SUM(Plan2!B53:B63)/SUM(Plan2!B41:B51))*100)-100</f>
        <v>6.6295366135923359</v>
      </c>
      <c r="C63" s="1">
        <f>((SUM(Plan2!C53:C63)/SUM(Plan2!C41:C51))*100)-100</f>
        <v>1.6353983944409123</v>
      </c>
      <c r="D63" s="1">
        <f>((SUM(Plan2!D53:D63)/SUM(Plan2!D41:D51))*100)-100</f>
        <v>-30.586051891635236</v>
      </c>
      <c r="E63" s="1">
        <f>((SUM(Plan2!E53:E63)/SUM(Plan2!E41:E51))*100)-100</f>
        <v>-21.359177954670045</v>
      </c>
      <c r="F63" s="1">
        <f>((SUM(Plan2!F53:F63)/SUM(Plan2!F41:F51))*100)-100</f>
        <v>3.6854575034818851</v>
      </c>
      <c r="G63" s="1">
        <f>((SUM(Plan2!G53:G63)/SUM(Plan2!G41:G51))*100)-100</f>
        <v>-9.9455164028147891</v>
      </c>
      <c r="H63" s="1">
        <f>((SUM(Plan2!H53:H63)/SUM(Plan2!H41:H51))*100)-100</f>
        <v>88.335102766243267</v>
      </c>
      <c r="I63" s="1"/>
      <c r="J63" s="1"/>
    </row>
    <row r="64" spans="1:10" hidden="1" x14ac:dyDescent="0.25">
      <c r="A64" s="3">
        <v>37956</v>
      </c>
      <c r="B64" s="1">
        <f>((SUM(Plan2!B53:B64)/SUM(Plan2!B41:B52))*100)-100</f>
        <v>6.9164430759690561</v>
      </c>
      <c r="C64" s="1">
        <f>((SUM(Plan2!C53:C64)/SUM(Plan2!C41:C52))*100)-100</f>
        <v>1.5745984342213006</v>
      </c>
      <c r="D64" s="1">
        <f>((SUM(Plan2!D53:D64)/SUM(Plan2!D41:D52))*100)-100</f>
        <v>-25.591927781613705</v>
      </c>
      <c r="E64" s="1">
        <f>((SUM(Plan2!E53:E64)/SUM(Plan2!E41:E52))*100)-100</f>
        <v>-19.407114254381383</v>
      </c>
      <c r="F64" s="1">
        <f>((SUM(Plan2!F53:F64)/SUM(Plan2!F41:F52))*100)-100</f>
        <v>-0.3229981623293412</v>
      </c>
      <c r="G64" s="1">
        <f>((SUM(Plan2!G53:G64)/SUM(Plan2!G41:G52))*100)-100</f>
        <v>-9.6958770367990184</v>
      </c>
      <c r="H64" s="1">
        <f>((SUM(Plan2!H53:H64)/SUM(Plan2!H41:H52))*100)-100</f>
        <v>79.301680363565254</v>
      </c>
      <c r="I64" s="1"/>
      <c r="J64" s="1"/>
    </row>
    <row r="65" spans="1:10" hidden="1" x14ac:dyDescent="0.25">
      <c r="A65" s="3">
        <v>37987</v>
      </c>
      <c r="B65" s="1">
        <f>((SUM(Plan2!B65:B65)/SUM(Plan2!B53:B53))*100)-100</f>
        <v>25.419783837949524</v>
      </c>
      <c r="C65" s="1">
        <f>((SUM(Plan2!C65:C65)/SUM(Plan2!C53:C53))*100)-100</f>
        <v>40.77882813635506</v>
      </c>
      <c r="D65" s="1">
        <f>((SUM(Plan2!D65:D65)/SUM(Plan2!D53:D53))*100)-100</f>
        <v>340.01069884945883</v>
      </c>
      <c r="E65" s="1">
        <f>((SUM(Plan2!E65:E65)/SUM(Plan2!E53:E53))*100)-100</f>
        <v>-10.545811167126047</v>
      </c>
      <c r="F65" s="1">
        <f>((SUM(Plan2!F65:F65)/SUM(Plan2!F53:F53))*100)-100</f>
        <v>19.285026428037781</v>
      </c>
      <c r="G65" s="1">
        <f>((SUM(Plan2!G65:G65)/SUM(Plan2!G53:G53))*100)-100</f>
        <v>-3.4421413118636224E-2</v>
      </c>
      <c r="H65" s="1">
        <f>((SUM(Plan2!H65:H65)/SUM(Plan2!H53:H53))*100)-100</f>
        <v>-0.41159747356354615</v>
      </c>
      <c r="I65" s="1"/>
      <c r="J65" s="1"/>
    </row>
    <row r="66" spans="1:10" hidden="1" x14ac:dyDescent="0.25">
      <c r="A66" s="3">
        <v>38018</v>
      </c>
      <c r="B66" s="1">
        <f>((SUM(Plan2!B65:B66)/SUM(Plan2!B53:B54))*100)-100</f>
        <v>13.952622288966097</v>
      </c>
      <c r="C66" s="1">
        <f>((SUM(Plan2!C65:C66)/SUM(Plan2!C53:C54))*100)-100</f>
        <v>53.971665480257769</v>
      </c>
      <c r="D66" s="1">
        <f>((SUM(Plan2!D65:D66)/SUM(Plan2!D53:D54))*100)-100</f>
        <v>176.23842894764874</v>
      </c>
      <c r="E66" s="1">
        <f>((SUM(Plan2!E65:E66)/SUM(Plan2!E53:E54))*100)-100</f>
        <v>-9.3623210789332347</v>
      </c>
      <c r="F66" s="1">
        <f>((SUM(Plan2!F65:F66)/SUM(Plan2!F53:F54))*100)-100</f>
        <v>12.998041284640863</v>
      </c>
      <c r="G66" s="1">
        <f>((SUM(Plan2!G65:G66)/SUM(Plan2!G53:G54))*100)-100</f>
        <v>-5.5232146435512703</v>
      </c>
      <c r="H66" s="1">
        <f>((SUM(Plan2!H65:H66)/SUM(Plan2!H53:H54))*100)-100</f>
        <v>-1.4925296137730584</v>
      </c>
      <c r="I66" s="1"/>
      <c r="J66" s="1"/>
    </row>
    <row r="67" spans="1:10" hidden="1" x14ac:dyDescent="0.25">
      <c r="A67" s="3">
        <v>38047</v>
      </c>
      <c r="B67" s="1">
        <f>((SUM(Plan2!B65:B67)/SUM(Plan2!B53:B55))*100)-100</f>
        <v>10.610483011408192</v>
      </c>
      <c r="C67" s="1">
        <f>((SUM(Plan2!C65:C67)/SUM(Plan2!C53:C55))*100)-100</f>
        <v>80.530560096318084</v>
      </c>
      <c r="D67" s="1">
        <f>((SUM(Plan2!D65:D67)/SUM(Plan2!D53:D55))*100)-100</f>
        <v>96.485592625228151</v>
      </c>
      <c r="E67" s="1">
        <f>((SUM(Plan2!E65:E67)/SUM(Plan2!E53:E55))*100)-100</f>
        <v>-4.8006419477993489</v>
      </c>
      <c r="F67" s="1">
        <f>((SUM(Plan2!F65:F67)/SUM(Plan2!F53:F55))*100)-100</f>
        <v>19.125894598176558</v>
      </c>
      <c r="G67" s="1">
        <f>((SUM(Plan2!G65:G67)/SUM(Plan2!G53:G55))*100)-100</f>
        <v>1.1334986876204027</v>
      </c>
      <c r="H67" s="1">
        <f>((SUM(Plan2!H65:H67)/SUM(Plan2!H53:H55))*100)-100</f>
        <v>-18.468333858859651</v>
      </c>
      <c r="I67" s="1"/>
      <c r="J67" s="1"/>
    </row>
    <row r="68" spans="1:10" hidden="1" x14ac:dyDescent="0.25">
      <c r="A68" s="3">
        <v>38078</v>
      </c>
      <c r="B68" s="1">
        <f>((SUM(Plan2!B65:B68)/SUM(Plan2!B53:B56))*100)-100</f>
        <v>14.986432536562148</v>
      </c>
      <c r="C68" s="1">
        <f>((SUM(Plan2!C65:C68)/SUM(Plan2!C53:C56))*100)-100</f>
        <v>48.273317529401254</v>
      </c>
      <c r="D68" s="1">
        <f>((SUM(Plan2!D65:D68)/SUM(Plan2!D53:D56))*100)-100</f>
        <v>105.6001834796144</v>
      </c>
      <c r="E68" s="1">
        <f>((SUM(Plan2!E65:E68)/SUM(Plan2!E53:E56))*100)-100</f>
        <v>-4.2832930456113303</v>
      </c>
      <c r="F68" s="1">
        <f>((SUM(Plan2!F65:F68)/SUM(Plan2!F53:F56))*100)-100</f>
        <v>20.011765530374362</v>
      </c>
      <c r="G68" s="1">
        <f>((SUM(Plan2!G65:G68)/SUM(Plan2!G53:G56))*100)-100</f>
        <v>4.1145917030601282</v>
      </c>
      <c r="H68" s="1">
        <f>((SUM(Plan2!H65:H68)/SUM(Plan2!H53:H56))*100)-100</f>
        <v>-26.414255358174827</v>
      </c>
      <c r="I68" s="1"/>
      <c r="J68" s="1"/>
    </row>
    <row r="69" spans="1:10" hidden="1" x14ac:dyDescent="0.25">
      <c r="A69" s="3">
        <v>38108</v>
      </c>
      <c r="B69" s="1">
        <f>((SUM(Plan2!B65:B69)/SUM(Plan2!B53:B57))*100)-100</f>
        <v>13.874819672550686</v>
      </c>
      <c r="C69" s="1">
        <f>((SUM(Plan2!C65:C69)/SUM(Plan2!C53:C57))*100)-100</f>
        <v>35.600716738339344</v>
      </c>
      <c r="D69" s="1">
        <f>((SUM(Plan2!D65:D69)/SUM(Plan2!D53:D57))*100)-100</f>
        <v>90.048681554011296</v>
      </c>
      <c r="E69" s="1">
        <f>((SUM(Plan2!E65:E69)/SUM(Plan2!E53:E57))*100)-100</f>
        <v>-0.89466932926869447</v>
      </c>
      <c r="F69" s="1">
        <f>((SUM(Plan2!F65:F69)/SUM(Plan2!F53:F57))*100)-100</f>
        <v>14.646421639125549</v>
      </c>
      <c r="G69" s="1">
        <f>((SUM(Plan2!G65:G69)/SUM(Plan2!G53:G57))*100)-100</f>
        <v>2.0006682771229123</v>
      </c>
      <c r="H69" s="1">
        <f>((SUM(Plan2!H65:H69)/SUM(Plan2!H53:H57))*100)-100</f>
        <v>-27.127485256790493</v>
      </c>
      <c r="I69" s="1"/>
      <c r="J69" s="1"/>
    </row>
    <row r="70" spans="1:10" hidden="1" x14ac:dyDescent="0.25">
      <c r="A70" s="3">
        <v>38139</v>
      </c>
      <c r="B70" s="1">
        <f>((SUM(Plan2!B65:B70)/SUM(Plan2!B53:B58))*100)-100</f>
        <v>13.023238790775252</v>
      </c>
      <c r="C70" s="1">
        <f>((SUM(Plan2!C65:C70)/SUM(Plan2!C53:C58))*100)-100</f>
        <v>33.650078111762554</v>
      </c>
      <c r="D70" s="1">
        <f>((SUM(Plan2!D65:D70)/SUM(Plan2!D53:D58))*100)-100</f>
        <v>65.984270844859282</v>
      </c>
      <c r="E70" s="1">
        <f>((SUM(Plan2!E65:E70)/SUM(Plan2!E53:E58))*100)-100</f>
        <v>6.9959900692224721</v>
      </c>
      <c r="F70" s="1">
        <f>((SUM(Plan2!F65:F70)/SUM(Plan2!F53:F58))*100)-100</f>
        <v>14.018430808810649</v>
      </c>
      <c r="G70" s="1">
        <f>((SUM(Plan2!G65:G70)/SUM(Plan2!G53:G58))*100)-100</f>
        <v>-0.10718693821961267</v>
      </c>
      <c r="H70" s="1">
        <f>((SUM(Plan2!H65:H70)/SUM(Plan2!H53:H58))*100)-100</f>
        <v>-26.400951413749212</v>
      </c>
      <c r="I70" s="1"/>
      <c r="J70" s="1"/>
    </row>
    <row r="71" spans="1:10" hidden="1" x14ac:dyDescent="0.25">
      <c r="A71" s="3">
        <v>38169</v>
      </c>
      <c r="B71" s="1">
        <f>((SUM(Plan2!B65:B71)/SUM(Plan2!B53:B59))*100)-100</f>
        <v>15.779792355076154</v>
      </c>
      <c r="C71" s="1">
        <f>((SUM(Plan2!C65:C71)/SUM(Plan2!C53:C59))*100)-100</f>
        <v>32.045529357294299</v>
      </c>
      <c r="D71" s="1">
        <f>((SUM(Plan2!D65:D71)/SUM(Plan2!D53:D59))*100)-100</f>
        <v>76.376679081665685</v>
      </c>
      <c r="E71" s="1">
        <f>((SUM(Plan2!E65:E71)/SUM(Plan2!E53:E59))*100)-100</f>
        <v>7.0403324365690594</v>
      </c>
      <c r="F71" s="1">
        <f>((SUM(Plan2!F65:F71)/SUM(Plan2!F53:F59))*100)-100</f>
        <v>13.272095375594233</v>
      </c>
      <c r="G71" s="1">
        <f>((SUM(Plan2!G65:G71)/SUM(Plan2!G53:G59))*100)-100</f>
        <v>0.69858295836586137</v>
      </c>
      <c r="H71" s="1">
        <f>((SUM(Plan2!H65:H71)/SUM(Plan2!H53:H59))*100)-100</f>
        <v>-22.801555426462656</v>
      </c>
      <c r="I71" s="1"/>
      <c r="J71" s="1"/>
    </row>
    <row r="72" spans="1:10" hidden="1" x14ac:dyDescent="0.25">
      <c r="A72" s="3">
        <v>38200</v>
      </c>
      <c r="B72" s="1">
        <f>((SUM(Plan2!B65:B72)/SUM(Plan2!B53:B60))*100)-100</f>
        <v>18.231191631691786</v>
      </c>
      <c r="C72" s="1">
        <f>((SUM(Plan2!C65:C72)/SUM(Plan2!C53:C60))*100)-100</f>
        <v>29.486940447786026</v>
      </c>
      <c r="D72" s="1">
        <f>((SUM(Plan2!D65:D72)/SUM(Plan2!D53:D60))*100)-100</f>
        <v>71.850234788024665</v>
      </c>
      <c r="E72" s="1">
        <f>((SUM(Plan2!E65:E72)/SUM(Plan2!E53:E60))*100)-100</f>
        <v>13.619764584241352</v>
      </c>
      <c r="F72" s="1">
        <f>((SUM(Plan2!F65:F72)/SUM(Plan2!F53:F60))*100)-100</f>
        <v>13.212990639251927</v>
      </c>
      <c r="G72" s="1">
        <f>((SUM(Plan2!G65:G72)/SUM(Plan2!G53:G60))*100)-100</f>
        <v>1.3693887193828971</v>
      </c>
      <c r="H72" s="1">
        <f>((SUM(Plan2!H65:H72)/SUM(Plan2!H53:H60))*100)-100</f>
        <v>-18.517157103996723</v>
      </c>
      <c r="I72" s="1"/>
      <c r="J72" s="1"/>
    </row>
    <row r="73" spans="1:10" hidden="1" x14ac:dyDescent="0.25">
      <c r="A73" s="3">
        <v>38231</v>
      </c>
      <c r="B73" s="1">
        <f>((SUM(Plan2!B65:B73)/SUM(Plan2!B53:B61))*100)-100</f>
        <v>18.677237434179887</v>
      </c>
      <c r="C73" s="1">
        <f>((SUM(Plan2!C65:C73)/SUM(Plan2!C53:C61))*100)-100</f>
        <v>28.805559263709029</v>
      </c>
      <c r="D73" s="1">
        <f>((SUM(Plan2!D65:D73)/SUM(Plan2!D53:D61))*100)-100</f>
        <v>63.818999548278413</v>
      </c>
      <c r="E73" s="1">
        <f>((SUM(Plan2!E65:E73)/SUM(Plan2!E53:E61))*100)-100</f>
        <v>8.2425422495402643</v>
      </c>
      <c r="F73" s="1">
        <f>((SUM(Plan2!F65:F73)/SUM(Plan2!F53:F61))*100)-100</f>
        <v>11.319745541058055</v>
      </c>
      <c r="G73" s="1">
        <f>((SUM(Plan2!G65:G73)/SUM(Plan2!G53:G61))*100)-100</f>
        <v>1.8530128005562148</v>
      </c>
      <c r="H73" s="1">
        <f>((SUM(Plan2!H65:H73)/SUM(Plan2!H53:H61))*100)-100</f>
        <v>-18.39362445036484</v>
      </c>
      <c r="I73" s="1"/>
      <c r="J73" s="1"/>
    </row>
    <row r="74" spans="1:10" hidden="1" x14ac:dyDescent="0.25">
      <c r="A74" s="3">
        <v>38261</v>
      </c>
      <c r="B74" s="1">
        <f>((SUM(Plan2!B65:B74)/SUM(Plan2!B53:B62))*100)-100</f>
        <v>18.0354659704482</v>
      </c>
      <c r="C74" s="1">
        <f>((SUM(Plan2!C65:C74)/SUM(Plan2!C53:C62))*100)-100</f>
        <v>28.881772216283309</v>
      </c>
      <c r="D74" s="1">
        <f>((SUM(Plan2!D65:D74)/SUM(Plan2!D53:D62))*100)-100</f>
        <v>40.188472479049722</v>
      </c>
      <c r="E74" s="1">
        <f>((SUM(Plan2!E65:E74)/SUM(Plan2!E53:E62))*100)-100</f>
        <v>-0.16771475757725796</v>
      </c>
      <c r="F74" s="1">
        <f>((SUM(Plan2!F65:F74)/SUM(Plan2!F53:F62))*100)-100</f>
        <v>10.182413193505639</v>
      </c>
      <c r="G74" s="1">
        <f>((SUM(Plan2!G65:G74)/SUM(Plan2!G53:G62))*100)-100</f>
        <v>2.5896654812948867</v>
      </c>
      <c r="H74" s="1">
        <f>((SUM(Plan2!H65:H74)/SUM(Plan2!H53:H62))*100)-100</f>
        <v>-17.903636829972768</v>
      </c>
      <c r="I74" s="1"/>
      <c r="J74" s="1"/>
    </row>
    <row r="75" spans="1:10" hidden="1" x14ac:dyDescent="0.25">
      <c r="A75" s="3">
        <v>38292</v>
      </c>
      <c r="B75" s="1">
        <f>((SUM(Plan2!B65:B75)/SUM(Plan2!B53:B63))*100)-100</f>
        <v>17.574578883555688</v>
      </c>
      <c r="C75" s="1">
        <f>((SUM(Plan2!C65:C75)/SUM(Plan2!C53:C63))*100)-100</f>
        <v>30.012909559625001</v>
      </c>
      <c r="D75" s="1">
        <f>((SUM(Plan2!D65:D75)/SUM(Plan2!D53:D63))*100)-100</f>
        <v>43.108751628584116</v>
      </c>
      <c r="E75" s="1">
        <f>((SUM(Plan2!E65:E75)/SUM(Plan2!E53:E63))*100)-100</f>
        <v>5.2390835598266108</v>
      </c>
      <c r="F75" s="1">
        <f>((SUM(Plan2!F65:F75)/SUM(Plan2!F53:F63))*100)-100</f>
        <v>20.119162106008275</v>
      </c>
      <c r="G75" s="1">
        <f>((SUM(Plan2!G65:G75)/SUM(Plan2!G53:G63))*100)-100</f>
        <v>2.190745949306617</v>
      </c>
      <c r="H75" s="1">
        <f>((SUM(Plan2!H65:H75)/SUM(Plan2!H53:H63))*100)-100</f>
        <v>-13.781315117594843</v>
      </c>
      <c r="I75" s="1"/>
      <c r="J75" s="1"/>
    </row>
    <row r="76" spans="1:10" hidden="1" x14ac:dyDescent="0.25">
      <c r="A76" s="3">
        <v>38322</v>
      </c>
      <c r="B76" s="1">
        <f>((SUM(Plan2!B65:B76)/SUM(Plan2!B53:B64))*100)-100</f>
        <v>18.71265652842051</v>
      </c>
      <c r="C76" s="1">
        <f>((SUM(Plan2!C65:C76)/SUM(Plan2!C53:C64))*100)-100</f>
        <v>30.537294971384171</v>
      </c>
      <c r="D76" s="1">
        <f>((SUM(Plan2!D65:D76)/SUM(Plan2!D53:D64))*100)-100</f>
        <v>25.200794619604821</v>
      </c>
      <c r="E76" s="1">
        <f>((SUM(Plan2!E65:E76)/SUM(Plan2!E53:E64))*100)-100</f>
        <v>4.2225248799917239</v>
      </c>
      <c r="F76" s="1">
        <f>((SUM(Plan2!F65:F76)/SUM(Plan2!F53:F64))*100)-100</f>
        <v>19.768613347558798</v>
      </c>
      <c r="G76" s="1">
        <f>((SUM(Plan2!G65:G76)/SUM(Plan2!G53:G64))*100)-100</f>
        <v>3.3590625560525638</v>
      </c>
      <c r="H76" s="1">
        <f>((SUM(Plan2!H65:H76)/SUM(Plan2!H53:H64))*100)-100</f>
        <v>-12.977032344098362</v>
      </c>
      <c r="I76" s="1"/>
      <c r="J76" s="1"/>
    </row>
    <row r="77" spans="1:10" hidden="1" x14ac:dyDescent="0.25">
      <c r="A77" s="3">
        <v>38353</v>
      </c>
      <c r="B77" s="1">
        <f>((SUM(Plan2!B77:B77)/SUM(Plan2!B65:B65))*100)-100</f>
        <v>13.738867658734975</v>
      </c>
      <c r="C77" s="1">
        <f>((SUM(Plan2!C77:C77)/SUM(Plan2!C65:C65))*100)-100</f>
        <v>31.549005664498651</v>
      </c>
      <c r="D77" s="1">
        <f>((SUM(Plan2!D77:D77)/SUM(Plan2!D65:D65))*100)-100</f>
        <v>-84.175182058510387</v>
      </c>
      <c r="E77" s="1">
        <f>((SUM(Plan2!E77:E77)/SUM(Plan2!E65:E65))*100)-100</f>
        <v>-7.05080584671461</v>
      </c>
      <c r="F77" s="1">
        <f>((SUM(Plan2!F77:F77)/SUM(Plan2!F65:F65))*100)-100</f>
        <v>9.2223796901519819</v>
      </c>
      <c r="G77" s="1">
        <f>((SUM(Plan2!G77:G77)/SUM(Plan2!G65:G65))*100)-100</f>
        <v>18.868242008875043</v>
      </c>
      <c r="H77" s="1">
        <f>((SUM(Plan2!H77:H77)/SUM(Plan2!H65:H65))*100)-100</f>
        <v>-9.7931275281290908</v>
      </c>
      <c r="I77" s="1"/>
      <c r="J77" s="1"/>
    </row>
    <row r="78" spans="1:10" hidden="1" x14ac:dyDescent="0.25">
      <c r="A78" s="3">
        <v>38384</v>
      </c>
      <c r="B78" s="1">
        <f>((SUM(Plan2!B77:B78)/SUM(Plan2!B65:B66))*100)-100</f>
        <v>16.94862162635475</v>
      </c>
      <c r="C78" s="1">
        <f>((SUM(Plan2!C77:C78)/SUM(Plan2!C65:C66))*100)-100</f>
        <v>26.439883743001701</v>
      </c>
      <c r="D78" s="1">
        <f>((SUM(Plan2!D77:D78)/SUM(Plan2!D65:D66))*100)-100</f>
        <v>-46.398268064851244</v>
      </c>
      <c r="E78" s="1">
        <f>((SUM(Plan2!E77:E78)/SUM(Plan2!E65:E66))*100)-100</f>
        <v>7.3060534001046591</v>
      </c>
      <c r="F78" s="1">
        <f>((SUM(Plan2!F77:F78)/SUM(Plan2!F65:F66))*100)-100</f>
        <v>14.847524403728741</v>
      </c>
      <c r="G78" s="1">
        <f>((SUM(Plan2!G77:G78)/SUM(Plan2!G65:G66))*100)-100</f>
        <v>15.496991302263652</v>
      </c>
      <c r="H78" s="1">
        <f>((SUM(Plan2!H77:H78)/SUM(Plan2!H65:H66))*100)-100</f>
        <v>6.7441415030436787</v>
      </c>
      <c r="I78" s="1"/>
      <c r="J78" s="1"/>
    </row>
    <row r="79" spans="1:10" hidden="1" x14ac:dyDescent="0.25">
      <c r="A79" s="3">
        <v>38412</v>
      </c>
      <c r="B79" s="1">
        <f>((SUM(Plan2!B77:B79)/SUM(Plan2!B65:B67))*100)-100</f>
        <v>22.027946071535666</v>
      </c>
      <c r="C79" s="1">
        <f>((SUM(Plan2!C77:C79)/SUM(Plan2!C65:C67))*100)-100</f>
        <v>17.225019709155561</v>
      </c>
      <c r="D79" s="1">
        <f>((SUM(Plan2!D77:D79)/SUM(Plan2!D65:D67))*100)-100</f>
        <v>-21.964451156422484</v>
      </c>
      <c r="E79" s="1">
        <f>((SUM(Plan2!E77:E79)/SUM(Plan2!E65:E67))*100)-100</f>
        <v>6.3083725230771392</v>
      </c>
      <c r="F79" s="1">
        <f>((SUM(Plan2!F77:F79)/SUM(Plan2!F65:F67))*100)-100</f>
        <v>14.62885904095495</v>
      </c>
      <c r="G79" s="1">
        <f>((SUM(Plan2!G77:G79)/SUM(Plan2!G65:G67))*100)-100</f>
        <v>8.453158560298732</v>
      </c>
      <c r="H79" s="1">
        <f>((SUM(Plan2!H77:H79)/SUM(Plan2!H65:H67))*100)-100</f>
        <v>12.954463056136916</v>
      </c>
      <c r="I79" s="1"/>
      <c r="J79" s="1"/>
    </row>
    <row r="80" spans="1:10" hidden="1" x14ac:dyDescent="0.25">
      <c r="A80" s="3">
        <v>38443</v>
      </c>
      <c r="B80" s="1">
        <f>((SUM(Plan2!B77:B80)/SUM(Plan2!B65:B68))*100)-100</f>
        <v>20.984874031028554</v>
      </c>
      <c r="C80" s="1">
        <f>((SUM(Plan2!C77:C80)/SUM(Plan2!C65:C68))*100)-100</f>
        <v>15.389589576214988</v>
      </c>
      <c r="D80" s="1">
        <f>((SUM(Plan2!D77:D80)/SUM(Plan2!D65:D68))*100)-100</f>
        <v>-22.023935787187384</v>
      </c>
      <c r="E80" s="1">
        <f>((SUM(Plan2!E77:E80)/SUM(Plan2!E65:E68))*100)-100</f>
        <v>3.8701888388537924</v>
      </c>
      <c r="F80" s="1">
        <f>((SUM(Plan2!F77:F80)/SUM(Plan2!F65:F68))*100)-100</f>
        <v>6.5257268971974156</v>
      </c>
      <c r="G80" s="1">
        <f>((SUM(Plan2!G77:G80)/SUM(Plan2!G65:G68))*100)-100</f>
        <v>8.9809045959196538</v>
      </c>
      <c r="H80" s="1">
        <f>((SUM(Plan2!H77:H80)/SUM(Plan2!H65:H68))*100)-100</f>
        <v>14.571158668564976</v>
      </c>
      <c r="I80" s="1"/>
      <c r="J80" s="1"/>
    </row>
    <row r="81" spans="1:10" hidden="1" x14ac:dyDescent="0.25">
      <c r="A81" s="3">
        <v>38473</v>
      </c>
      <c r="B81" s="1">
        <f>((SUM(Plan2!B77:B81)/SUM(Plan2!B65:B69))*100)-100</f>
        <v>21.840805767168561</v>
      </c>
      <c r="C81" s="1">
        <f>((SUM(Plan2!C77:C81)/SUM(Plan2!C65:C69))*100)-100</f>
        <v>15.959077858522235</v>
      </c>
      <c r="D81" s="1">
        <f>((SUM(Plan2!D77:D81)/SUM(Plan2!D65:D69))*100)-100</f>
        <v>-19.406211407318239</v>
      </c>
      <c r="E81" s="1">
        <f>((SUM(Plan2!E77:E81)/SUM(Plan2!E65:E69))*100)-100</f>
        <v>10.339987557224248</v>
      </c>
      <c r="F81" s="1">
        <f>((SUM(Plan2!F77:F81)/SUM(Plan2!F65:F69))*100)-100</f>
        <v>7.0065312410173561</v>
      </c>
      <c r="G81" s="1">
        <f>((SUM(Plan2!G77:G81)/SUM(Plan2!G65:G69))*100)-100</f>
        <v>8.5910813416953999</v>
      </c>
      <c r="H81" s="1">
        <f>((SUM(Plan2!H77:H81)/SUM(Plan2!H65:H69))*100)-100</f>
        <v>21.128900170165437</v>
      </c>
      <c r="I81" s="1"/>
      <c r="J81" s="1"/>
    </row>
    <row r="82" spans="1:10" hidden="1" x14ac:dyDescent="0.25">
      <c r="A82" s="3">
        <v>38504</v>
      </c>
      <c r="B82" s="1">
        <f>((SUM(Plan2!B77:B82)/SUM(Plan2!B65:B70))*100)-100</f>
        <v>22.430489418910724</v>
      </c>
      <c r="C82" s="1">
        <f>((SUM(Plan2!C77:C82)/SUM(Plan2!C65:C70))*100)-100</f>
        <v>15.925518483378639</v>
      </c>
      <c r="D82" s="1">
        <f>((SUM(Plan2!D77:D82)/SUM(Plan2!D65:D70))*100)-100</f>
        <v>-18.821144153132991</v>
      </c>
      <c r="E82" s="1">
        <f>((SUM(Plan2!E77:E82)/SUM(Plan2!E65:E70))*100)-100</f>
        <v>-0.33401366631927942</v>
      </c>
      <c r="F82" s="1">
        <f>((SUM(Plan2!F77:F82)/SUM(Plan2!F65:F70))*100)-100</f>
        <v>7.5696577224026953</v>
      </c>
      <c r="G82" s="1">
        <f>((SUM(Plan2!G77:G82)/SUM(Plan2!G65:G70))*100)-100</f>
        <v>15.150129833556861</v>
      </c>
      <c r="H82" s="1">
        <f>((SUM(Plan2!H77:H82)/SUM(Plan2!H65:H70))*100)-100</f>
        <v>24.36199940332628</v>
      </c>
      <c r="I82" s="1"/>
      <c r="J82" s="1"/>
    </row>
    <row r="83" spans="1:10" hidden="1" x14ac:dyDescent="0.25">
      <c r="A83" s="3">
        <v>38534</v>
      </c>
      <c r="B83" s="1">
        <f>((SUM(Plan2!B77:B83)/SUM(Plan2!B65:B71))*100)-100</f>
        <v>21.027242674243411</v>
      </c>
      <c r="C83" s="1">
        <f>((SUM(Plan2!C77:C83)/SUM(Plan2!C65:C71))*100)-100</f>
        <v>15.357771179071065</v>
      </c>
      <c r="D83" s="1">
        <f>((SUM(Plan2!D77:D83)/SUM(Plan2!D65:D71))*100)-100</f>
        <v>-20.10675637842796</v>
      </c>
      <c r="E83" s="1">
        <f>((SUM(Plan2!E77:E83)/SUM(Plan2!E65:E71))*100)-100</f>
        <v>0.2664167184461661</v>
      </c>
      <c r="F83" s="1">
        <f>((SUM(Plan2!F77:F83)/SUM(Plan2!F65:F71))*100)-100</f>
        <v>6.5348428269628158</v>
      </c>
      <c r="G83" s="1">
        <f>((SUM(Plan2!G77:G83)/SUM(Plan2!G65:G71))*100)-100</f>
        <v>16.626660603082271</v>
      </c>
      <c r="H83" s="1">
        <f>((SUM(Plan2!H77:H83)/SUM(Plan2!H65:H71))*100)-100</f>
        <v>15.514434230924664</v>
      </c>
      <c r="I83" s="1"/>
      <c r="J83" s="1"/>
    </row>
    <row r="84" spans="1:10" hidden="1" x14ac:dyDescent="0.25">
      <c r="A84" s="3">
        <v>38565</v>
      </c>
      <c r="B84" s="1">
        <f>((SUM(Plan2!B77:B84)/SUM(Plan2!B65:B72))*100)-100</f>
        <v>18.350324915318225</v>
      </c>
      <c r="C84" s="1">
        <f>((SUM(Plan2!C77:C84)/SUM(Plan2!C65:C72))*100)-100</f>
        <v>15.492305594153308</v>
      </c>
      <c r="D84" s="1">
        <f>((SUM(Plan2!D77:D84)/SUM(Plan2!D65:D72))*100)-100</f>
        <v>-12.238119325398515</v>
      </c>
      <c r="E84" s="1">
        <f>((SUM(Plan2!E77:E84)/SUM(Plan2!E65:E72))*100)-100</f>
        <v>-1.5794072250054114</v>
      </c>
      <c r="F84" s="1">
        <f>((SUM(Plan2!F77:F84)/SUM(Plan2!F65:F72))*100)-100</f>
        <v>7.5457544232857146</v>
      </c>
      <c r="G84" s="1">
        <f>((SUM(Plan2!G77:G84)/SUM(Plan2!G65:G72))*100)-100</f>
        <v>14.730332286249975</v>
      </c>
      <c r="H84" s="1">
        <f>((SUM(Plan2!H77:H84)/SUM(Plan2!H65:H72))*100)-100</f>
        <v>14.256550753720518</v>
      </c>
      <c r="I84" s="1"/>
      <c r="J84" s="1"/>
    </row>
    <row r="85" spans="1:10" hidden="1" x14ac:dyDescent="0.25">
      <c r="A85" s="3">
        <v>38596</v>
      </c>
      <c r="B85" s="1">
        <f>((SUM(Plan2!B77:B85)/SUM(Plan2!B65:B73))*100)-100</f>
        <v>18.975251070632908</v>
      </c>
      <c r="C85" s="1">
        <f>((SUM(Plan2!C77:C85)/SUM(Plan2!C65:C73))*100)-100</f>
        <v>15.825826943621138</v>
      </c>
      <c r="D85" s="1">
        <f>((SUM(Plan2!D77:D85)/SUM(Plan2!D65:D73))*100)-100</f>
        <v>-10.238776417981143</v>
      </c>
      <c r="E85" s="1">
        <f>((SUM(Plan2!E77:E85)/SUM(Plan2!E65:E73))*100)-100</f>
        <v>10.041219030387168</v>
      </c>
      <c r="F85" s="1">
        <f>((SUM(Plan2!F77:F85)/SUM(Plan2!F65:F73))*100)-100</f>
        <v>7.601546989106069</v>
      </c>
      <c r="G85" s="1">
        <f>((SUM(Plan2!G77:G85)/SUM(Plan2!G65:G73))*100)-100</f>
        <v>13.084614225414271</v>
      </c>
      <c r="H85" s="1">
        <f>((SUM(Plan2!H77:H85)/SUM(Plan2!H65:H73))*100)-100</f>
        <v>12.952478907478564</v>
      </c>
      <c r="I85" s="1"/>
      <c r="J85" s="1"/>
    </row>
    <row r="86" spans="1:10" hidden="1" x14ac:dyDescent="0.25">
      <c r="A86" s="3">
        <v>38626</v>
      </c>
      <c r="B86" s="1">
        <f>((SUM(Plan2!B77:B86)/SUM(Plan2!B65:B74))*100)-100</f>
        <v>17.919227399825715</v>
      </c>
      <c r="C86" s="1">
        <f>((SUM(Plan2!C77:C86)/SUM(Plan2!C65:C74))*100)-100</f>
        <v>15.682092630935628</v>
      </c>
      <c r="D86" s="1">
        <f>((SUM(Plan2!D77:D86)/SUM(Plan2!D65:D74))*100)-100</f>
        <v>-8.8675751704887773</v>
      </c>
      <c r="E86" s="1">
        <f>((SUM(Plan2!E77:E86)/SUM(Plan2!E65:E74))*100)-100</f>
        <v>12.46453381375774</v>
      </c>
      <c r="F86" s="1">
        <f>((SUM(Plan2!F77:F86)/SUM(Plan2!F65:F74))*100)-100</f>
        <v>6.6182969984897255</v>
      </c>
      <c r="G86" s="1">
        <f>((SUM(Plan2!G77:G86)/SUM(Plan2!G65:G74))*100)-100</f>
        <v>12.400052720282019</v>
      </c>
      <c r="H86" s="1">
        <f>((SUM(Plan2!H77:H86)/SUM(Plan2!H65:H74))*100)-100</f>
        <v>12.367168260082522</v>
      </c>
      <c r="I86" s="1"/>
      <c r="J86" s="1"/>
    </row>
    <row r="87" spans="1:10" hidden="1" x14ac:dyDescent="0.25">
      <c r="A87" s="3">
        <v>38657</v>
      </c>
      <c r="B87" s="1">
        <f>((SUM(Plan2!B77:B87)/SUM(Plan2!B65:B75))*100)-100</f>
        <v>16.654857823798139</v>
      </c>
      <c r="C87" s="1">
        <f>((SUM(Plan2!C77:C87)/SUM(Plan2!C65:C75))*100)-100</f>
        <v>14.896624856914215</v>
      </c>
      <c r="D87" s="1">
        <f>((SUM(Plan2!D77:D87)/SUM(Plan2!D65:D75))*100)-100</f>
        <v>-7.3849804197258493</v>
      </c>
      <c r="E87" s="1">
        <f>((SUM(Plan2!E77:E87)/SUM(Plan2!E65:E75))*100)-100</f>
        <v>9.3150405933863851</v>
      </c>
      <c r="F87" s="1">
        <f>((SUM(Plan2!F77:F87)/SUM(Plan2!F65:F75))*100)-100</f>
        <v>8.1688896486959379</v>
      </c>
      <c r="G87" s="1">
        <f>((SUM(Plan2!G77:G87)/SUM(Plan2!G65:G75))*100)-100</f>
        <v>13.811281018305309</v>
      </c>
      <c r="H87" s="1">
        <f>((SUM(Plan2!H77:H87)/SUM(Plan2!H65:H75))*100)-100</f>
        <v>7.4750212176746231</v>
      </c>
      <c r="I87" s="1"/>
      <c r="J87" s="1"/>
    </row>
    <row r="88" spans="1:10" hidden="1" x14ac:dyDescent="0.25">
      <c r="A88" s="3">
        <v>38687</v>
      </c>
      <c r="B88" s="1">
        <f>((SUM(Plan2!B77:B88)/SUM(Plan2!B65:B76))*100)-100</f>
        <v>15.764851123904094</v>
      </c>
      <c r="C88" s="1">
        <f>((SUM(Plan2!C77:C88)/SUM(Plan2!C65:C76))*100)-100</f>
        <v>14.716561640621478</v>
      </c>
      <c r="D88" s="1">
        <f>((SUM(Plan2!D77:D88)/SUM(Plan2!D65:D76))*100)-100</f>
        <v>-7.8723562738561839</v>
      </c>
      <c r="E88" s="1">
        <f>((SUM(Plan2!E77:E88)/SUM(Plan2!E65:E76))*100)-100</f>
        <v>9.6530128628788106</v>
      </c>
      <c r="F88" s="1">
        <f>((SUM(Plan2!F77:F88)/SUM(Plan2!F65:F76))*100)-100</f>
        <v>14.434058882318951</v>
      </c>
      <c r="G88" s="1">
        <f>((SUM(Plan2!G77:G88)/SUM(Plan2!G65:G76))*100)-100</f>
        <v>16.985922830429274</v>
      </c>
      <c r="H88" s="1">
        <f>((SUM(Plan2!H77:H88)/SUM(Plan2!H65:H76))*100)-100</f>
        <v>6.0565086636672447</v>
      </c>
      <c r="I88" s="1"/>
      <c r="J88" s="1"/>
    </row>
    <row r="89" spans="1:10" hidden="1" x14ac:dyDescent="0.25">
      <c r="A89" s="3">
        <v>38718</v>
      </c>
      <c r="B89" s="1">
        <f>((SUM(Plan2!B89:B89)/SUM(Plan2!B77:B77))*100)-100</f>
        <v>8.5195718309976485</v>
      </c>
      <c r="C89" s="1">
        <f>((SUM(Plan2!C89:C89)/SUM(Plan2!C77:C77))*100)-100</f>
        <v>-19.085101901226778</v>
      </c>
      <c r="D89" s="1">
        <f>((SUM(Plan2!D89:D89)/SUM(Plan2!D77:D77))*100)-100</f>
        <v>250.28623063735625</v>
      </c>
      <c r="E89" s="1">
        <f>((SUM(Plan2!E89:E89)/SUM(Plan2!E77:E77))*100)-100</f>
        <v>55.712287342778183</v>
      </c>
      <c r="F89" s="1">
        <f>((SUM(Plan2!F89:F89)/SUM(Plan2!F77:F77))*100)-100</f>
        <v>31.280340352035353</v>
      </c>
      <c r="G89" s="1">
        <f>((SUM(Plan2!G89:G89)/SUM(Plan2!G77:G77))*100)-100</f>
        <v>7.2126732430075009</v>
      </c>
      <c r="H89" s="1">
        <f>((SUM(Plan2!H89:H89)/SUM(Plan2!H77:H77))*100)-100</f>
        <v>3.1339354814509619</v>
      </c>
      <c r="I89" s="1"/>
      <c r="J89" s="1"/>
    </row>
    <row r="90" spans="1:10" hidden="1" x14ac:dyDescent="0.25">
      <c r="A90" s="3">
        <v>38749</v>
      </c>
      <c r="B90" s="1">
        <f>((SUM(Plan2!B89:B90)/SUM(Plan2!B77:B78))*100)-100</f>
        <v>8.6573152819145776</v>
      </c>
      <c r="C90" s="1">
        <f>((SUM(Plan2!C89:C90)/SUM(Plan2!C77:C78))*100)-100</f>
        <v>-76.368768179190056</v>
      </c>
      <c r="D90" s="1">
        <f>((SUM(Plan2!D89:D90)/SUM(Plan2!D77:D78))*100)-100</f>
        <v>91.899601626934327</v>
      </c>
      <c r="E90" s="1">
        <f>((SUM(Plan2!E89:E90)/SUM(Plan2!E77:E78))*100)-100</f>
        <v>97.190701124580528</v>
      </c>
      <c r="F90" s="1">
        <f>((SUM(Plan2!F89:F90)/SUM(Plan2!F77:F78))*100)-100</f>
        <v>14.136998673781704</v>
      </c>
      <c r="G90" s="1">
        <f>((SUM(Plan2!G89:G90)/SUM(Plan2!G77:G78))*100)-100</f>
        <v>6.4276445559199544</v>
      </c>
      <c r="H90" s="1">
        <f>((SUM(Plan2!H89:H90)/SUM(Plan2!H77:H78))*100)-100</f>
        <v>-7.4703954666344998</v>
      </c>
      <c r="I90" s="1"/>
      <c r="J90" s="1"/>
    </row>
    <row r="91" spans="1:10" hidden="1" x14ac:dyDescent="0.25">
      <c r="A91" s="3">
        <v>38777</v>
      </c>
      <c r="B91" s="1">
        <f>((SUM(Plan2!B89:B91)/SUM(Plan2!B77:B79))*100)-100</f>
        <v>5.569511980973644</v>
      </c>
      <c r="C91" s="1">
        <f>((SUM(Plan2!C89:C91)/SUM(Plan2!C77:C79))*100)-100</f>
        <v>-74.188116180099172</v>
      </c>
      <c r="D91" s="1">
        <f>((SUM(Plan2!D89:D91)/SUM(Plan2!D77:D79))*100)-100</f>
        <v>21.957061391342677</v>
      </c>
      <c r="E91" s="1">
        <f>((SUM(Plan2!E89:E91)/SUM(Plan2!E77:E79))*100)-100</f>
        <v>84.735845273040866</v>
      </c>
      <c r="F91" s="1">
        <f>((SUM(Plan2!F89:F91)/SUM(Plan2!F77:F79))*100)-100</f>
        <v>10.622533087949108</v>
      </c>
      <c r="G91" s="1">
        <f>((SUM(Plan2!G89:G91)/SUM(Plan2!G77:G79))*100)-100</f>
        <v>5.723999786306905</v>
      </c>
      <c r="H91" s="1">
        <f>((SUM(Plan2!H89:H91)/SUM(Plan2!H77:H79))*100)-100</f>
        <v>-6.8988934551691159</v>
      </c>
      <c r="I91" s="1"/>
      <c r="J91" s="1"/>
    </row>
    <row r="92" spans="1:10" hidden="1" x14ac:dyDescent="0.25">
      <c r="A92" s="3">
        <v>38808</v>
      </c>
      <c r="B92" s="1">
        <f>((SUM(Plan2!B89:B92)/SUM(Plan2!B77:B80))*100)-100</f>
        <v>5.4109593562208005</v>
      </c>
      <c r="C92" s="1">
        <f>((SUM(Plan2!C89:C92)/SUM(Plan2!C77:C80))*100)-100</f>
        <v>-40.991480108213217</v>
      </c>
      <c r="D92" s="1">
        <f>((SUM(Plan2!D89:D92)/SUM(Plan2!D77:D80))*100)-100</f>
        <v>14.459985711517859</v>
      </c>
      <c r="E92" s="1">
        <f>((SUM(Plan2!E89:E92)/SUM(Plan2!E77:E80))*100)-100</f>
        <v>68.617763387599496</v>
      </c>
      <c r="F92" s="1">
        <f>((SUM(Plan2!F89:F92)/SUM(Plan2!F77:F80))*100)-100</f>
        <v>17.812536752854456</v>
      </c>
      <c r="G92" s="1">
        <f>((SUM(Plan2!G89:G92)/SUM(Plan2!G77:G80))*100)-100</f>
        <v>6.4626015480314862</v>
      </c>
      <c r="H92" s="1">
        <f>((SUM(Plan2!H89:H92)/SUM(Plan2!H77:H80))*100)-100</f>
        <v>-2.5978182772529408</v>
      </c>
      <c r="I92" s="1"/>
      <c r="J92" s="1"/>
    </row>
    <row r="93" spans="1:10" hidden="1" x14ac:dyDescent="0.25">
      <c r="A93" s="3">
        <v>38838</v>
      </c>
      <c r="B93" s="1">
        <f>((SUM(Plan2!B89:B93)/SUM(Plan2!B77:B81))*100)-100</f>
        <v>3.500244690269966</v>
      </c>
      <c r="C93" s="1">
        <f>((SUM(Plan2!C89:C93)/SUM(Plan2!C77:C81))*100)-100</f>
        <v>-3.1011091377705782</v>
      </c>
      <c r="D93" s="1">
        <f>((SUM(Plan2!D89:D93)/SUM(Plan2!D77:D81))*100)-100</f>
        <v>14.413579935760907</v>
      </c>
      <c r="E93" s="1">
        <f>((SUM(Plan2!E89:E93)/SUM(Plan2!E77:E81))*100)-100</f>
        <v>55.928880073393373</v>
      </c>
      <c r="F93" s="1">
        <f>((SUM(Plan2!F89:F93)/SUM(Plan2!F77:F81))*100)-100</f>
        <v>19.94619815529903</v>
      </c>
      <c r="G93" s="1">
        <f>((SUM(Plan2!G89:G93)/SUM(Plan2!G77:G81))*100)-100</f>
        <v>6.3832173866096014</v>
      </c>
      <c r="H93" s="1">
        <f>((SUM(Plan2!H89:H93)/SUM(Plan2!H77:H81))*100)-100</f>
        <v>-2.6420788548703342</v>
      </c>
      <c r="I93" s="1"/>
      <c r="J93" s="1"/>
    </row>
    <row r="94" spans="1:10" hidden="1" x14ac:dyDescent="0.25">
      <c r="A94" s="3">
        <v>38869</v>
      </c>
      <c r="B94" s="1">
        <f>((SUM(Plan2!B89:B94)/SUM(Plan2!B77:B82))*100)-100</f>
        <v>3.3291682176717927</v>
      </c>
      <c r="C94" s="1">
        <f>((SUM(Plan2!C89:C94)/SUM(Plan2!C77:C82))*100)-100</f>
        <v>6.1772754232906095</v>
      </c>
      <c r="D94" s="1">
        <f>((SUM(Plan2!D89:D94)/SUM(Plan2!D77:D82))*100)-100</f>
        <v>11.47215887787938</v>
      </c>
      <c r="E94" s="1">
        <f>((SUM(Plan2!E89:E94)/SUM(Plan2!E77:E82))*100)-100</f>
        <v>60.501153677099296</v>
      </c>
      <c r="F94" s="1">
        <f>((SUM(Plan2!F89:F94)/SUM(Plan2!F77:F82))*100)-100</f>
        <v>18.770835002017179</v>
      </c>
      <c r="G94" s="1">
        <f>((SUM(Plan2!G89:G94)/SUM(Plan2!G77:G82))*100)-100</f>
        <v>6.4519278689875676</v>
      </c>
      <c r="H94" s="1">
        <f>((SUM(Plan2!H89:H94)/SUM(Plan2!H77:H82))*100)-100</f>
        <v>-1.4156842095154332</v>
      </c>
      <c r="I94" s="1"/>
      <c r="J94" s="1"/>
    </row>
    <row r="95" spans="1:10" hidden="1" x14ac:dyDescent="0.25">
      <c r="A95" s="3">
        <v>38899</v>
      </c>
      <c r="B95" s="1">
        <f>((SUM(Plan2!B89:B95)/SUM(Plan2!B77:B83))*100)-100</f>
        <v>3.4790512453865006</v>
      </c>
      <c r="C95" s="1">
        <f>((SUM(Plan2!C89:C95)/SUM(Plan2!C77:C83))*100)-100</f>
        <v>8.936293768982793</v>
      </c>
      <c r="D95" s="1">
        <f>((SUM(Plan2!D89:D95)/SUM(Plan2!D77:D83))*100)-100</f>
        <v>22.978205597540807</v>
      </c>
      <c r="E95" s="1">
        <f>((SUM(Plan2!E89:E95)/SUM(Plan2!E77:E83))*100)-100</f>
        <v>73.30616199365403</v>
      </c>
      <c r="F95" s="1">
        <f>((SUM(Plan2!F89:F95)/SUM(Plan2!F77:F83))*100)-100</f>
        <v>17.594032327457072</v>
      </c>
      <c r="G95" s="1">
        <f>((SUM(Plan2!G89:G95)/SUM(Plan2!G77:G83))*100)-100</f>
        <v>7.7194652263689534</v>
      </c>
      <c r="H95" s="1">
        <f>((SUM(Plan2!H89:H95)/SUM(Plan2!H77:H83))*100)-100</f>
        <v>11.178593625550519</v>
      </c>
      <c r="I95" s="1"/>
      <c r="J95" s="1"/>
    </row>
    <row r="96" spans="1:10" hidden="1" x14ac:dyDescent="0.25">
      <c r="A96" s="3">
        <v>38930</v>
      </c>
      <c r="B96" s="1">
        <f>((SUM(Plan2!B89:B96)/SUM(Plan2!B77:B84))*100)-100</f>
        <v>4.3778198986397854</v>
      </c>
      <c r="C96" s="1">
        <f>((SUM(Plan2!C89:C96)/SUM(Plan2!C77:C84))*100)-100</f>
        <v>10.26290509877515</v>
      </c>
      <c r="D96" s="1">
        <f>((SUM(Plan2!D89:D96)/SUM(Plan2!D77:D84))*100)-100</f>
        <v>15.131350827102082</v>
      </c>
      <c r="E96" s="1">
        <f>((SUM(Plan2!E89:E96)/SUM(Plan2!E77:E84))*100)-100</f>
        <v>93.237597818004332</v>
      </c>
      <c r="F96" s="1">
        <f>((SUM(Plan2!F89:F96)/SUM(Plan2!F77:F84))*100)-100</f>
        <v>19.537058136924685</v>
      </c>
      <c r="G96" s="1">
        <f>((SUM(Plan2!G89:G96)/SUM(Plan2!G77:G84))*100)-100</f>
        <v>8.5240266534903242</v>
      </c>
      <c r="H96" s="1">
        <f>((SUM(Plan2!H89:H96)/SUM(Plan2!H77:H84))*100)-100</f>
        <v>19.844324934855905</v>
      </c>
      <c r="I96" s="1"/>
      <c r="J96" s="1"/>
    </row>
    <row r="97" spans="1:10" hidden="1" x14ac:dyDescent="0.25">
      <c r="A97" s="3">
        <v>38961</v>
      </c>
      <c r="B97" s="1">
        <f>((SUM(Plan2!B89:B97)/SUM(Plan2!B77:B85))*100)-100</f>
        <v>4.338846347186049</v>
      </c>
      <c r="C97" s="1">
        <f>((SUM(Plan2!C89:C97)/SUM(Plan2!C77:C85))*100)-100</f>
        <v>11.198961043383065</v>
      </c>
      <c r="D97" s="1">
        <f>((SUM(Plan2!D89:D97)/SUM(Plan2!D77:D85))*100)-100</f>
        <v>17.377882908273804</v>
      </c>
      <c r="E97" s="1">
        <f>((SUM(Plan2!E89:E97)/SUM(Plan2!E77:E85))*100)-100</f>
        <v>78.962641316418029</v>
      </c>
      <c r="F97" s="1">
        <f>((SUM(Plan2!F89:F97)/SUM(Plan2!F77:F85))*100)-100</f>
        <v>18.946779953860741</v>
      </c>
      <c r="G97" s="1">
        <f>((SUM(Plan2!G89:G97)/SUM(Plan2!G77:G85))*100)-100</f>
        <v>10.197429705804666</v>
      </c>
      <c r="H97" s="1">
        <f>((SUM(Plan2!H89:H97)/SUM(Plan2!H77:H85))*100)-100</f>
        <v>31.75581137161339</v>
      </c>
      <c r="I97" s="1"/>
      <c r="J97" s="1"/>
    </row>
    <row r="98" spans="1:10" hidden="1" x14ac:dyDescent="0.25">
      <c r="A98" s="3">
        <v>38991</v>
      </c>
      <c r="B98" s="1">
        <f>((SUM(Plan2!B89:B98)/SUM(Plan2!B77:B86))*100)-100</f>
        <v>4.7534096228271352</v>
      </c>
      <c r="C98" s="1">
        <f>((SUM(Plan2!C89:C98)/SUM(Plan2!C77:C86))*100)-100</f>
        <v>12.209045436045329</v>
      </c>
      <c r="D98" s="1">
        <f>((SUM(Plan2!D89:D98)/SUM(Plan2!D77:D86))*100)-100</f>
        <v>17.491412584058267</v>
      </c>
      <c r="E98" s="1">
        <f>((SUM(Plan2!E89:E98)/SUM(Plan2!E77:E86))*100)-100</f>
        <v>74.201471924100673</v>
      </c>
      <c r="F98" s="1">
        <f>((SUM(Plan2!F89:F98)/SUM(Plan2!F77:F86))*100)-100</f>
        <v>20.950718092159164</v>
      </c>
      <c r="G98" s="1">
        <f>((SUM(Plan2!G89:G98)/SUM(Plan2!G77:G86))*100)-100</f>
        <v>9.3173018454407952</v>
      </c>
      <c r="H98" s="1">
        <f>((SUM(Plan2!H89:H98)/SUM(Plan2!H77:H86))*100)-100</f>
        <v>37.390871064982633</v>
      </c>
      <c r="I98" s="1"/>
      <c r="J98" s="1"/>
    </row>
    <row r="99" spans="1:10" hidden="1" x14ac:dyDescent="0.25">
      <c r="A99" s="3">
        <v>39022</v>
      </c>
      <c r="B99" s="1">
        <f>((SUM(Plan2!B89:B99)/SUM(Plan2!B77:B87))*100)-100</f>
        <v>5.9562532357135325</v>
      </c>
      <c r="C99" s="1">
        <f>((SUM(Plan2!C89:C99)/SUM(Plan2!C77:C87))*100)-100</f>
        <v>12.915834521674441</v>
      </c>
      <c r="D99" s="1">
        <f>((SUM(Plan2!D89:D99)/SUM(Plan2!D77:D87))*100)-100</f>
        <v>14.622351650327701</v>
      </c>
      <c r="E99" s="1">
        <f>((SUM(Plan2!E89:E99)/SUM(Plan2!E77:E87))*100)-100</f>
        <v>66.410834060376487</v>
      </c>
      <c r="F99" s="1">
        <f>((SUM(Plan2!F89:F99)/SUM(Plan2!F77:F87))*100)-100</f>
        <v>14.713123417612479</v>
      </c>
      <c r="G99" s="1">
        <f>((SUM(Plan2!G89:G99)/SUM(Plan2!G77:G87))*100)-100</f>
        <v>8.659455747253304</v>
      </c>
      <c r="H99" s="1">
        <f>((SUM(Plan2!H89:H99)/SUM(Plan2!H77:H87))*100)-100</f>
        <v>46.378784309640452</v>
      </c>
      <c r="I99" s="1"/>
      <c r="J99" s="1"/>
    </row>
    <row r="100" spans="1:10" hidden="1" x14ac:dyDescent="0.25">
      <c r="A100" s="3">
        <v>39052</v>
      </c>
      <c r="B100" s="1">
        <f>((SUM(Plan2!B89:B100)/SUM(Plan2!B77:B88))*100)-100</f>
        <v>6.4081867877315375</v>
      </c>
      <c r="C100" s="1">
        <f>((SUM(Plan2!C89:C100)/SUM(Plan2!C77:C88))*100)-100</f>
        <v>13.477247099757932</v>
      </c>
      <c r="D100" s="1">
        <f>((SUM(Plan2!D89:D100)/SUM(Plan2!D77:D88))*100)-100</f>
        <v>10.576570501011687</v>
      </c>
      <c r="E100" s="1">
        <f>((SUM(Plan2!E89:E100)/SUM(Plan2!E77:E88))*100)-100</f>
        <v>70.575399914091662</v>
      </c>
      <c r="F100" s="1">
        <f>((SUM(Plan2!F89:F100)/SUM(Plan2!F77:F88))*100)-100</f>
        <v>9.9693661564897837</v>
      </c>
      <c r="G100" s="1">
        <f>((SUM(Plan2!G89:G100)/SUM(Plan2!G77:G88))*100)-100</f>
        <v>6.2773207850862462</v>
      </c>
      <c r="H100" s="1">
        <f>((SUM(Plan2!H89:H100)/SUM(Plan2!H77:H88))*100)-100</f>
        <v>51.535082439825857</v>
      </c>
      <c r="I100" s="1"/>
      <c r="J100" s="1"/>
    </row>
    <row r="101" spans="1:10" hidden="1" x14ac:dyDescent="0.25">
      <c r="A101" s="3">
        <v>39083</v>
      </c>
      <c r="B101" s="1">
        <f>((SUM(Plan2!B101:B101)/SUM(Plan2!B89:B89))*100)-100</f>
        <v>13.374102234145795</v>
      </c>
      <c r="C101" s="1">
        <f>((SUM(Plan2!C101:C101)/SUM(Plan2!C89:C89))*100)-100</f>
        <v>70.244703474707592</v>
      </c>
      <c r="D101" s="1">
        <f>((SUM(Plan2!D101:D101)/SUM(Plan2!D89:D89))*100)-100</f>
        <v>3.2410647713621614</v>
      </c>
      <c r="E101" s="1">
        <f>((SUM(Plan2!E101:E101)/SUM(Plan2!E89:E89))*100)-100</f>
        <v>188.24725071386848</v>
      </c>
      <c r="F101" s="1">
        <f>((SUM(Plan2!F101:F101)/SUM(Plan2!F89:F89))*100)-100</f>
        <v>13.326251563319147</v>
      </c>
      <c r="G101" s="1">
        <f>((SUM(Plan2!G101:G101)/SUM(Plan2!G89:G89))*100)-100</f>
        <v>-3.5016899753189961</v>
      </c>
      <c r="H101" s="1">
        <f>((SUM(Plan2!H101:H101)/SUM(Plan2!H89:H89))*100)-100</f>
        <v>93.369613290822258</v>
      </c>
      <c r="I101" s="1"/>
      <c r="J101" s="1"/>
    </row>
    <row r="102" spans="1:10" hidden="1" x14ac:dyDescent="0.25">
      <c r="A102" s="3">
        <v>39114</v>
      </c>
      <c r="B102" s="1">
        <f>((SUM(Plan2!B101:B102)/SUM(Plan2!B89:B90))*100)-100</f>
        <v>13.929106853278611</v>
      </c>
      <c r="C102" s="1">
        <f>((SUM(Plan2!C101:C102)/SUM(Plan2!C89:C90))*100)-100</f>
        <v>51.097704253063171</v>
      </c>
      <c r="D102" s="1">
        <f>((SUM(Plan2!D101:D102)/SUM(Plan2!D89:D90))*100)-100</f>
        <v>-12.938921759431835</v>
      </c>
      <c r="E102" s="1">
        <f>((SUM(Plan2!E101:E102)/SUM(Plan2!E89:E90))*100)-100</f>
        <v>49.283030761221966</v>
      </c>
      <c r="F102" s="1">
        <f>((SUM(Plan2!F101:F102)/SUM(Plan2!F89:F90))*100)-100</f>
        <v>9.9376385045627131</v>
      </c>
      <c r="G102" s="1">
        <f>((SUM(Plan2!G101:G102)/SUM(Plan2!G89:G90))*100)-100</f>
        <v>7.5923498335757671</v>
      </c>
      <c r="H102" s="1">
        <f>((SUM(Plan2!H101:H102)/SUM(Plan2!H89:H90))*100)-100</f>
        <v>79.209770274122974</v>
      </c>
      <c r="I102" s="1"/>
      <c r="J102" s="1"/>
    </row>
    <row r="103" spans="1:10" hidden="1" x14ac:dyDescent="0.25">
      <c r="A103" s="3">
        <v>39142</v>
      </c>
      <c r="B103" s="1">
        <f>((SUM(Plan2!B101:B103)/SUM(Plan2!B89:B91))*100)-100</f>
        <v>12.679828986131071</v>
      </c>
      <c r="C103" s="1">
        <f>((SUM(Plan2!C101:C103)/SUM(Plan2!C89:C91))*100)-100</f>
        <v>25.364860120166568</v>
      </c>
      <c r="D103" s="1">
        <f>((SUM(Plan2!D101:D103)/SUM(Plan2!D89:D91))*100)-100</f>
        <v>-6.7244219417533202</v>
      </c>
      <c r="E103" s="1">
        <f>((SUM(Plan2!E101:E103)/SUM(Plan2!E89:E91))*100)-100</f>
        <v>41.699645190697368</v>
      </c>
      <c r="F103" s="1">
        <f>((SUM(Plan2!F101:F103)/SUM(Plan2!F89:F91))*100)-100</f>
        <v>10.646974340283947</v>
      </c>
      <c r="G103" s="1">
        <f>((SUM(Plan2!G101:G103)/SUM(Plan2!G89:G91))*100)-100</f>
        <v>6.4557784068161084</v>
      </c>
      <c r="H103" s="1">
        <f>((SUM(Plan2!H101:H103)/SUM(Plan2!H89:H91))*100)-100</f>
        <v>80.701621604182918</v>
      </c>
      <c r="I103" s="1"/>
      <c r="J103" s="1"/>
    </row>
    <row r="104" spans="1:10" hidden="1" x14ac:dyDescent="0.25">
      <c r="A104" s="3">
        <v>39173</v>
      </c>
      <c r="B104" s="1">
        <f>((SUM(Plan2!B101:B104)/SUM(Plan2!B89:B92))*100)-100</f>
        <v>10.883768440195851</v>
      </c>
      <c r="C104" s="1">
        <f>((SUM(Plan2!C101:C104)/SUM(Plan2!C89:C92))*100)-100</f>
        <v>29.017905733633569</v>
      </c>
      <c r="D104" s="1">
        <f>((SUM(Plan2!D101:D104)/SUM(Plan2!D89:D92))*100)-100</f>
        <v>-1.9747600632666149</v>
      </c>
      <c r="E104" s="1">
        <f>((SUM(Plan2!E101:E104)/SUM(Plan2!E89:E92))*100)-100</f>
        <v>38.806793486962363</v>
      </c>
      <c r="F104" s="1">
        <f>((SUM(Plan2!F101:F104)/SUM(Plan2!F89:F92))*100)-100</f>
        <v>8.4760880779609238</v>
      </c>
      <c r="G104" s="1">
        <f>((SUM(Plan2!G101:G104)/SUM(Plan2!G89:G92))*100)-100</f>
        <v>7.413520593622863</v>
      </c>
      <c r="H104" s="1">
        <f>((SUM(Plan2!H101:H104)/SUM(Plan2!H89:H92))*100)-100</f>
        <v>77.338944767969821</v>
      </c>
      <c r="I104" s="1"/>
      <c r="J104" s="1"/>
    </row>
    <row r="105" spans="1:10" hidden="1" x14ac:dyDescent="0.25">
      <c r="A105" s="3">
        <v>39203</v>
      </c>
      <c r="B105" s="1">
        <f>((SUM(Plan2!B101:B105)/SUM(Plan2!B89:B93))*100)-100</f>
        <v>11.224163678612427</v>
      </c>
      <c r="C105" s="1">
        <f>((SUM(Plan2!C101:C105)/SUM(Plan2!C89:C93))*100)-100</f>
        <v>27.669081710586212</v>
      </c>
      <c r="D105" s="1">
        <f>((SUM(Plan2!D101:D105)/SUM(Plan2!D89:D93))*100)-100</f>
        <v>3.8646525949209973</v>
      </c>
      <c r="E105" s="1">
        <f>((SUM(Plan2!E101:E105)/SUM(Plan2!E89:E93))*100)-100</f>
        <v>29.510502048752898</v>
      </c>
      <c r="F105" s="1">
        <f>((SUM(Plan2!F101:F105)/SUM(Plan2!F89:F93))*100)-100</f>
        <v>11.959836686732999</v>
      </c>
      <c r="G105" s="1">
        <f>((SUM(Plan2!G101:G105)/SUM(Plan2!G89:G93))*100)-100</f>
        <v>7.4303523324145146</v>
      </c>
      <c r="H105" s="1">
        <f>((SUM(Plan2!H101:H105)/SUM(Plan2!H89:H93))*100)-100</f>
        <v>71.387576079949298</v>
      </c>
      <c r="I105" s="1"/>
      <c r="J105" s="1"/>
    </row>
    <row r="106" spans="1:10" hidden="1" x14ac:dyDescent="0.25">
      <c r="A106" s="3">
        <v>39234</v>
      </c>
      <c r="B106" s="1">
        <f>((SUM(Plan2!B101:B106)/SUM(Plan2!B89:B94))*100)-100</f>
        <v>10.781899261462428</v>
      </c>
      <c r="C106" s="1">
        <f>((SUM(Plan2!C101:C106)/SUM(Plan2!C89:C94))*100)-100</f>
        <v>27.427771262929852</v>
      </c>
      <c r="D106" s="1">
        <f>((SUM(Plan2!D101:D106)/SUM(Plan2!D89:D94))*100)-100</f>
        <v>5.2325156771682941</v>
      </c>
      <c r="E106" s="1">
        <f>((SUM(Plan2!E101:E106)/SUM(Plan2!E89:E94))*100)-100</f>
        <v>37.335570031793679</v>
      </c>
      <c r="F106" s="1">
        <f>((SUM(Plan2!F101:F106)/SUM(Plan2!F89:F94))*100)-100</f>
        <v>8.4886724786648955</v>
      </c>
      <c r="G106" s="1">
        <f>((SUM(Plan2!G101:G106)/SUM(Plan2!G89:G94))*100)-100</f>
        <v>8.2803143428858021</v>
      </c>
      <c r="H106" s="1">
        <f>((SUM(Plan2!H101:H106)/SUM(Plan2!H89:H94))*100)-100</f>
        <v>70.879921292129779</v>
      </c>
      <c r="I106" s="1"/>
      <c r="J106" s="1"/>
    </row>
    <row r="107" spans="1:10" hidden="1" x14ac:dyDescent="0.25">
      <c r="A107" s="3">
        <v>39264</v>
      </c>
      <c r="B107" s="1">
        <f>((SUM(Plan2!B101:B107)/SUM(Plan2!B89:B95))*100)-100</f>
        <v>11.202328452196909</v>
      </c>
      <c r="C107" s="1">
        <f>((SUM(Plan2!C101:C107)/SUM(Plan2!C89:C95))*100)-100</f>
        <v>27.454232632729486</v>
      </c>
      <c r="D107" s="1">
        <f>((SUM(Plan2!D101:D107)/SUM(Plan2!D89:D95))*100)-100</f>
        <v>-2.3849528682711281</v>
      </c>
      <c r="E107" s="1">
        <f>((SUM(Plan2!E101:E107)/SUM(Plan2!E89:E95))*100)-100</f>
        <v>49.436447822846617</v>
      </c>
      <c r="F107" s="1">
        <f>((SUM(Plan2!F101:F107)/SUM(Plan2!F89:F95))*100)-100</f>
        <v>13.386086751003504</v>
      </c>
      <c r="G107" s="1">
        <f>((SUM(Plan2!G101:G107)/SUM(Plan2!G89:G95))*100)-100</f>
        <v>6.8076716077645614</v>
      </c>
      <c r="H107" s="1">
        <f>((SUM(Plan2!H101:H107)/SUM(Plan2!H89:H95))*100)-100</f>
        <v>60.018106747941005</v>
      </c>
      <c r="I107" s="1"/>
      <c r="J107" s="1"/>
    </row>
    <row r="108" spans="1:10" hidden="1" x14ac:dyDescent="0.25">
      <c r="A108" s="3">
        <v>39295</v>
      </c>
      <c r="B108" s="1">
        <f>((SUM(Plan2!B101:B108)/SUM(Plan2!B89:B96))*100)-100</f>
        <v>11.578295856879222</v>
      </c>
      <c r="C108" s="1">
        <f>((SUM(Plan2!C101:C108)/SUM(Plan2!C89:C96))*100)-100</f>
        <v>27.282204975991675</v>
      </c>
      <c r="D108" s="1">
        <f>((SUM(Plan2!D101:D108)/SUM(Plan2!D89:D96))*100)-100</f>
        <v>0.61208803566634629</v>
      </c>
      <c r="E108" s="1">
        <f>((SUM(Plan2!E101:E108)/SUM(Plan2!E89:E96))*100)-100</f>
        <v>29.56983499870779</v>
      </c>
      <c r="F108" s="1">
        <f>((SUM(Plan2!F101:F108)/SUM(Plan2!F89:F96))*100)-100</f>
        <v>12.383543591513686</v>
      </c>
      <c r="G108" s="1">
        <f>((SUM(Plan2!G101:G108)/SUM(Plan2!G89:G96))*100)-100</f>
        <v>6.1272631953619623</v>
      </c>
      <c r="H108" s="1">
        <f>((SUM(Plan2!H101:H108)/SUM(Plan2!H89:H96))*100)-100</f>
        <v>52.690790219436792</v>
      </c>
      <c r="I108" s="1"/>
      <c r="J108" s="1"/>
    </row>
    <row r="109" spans="1:10" hidden="1" x14ac:dyDescent="0.25">
      <c r="A109" s="3">
        <v>39326</v>
      </c>
      <c r="B109" s="1">
        <f>((SUM(Plan2!B101:B109)/SUM(Plan2!B89:B97))*100)-100</f>
        <v>11.369662332996853</v>
      </c>
      <c r="C109" s="1">
        <f>((SUM(Plan2!C101:C109)/SUM(Plan2!C89:C97))*100)-100</f>
        <v>27.254375093324384</v>
      </c>
      <c r="D109" s="1">
        <f>((SUM(Plan2!D101:D109)/SUM(Plan2!D89:D97))*100)-100</f>
        <v>4.4107105924328067</v>
      </c>
      <c r="E109" s="1">
        <f>((SUM(Plan2!E101:E109)/SUM(Plan2!E89:E97))*100)-100</f>
        <v>26.234931602316735</v>
      </c>
      <c r="F109" s="1">
        <f>((SUM(Plan2!F101:F109)/SUM(Plan2!F89:F97))*100)-100</f>
        <v>13.070447947590509</v>
      </c>
      <c r="G109" s="1">
        <f>((SUM(Plan2!G101:G109)/SUM(Plan2!G89:G97))*100)-100</f>
        <v>6.7328878204008618</v>
      </c>
      <c r="H109" s="1">
        <f>((SUM(Plan2!H101:H109)/SUM(Plan2!H89:H97))*100)-100</f>
        <v>47.027740633063246</v>
      </c>
      <c r="I109" s="1"/>
      <c r="J109" s="1"/>
    </row>
    <row r="110" spans="1:10" hidden="1" x14ac:dyDescent="0.25">
      <c r="A110" s="3">
        <v>39356</v>
      </c>
      <c r="B110" s="1">
        <f>((SUM(Plan2!B101:B110)/SUM(Plan2!B89:B98))*100)-100</f>
        <v>11.414909495795484</v>
      </c>
      <c r="C110" s="1">
        <f>((SUM(Plan2!C101:C110)/SUM(Plan2!C89:C98))*100)-100</f>
        <v>27.605820754912557</v>
      </c>
      <c r="D110" s="1">
        <f>((SUM(Plan2!D101:D110)/SUM(Plan2!D89:D98))*100)-100</f>
        <v>3.9382598278037335</v>
      </c>
      <c r="E110" s="1">
        <f>((SUM(Plan2!E101:E110)/SUM(Plan2!E89:E98))*100)-100</f>
        <v>31.241328367294983</v>
      </c>
      <c r="F110" s="1">
        <f>((SUM(Plan2!F101:F110)/SUM(Plan2!F89:F98))*100)-100</f>
        <v>14.92764196923082</v>
      </c>
      <c r="G110" s="1">
        <f>((SUM(Plan2!G101:G110)/SUM(Plan2!G89:G98))*100)-100</f>
        <v>7.5990236960299171</v>
      </c>
      <c r="H110" s="1">
        <f>((SUM(Plan2!H101:H110)/SUM(Plan2!H89:H98))*100)-100</f>
        <v>44.519771732697222</v>
      </c>
      <c r="I110" s="1"/>
      <c r="J110" s="1"/>
    </row>
    <row r="111" spans="1:10" hidden="1" x14ac:dyDescent="0.25">
      <c r="A111" s="3">
        <v>39387</v>
      </c>
      <c r="B111" s="1">
        <f>((SUM(Plan2!B101:B111)/SUM(Plan2!B89:B99))*100)-100</f>
        <v>11.806023890264967</v>
      </c>
      <c r="C111" s="1">
        <f>((SUM(Plan2!C101:C111)/SUM(Plan2!C89:C99))*100)-100</f>
        <v>27.476987912858576</v>
      </c>
      <c r="D111" s="1">
        <f>((SUM(Plan2!D101:D111)/SUM(Plan2!D89:D99))*100)-100</f>
        <v>5.3017081659275505</v>
      </c>
      <c r="E111" s="1">
        <f>((SUM(Plan2!E101:E111)/SUM(Plan2!E89:E99))*100)-100</f>
        <v>32.07313531442361</v>
      </c>
      <c r="F111" s="1">
        <f>((SUM(Plan2!F101:F111)/SUM(Plan2!F89:F99))*100)-100</f>
        <v>14.698834830794908</v>
      </c>
      <c r="G111" s="1">
        <f>((SUM(Plan2!G101:G111)/SUM(Plan2!G89:G99))*100)-100</f>
        <v>7.9551536391813613</v>
      </c>
      <c r="H111" s="1">
        <f>((SUM(Plan2!H101:H111)/SUM(Plan2!H89:H99))*100)-100</f>
        <v>42.103358833844936</v>
      </c>
      <c r="I111" s="1"/>
      <c r="J111" s="1"/>
    </row>
    <row r="112" spans="1:10" hidden="1" x14ac:dyDescent="0.25">
      <c r="A112" s="3">
        <v>39417</v>
      </c>
      <c r="B112" s="1">
        <f>((SUM(Plan2!B101:B112)/SUM(Plan2!B89:B100))*100)-100</f>
        <v>11.353876928343539</v>
      </c>
      <c r="C112" s="1">
        <f>((SUM(Plan2!C101:C112)/SUM(Plan2!C89:C100))*100)-100</f>
        <v>26.807564678181038</v>
      </c>
      <c r="D112" s="1">
        <f>((SUM(Plan2!D101:D112)/SUM(Plan2!D89:D100))*100)-100</f>
        <v>13.475132892238889</v>
      </c>
      <c r="E112" s="1">
        <f>((SUM(Plan2!E101:E112)/SUM(Plan2!E89:E100))*100)-100</f>
        <v>24.891339960897511</v>
      </c>
      <c r="F112" s="1">
        <f>((SUM(Plan2!F101:F112)/SUM(Plan2!F89:F100))*100)-100</f>
        <v>12.58902647720592</v>
      </c>
      <c r="G112" s="1">
        <f>((SUM(Plan2!G101:G112)/SUM(Plan2!G89:G100))*100)-100</f>
        <v>9.5464807723650011</v>
      </c>
      <c r="H112" s="1">
        <f>((SUM(Plan2!H101:H112)/SUM(Plan2!H89:H100))*100)-100</f>
        <v>41.34841162806768</v>
      </c>
      <c r="I112" s="1"/>
      <c r="J112" s="1"/>
    </row>
    <row r="113" spans="1:10" x14ac:dyDescent="0.25">
      <c r="A113" s="3">
        <v>39448</v>
      </c>
      <c r="B113" s="1">
        <f>((SUM(Plan2!B113:B113)/SUM(Plan2!B101:B101))*100)-100</f>
        <v>11.585906339643714</v>
      </c>
      <c r="C113" s="1">
        <f>((SUM(Plan2!C113:C113)/SUM(Plan2!C101:C101))*100)-100</f>
        <v>13.293320967589423</v>
      </c>
      <c r="D113" s="1">
        <f>((SUM(Plan2!D113:D113)/SUM(Plan2!D101:D101))*100)-100</f>
        <v>3.0880059532651245</v>
      </c>
      <c r="E113" s="1">
        <f>((SUM(Plan2!E113:E113)/SUM(Plan2!E101:E101))*100)-100</f>
        <v>-45.032729693749815</v>
      </c>
      <c r="F113" s="1">
        <f>((SUM(Plan2!F113:F113)/SUM(Plan2!F101:F101))*100)-100</f>
        <v>9.8439743949265619</v>
      </c>
      <c r="G113" s="1">
        <f>((SUM(Plan2!G113:G113)/SUM(Plan2!G101:G101))*100)-100</f>
        <v>22.460903660571958</v>
      </c>
      <c r="H113" s="1">
        <f>((SUM(Plan2!H113:H113)/SUM(Plan2!H101:H101))*100)-100</f>
        <v>95.346180593613184</v>
      </c>
      <c r="I113" s="1"/>
      <c r="J113" s="1"/>
    </row>
    <row r="114" spans="1:10" x14ac:dyDescent="0.25">
      <c r="A114" s="3">
        <v>39479</v>
      </c>
      <c r="B114" s="1">
        <f>((SUM(Plan2!B113:B114)/SUM(Plan2!B101:B102))*100)-100</f>
        <v>9.4923871959089468</v>
      </c>
      <c r="C114" s="1">
        <f>((SUM(Plan2!C113:C114)/SUM(Plan2!C101:C102))*100)-100</f>
        <v>17.461313147547258</v>
      </c>
      <c r="D114" s="1">
        <f>((SUM(Plan2!D113:D114)/SUM(Plan2!D101:D102))*100)-100</f>
        <v>0.84260783653917315</v>
      </c>
      <c r="E114" s="1">
        <f>((SUM(Plan2!E113:E114)/SUM(Plan2!E101:E102))*100)-100</f>
        <v>-25.35306641288085</v>
      </c>
      <c r="F114" s="1">
        <f>((SUM(Plan2!F113:F114)/SUM(Plan2!F101:F102))*100)-100</f>
        <v>12.940485114884297</v>
      </c>
      <c r="G114" s="1">
        <f>((SUM(Plan2!G113:G114)/SUM(Plan2!G101:G102))*100)-100</f>
        <v>23.863672463023505</v>
      </c>
      <c r="H114" s="1">
        <f>((SUM(Plan2!H113:H114)/SUM(Plan2!H101:H102))*100)-100</f>
        <v>107.8929105147605</v>
      </c>
      <c r="I114" s="1"/>
      <c r="J114" s="1"/>
    </row>
    <row r="115" spans="1:10" x14ac:dyDescent="0.25">
      <c r="A115" s="3">
        <v>39508</v>
      </c>
      <c r="B115" s="1">
        <f>((SUM(Plan2!B113:B115)/SUM(Plan2!B101:B103))*100)-100</f>
        <v>11.997442493486972</v>
      </c>
      <c r="C115" s="1">
        <f>((SUM(Plan2!C113:C115)/SUM(Plan2!C101:C103))*100)-100</f>
        <v>16.606998336716089</v>
      </c>
      <c r="D115" s="1">
        <f>((SUM(Plan2!D113:D115)/SUM(Plan2!D101:D103))*100)-100</f>
        <v>6.1426686480784412</v>
      </c>
      <c r="E115" s="1">
        <f>((SUM(Plan2!E113:E115)/SUM(Plan2!E101:E103))*100)-100</f>
        <v>-14.42394828728969</v>
      </c>
      <c r="F115" s="1">
        <f>((SUM(Plan2!F113:F115)/SUM(Plan2!F101:F103))*100)-100</f>
        <v>8.5467348136811552</v>
      </c>
      <c r="G115" s="1">
        <f>((SUM(Plan2!G113:G115)/SUM(Plan2!G101:G103))*100)-100</f>
        <v>23.045109399050716</v>
      </c>
      <c r="H115" s="1">
        <f>((SUM(Plan2!H113:H115)/SUM(Plan2!H101:H103))*100)-100</f>
        <v>106.35829158426992</v>
      </c>
      <c r="I115" s="1"/>
      <c r="J115" s="1"/>
    </row>
    <row r="116" spans="1:10" x14ac:dyDescent="0.25">
      <c r="A116" s="3">
        <v>39539</v>
      </c>
      <c r="B116" s="1">
        <f>((SUM(Plan2!B113:B116)/SUM(Plan2!B101:B104))*100)-100</f>
        <v>11.163546446760051</v>
      </c>
      <c r="C116" s="1">
        <f>((SUM(Plan2!C113:C116)/SUM(Plan2!C101:C104))*100)-100</f>
        <v>16.343988507225475</v>
      </c>
      <c r="D116" s="1">
        <f>((SUM(Plan2!D113:D116)/SUM(Plan2!D101:D104))*100)-100</f>
        <v>7.4375257186565875</v>
      </c>
      <c r="E116" s="1">
        <f>((SUM(Plan2!E113:E116)/SUM(Plan2!E101:E104))*100)-100</f>
        <v>0.41489985849594291</v>
      </c>
      <c r="F116" s="1">
        <f>((SUM(Plan2!F113:F116)/SUM(Plan2!F101:F104))*100)-100</f>
        <v>12.965474787884659</v>
      </c>
      <c r="G116" s="1">
        <f>((SUM(Plan2!G113:G116)/SUM(Plan2!G101:G104))*100)-100</f>
        <v>21.482645234772406</v>
      </c>
      <c r="H116" s="1">
        <f>((SUM(Plan2!H113:H116)/SUM(Plan2!H101:H104))*100)-100</f>
        <v>106.9768152657241</v>
      </c>
      <c r="I116" s="1"/>
      <c r="J116" s="1"/>
    </row>
    <row r="117" spans="1:10" x14ac:dyDescent="0.25">
      <c r="A117" s="3">
        <v>39569</v>
      </c>
      <c r="B117" s="1">
        <f>((SUM(Plan2!B113:B117)/SUM(Plan2!B101:B105))*100)-100</f>
        <v>12.023764127351996</v>
      </c>
      <c r="C117" s="1">
        <f>((SUM(Plan2!C113:C117)/SUM(Plan2!C101:C105))*100)-100</f>
        <v>12.815653257751606</v>
      </c>
      <c r="D117" s="1">
        <f>((SUM(Plan2!D113:D117)/SUM(Plan2!D101:D105))*100)-100</f>
        <v>7.7125777843780412</v>
      </c>
      <c r="E117" s="1">
        <f>((SUM(Plan2!E113:E117)/SUM(Plan2!E101:E105))*100)-100</f>
        <v>15.710659070150029</v>
      </c>
      <c r="F117" s="1">
        <f>((SUM(Plan2!F113:F117)/SUM(Plan2!F101:F105))*100)-100</f>
        <v>10.454888227119639</v>
      </c>
      <c r="G117" s="1">
        <f>((SUM(Plan2!G113:G117)/SUM(Plan2!G101:G105))*100)-100</f>
        <v>19.914895537287222</v>
      </c>
      <c r="H117" s="1">
        <f>((SUM(Plan2!H113:H117)/SUM(Plan2!H101:H105))*100)-100</f>
        <v>132.18065724917957</v>
      </c>
      <c r="I117" s="1"/>
      <c r="J117" s="1"/>
    </row>
    <row r="118" spans="1:10" x14ac:dyDescent="0.25">
      <c r="A118" s="3">
        <v>39600</v>
      </c>
      <c r="B118" s="1">
        <f>((SUM(Plan2!B113:B118)/SUM(Plan2!B101:B106))*100)-100</f>
        <v>12.497788359147037</v>
      </c>
      <c r="C118" s="1">
        <f>((SUM(Plan2!C113:C118)/SUM(Plan2!C101:C106))*100)-100</f>
        <v>13.17502811715292</v>
      </c>
      <c r="D118" s="1">
        <f>((SUM(Plan2!D113:D118)/SUM(Plan2!D101:D106))*100)-100</f>
        <v>9.9589326127732107</v>
      </c>
      <c r="E118" s="1">
        <f>((SUM(Plan2!E113:E118)/SUM(Plan2!E101:E106))*100)-100</f>
        <v>11.896522024124494</v>
      </c>
      <c r="F118" s="1">
        <f>((SUM(Plan2!F113:F118)/SUM(Plan2!F101:F106))*100)-100</f>
        <v>11.895554574869266</v>
      </c>
      <c r="G118" s="1">
        <f>((SUM(Plan2!G113:G118)/SUM(Plan2!G101:G106))*100)-100</f>
        <v>15.574271255582445</v>
      </c>
      <c r="H118" s="1">
        <f>((SUM(Plan2!H113:H118)/SUM(Plan2!H101:H106))*100)-100</f>
        <v>125.92759485032272</v>
      </c>
      <c r="I118" s="1"/>
      <c r="J118" s="1"/>
    </row>
    <row r="119" spans="1:10" x14ac:dyDescent="0.25">
      <c r="A119" s="3">
        <v>39630</v>
      </c>
      <c r="B119" s="1">
        <f>((SUM(Plan2!B113:B119)/SUM(Plan2!B101:B107))*100)-100</f>
        <v>11.560342068325639</v>
      </c>
      <c r="C119" s="1">
        <f>((SUM(Plan2!C113:C119)/SUM(Plan2!C101:C107))*100)-100</f>
        <v>14.123248308684396</v>
      </c>
      <c r="D119" s="1">
        <f>((SUM(Plan2!D113:D119)/SUM(Plan2!D101:D107))*100)-100</f>
        <v>13.813221498186408</v>
      </c>
      <c r="E119" s="1">
        <f>((SUM(Plan2!E113:E119)/SUM(Plan2!E101:E107))*100)-100</f>
        <v>5.4607715566128832</v>
      </c>
      <c r="F119" s="1">
        <f>((SUM(Plan2!F113:F119)/SUM(Plan2!F101:F107))*100)-100</f>
        <v>12.65617020459915</v>
      </c>
      <c r="G119" s="1">
        <f>((SUM(Plan2!G113:G119)/SUM(Plan2!G101:G107))*100)-100</f>
        <v>15.07275120882521</v>
      </c>
      <c r="H119" s="1">
        <f>((SUM(Plan2!H113:H119)/SUM(Plan2!H101:H107))*100)-100</f>
        <v>121.35688446513333</v>
      </c>
      <c r="I119" s="1"/>
      <c r="J119" s="1"/>
    </row>
    <row r="120" spans="1:10" x14ac:dyDescent="0.25">
      <c r="A120" s="3">
        <v>39661</v>
      </c>
      <c r="B120" s="1">
        <f>((SUM(Plan2!B113:B120)/SUM(Plan2!B101:B108))*100)-100</f>
        <v>11.720058127284673</v>
      </c>
      <c r="C120" s="1">
        <f>((SUM(Plan2!C113:C120)/SUM(Plan2!C101:C108))*100)-100</f>
        <v>14.134963240357152</v>
      </c>
      <c r="D120" s="1">
        <f>((SUM(Plan2!D113:D120)/SUM(Plan2!D101:D108))*100)-100</f>
        <v>10.238346966620909</v>
      </c>
      <c r="E120" s="1">
        <f>((SUM(Plan2!E113:E120)/SUM(Plan2!E101:E108))*100)-100</f>
        <v>5.5475204068082178</v>
      </c>
      <c r="F120" s="1">
        <f>((SUM(Plan2!F113:F120)/SUM(Plan2!F101:F108))*100)-100</f>
        <v>11.763885552961369</v>
      </c>
      <c r="G120" s="1">
        <f>((SUM(Plan2!G113:G120)/SUM(Plan2!G101:G108))*100)-100</f>
        <v>16.709750892023536</v>
      </c>
      <c r="H120" s="1">
        <f>((SUM(Plan2!H113:H120)/SUM(Plan2!H101:H108))*100)-100</f>
        <v>152.7388974280679</v>
      </c>
      <c r="I120" s="1"/>
      <c r="J120" s="1"/>
    </row>
    <row r="121" spans="1:10" x14ac:dyDescent="0.25">
      <c r="A121" s="3">
        <v>39692</v>
      </c>
      <c r="B121" s="1">
        <f>((SUM(Plan2!B113:B121)/SUM(Plan2!B101:B109))*100)-100</f>
        <v>12.197169127538146</v>
      </c>
      <c r="C121" s="1">
        <f>((SUM(Plan2!C113:C121)/SUM(Plan2!C101:C109))*100)-100</f>
        <v>14.787544449999501</v>
      </c>
      <c r="D121" s="1">
        <f>((SUM(Plan2!D113:D121)/SUM(Plan2!D101:D109))*100)-100</f>
        <v>7.6722535428244782</v>
      </c>
      <c r="E121" s="1">
        <f>((SUM(Plan2!E113:E121)/SUM(Plan2!E101:E109))*100)-100</f>
        <v>9.2227984260491098</v>
      </c>
      <c r="F121" s="1">
        <f>((SUM(Plan2!F113:F121)/SUM(Plan2!F101:F109))*100)-100</f>
        <v>13.239196184810353</v>
      </c>
      <c r="G121" s="1">
        <f>((SUM(Plan2!G113:G121)/SUM(Plan2!G101:G109))*100)-100</f>
        <v>16.055445285829279</v>
      </c>
      <c r="H121" s="1">
        <f>((SUM(Plan2!H113:H121)/SUM(Plan2!H101:H109))*100)-100</f>
        <v>138.77593628636751</v>
      </c>
      <c r="I121" s="1"/>
      <c r="J121" s="1"/>
    </row>
    <row r="122" spans="1:10" x14ac:dyDescent="0.25">
      <c r="A122" s="3">
        <v>39722</v>
      </c>
      <c r="B122" s="1">
        <f>((SUM(Plan2!B113:B122)/SUM(Plan2!B101:B110))*100)-100</f>
        <v>11.894745031733464</v>
      </c>
      <c r="C122" s="1">
        <f>((SUM(Plan2!C113:C122)/SUM(Plan2!C101:C110))*100)-100</f>
        <v>14.252356495410922</v>
      </c>
      <c r="D122" s="1">
        <f>((SUM(Plan2!D113:D122)/SUM(Plan2!D101:D110))*100)-100</f>
        <v>7.9988827989305236</v>
      </c>
      <c r="E122" s="1">
        <f>((SUM(Plan2!E113:E122)/SUM(Plan2!E101:E110))*100)-100</f>
        <v>5.7940174629201238</v>
      </c>
      <c r="F122" s="1">
        <f>((SUM(Plan2!F113:F122)/SUM(Plan2!F101:F110))*100)-100</f>
        <v>11.998450422302113</v>
      </c>
      <c r="G122" s="1">
        <f>((SUM(Plan2!G113:G122)/SUM(Plan2!G101:G110))*100)-100</f>
        <v>15.596418628514172</v>
      </c>
      <c r="H122" s="1">
        <f>((SUM(Plan2!H113:H122)/SUM(Plan2!H101:H110))*100)-100</f>
        <v>127.57966885100581</v>
      </c>
      <c r="I122" s="1"/>
      <c r="J122" s="1"/>
    </row>
    <row r="123" spans="1:10" x14ac:dyDescent="0.25">
      <c r="A123" s="3">
        <v>39753</v>
      </c>
      <c r="B123" s="1">
        <f>((SUM(Plan2!B113:B123)/SUM(Plan2!B101:B111))*100)-100</f>
        <v>11.369081959254345</v>
      </c>
      <c r="C123" s="1">
        <f>((SUM(Plan2!C113:C123)/SUM(Plan2!C101:C111))*100)-100</f>
        <v>13.942590029406162</v>
      </c>
      <c r="D123" s="1">
        <f>((SUM(Plan2!D113:D123)/SUM(Plan2!D101:D111))*100)-100</f>
        <v>8.3147286194706282</v>
      </c>
      <c r="E123" s="1">
        <f>((SUM(Plan2!E113:E123)/SUM(Plan2!E101:E111))*100)-100</f>
        <v>8.0622690668781445</v>
      </c>
      <c r="F123" s="1">
        <f>((SUM(Plan2!F113:F123)/SUM(Plan2!F101:F111))*100)-100</f>
        <v>10.948454125125423</v>
      </c>
      <c r="G123" s="1">
        <f>((SUM(Plan2!G113:G123)/SUM(Plan2!G101:G111))*100)-100</f>
        <v>16.015469817565545</v>
      </c>
      <c r="H123" s="1">
        <f>((SUM(Plan2!H113:H123)/SUM(Plan2!H101:H111))*100)-100</f>
        <v>150.04247989423612</v>
      </c>
      <c r="I123" s="1"/>
      <c r="J123" s="1"/>
    </row>
    <row r="124" spans="1:10" x14ac:dyDescent="0.25">
      <c r="A124" s="3">
        <v>39783</v>
      </c>
      <c r="B124" s="1">
        <f>((SUM(Plan2!B113:B124)/SUM(Plan2!B101:B112))*100)-100</f>
        <v>12.714204235622731</v>
      </c>
      <c r="C124" s="1">
        <f>((SUM(Plan2!C113:C124)/SUM(Plan2!C101:C112))*100)-100</f>
        <v>13.606048296970869</v>
      </c>
      <c r="D124" s="1">
        <f>((SUM(Plan2!D113:D124)/SUM(Plan2!D101:D112))*100)-100</f>
        <v>0.52506742364595027</v>
      </c>
      <c r="E124" s="1">
        <f>((SUM(Plan2!E113:E124)/SUM(Plan2!E101:E112))*100)-100</f>
        <v>10.953017514182434</v>
      </c>
      <c r="F124" s="1">
        <f>((SUM(Plan2!F113:F124)/SUM(Plan2!F101:F112))*100)-100</f>
        <v>11.690680675691496</v>
      </c>
      <c r="G124" s="1">
        <f>((SUM(Plan2!G113:G124)/SUM(Plan2!G101:G112))*100)-100</f>
        <v>13.474710719128893</v>
      </c>
      <c r="H124" s="1">
        <f>((SUM(Plan2!H113:H124)/SUM(Plan2!H101:H112))*100)-100</f>
        <v>137.67690157175062</v>
      </c>
      <c r="I124" s="1"/>
      <c r="J124" s="1"/>
    </row>
    <row r="125" spans="1:10" x14ac:dyDescent="0.25">
      <c r="A125" s="3">
        <v>39814</v>
      </c>
      <c r="B125" s="1">
        <f>((SUM(Plan2!B125:B125)/SUM(Plan2!B113:B113))*100)-100</f>
        <v>2.2583331967894935</v>
      </c>
      <c r="C125" s="1">
        <f>((SUM(Plan2!C125:C125)/SUM(Plan2!C113:C113))*100)-100</f>
        <v>-27.069136822222035</v>
      </c>
      <c r="D125" s="1">
        <f>((SUM(Plan2!D125:D125)/SUM(Plan2!D113:D113))*100)-100</f>
        <v>42.718620598101097</v>
      </c>
      <c r="E125" s="1">
        <f>((SUM(Plan2!E125:E125)/SUM(Plan2!E113:E113))*100)-100</f>
        <v>5.5365638195061564</v>
      </c>
      <c r="F125" s="1">
        <f>((SUM(Plan2!F125:F125)/SUM(Plan2!F113:F113))*100)-100</f>
        <v>-11.700233637359887</v>
      </c>
      <c r="G125" s="1">
        <f>((SUM(Plan2!G125:G125)/SUM(Plan2!G113:G113))*100)-100</f>
        <v>-2.9380562924073814</v>
      </c>
      <c r="H125" s="1">
        <f>((SUM(Plan2!H125:H125)/SUM(Plan2!H113:H113))*100)-100</f>
        <v>-21.377234303519813</v>
      </c>
      <c r="I125" s="1"/>
      <c r="J125" s="1"/>
    </row>
    <row r="126" spans="1:10" x14ac:dyDescent="0.25">
      <c r="A126" s="3">
        <v>39845</v>
      </c>
      <c r="B126" s="1">
        <f>((SUM(Plan2!B125:B126)/SUM(Plan2!B113:B114))*100)-100</f>
        <v>3.11128215969363</v>
      </c>
      <c r="C126" s="1">
        <f>((SUM(Plan2!C125:C126)/SUM(Plan2!C113:C114))*100)-100</f>
        <v>-18.308187297607589</v>
      </c>
      <c r="D126" s="1">
        <f>((SUM(Plan2!D125:D126)/SUM(Plan2!D113:D114))*100)-100</f>
        <v>11.017797573295709</v>
      </c>
      <c r="E126" s="1">
        <f>((SUM(Plan2!E125:E126)/SUM(Plan2!E113:E114))*100)-100</f>
        <v>28.034938915078072</v>
      </c>
      <c r="F126" s="1">
        <f>((SUM(Plan2!F125:F126)/SUM(Plan2!F113:F114))*100)-100</f>
        <v>-8.0022033217772019</v>
      </c>
      <c r="G126" s="1">
        <f>((SUM(Plan2!G125:G126)/SUM(Plan2!G113:G114))*100)-100</f>
        <v>-10.659496855018844</v>
      </c>
      <c r="H126" s="1">
        <f>((SUM(Plan2!H125:H126)/SUM(Plan2!H113:H114))*100)-100</f>
        <v>15.325272923593531</v>
      </c>
      <c r="I126" s="1"/>
      <c r="J126" s="1"/>
    </row>
    <row r="127" spans="1:10" x14ac:dyDescent="0.25">
      <c r="A127" s="3">
        <v>39873</v>
      </c>
      <c r="B127" s="1">
        <f>((SUM(Plan2!B125:B127)/SUM(Plan2!B113:B115))*100)-100</f>
        <v>-1.1853693506740228</v>
      </c>
      <c r="C127" s="1">
        <f>((SUM(Plan2!C125:C127)/SUM(Plan2!C113:C115))*100)-100</f>
        <v>-3.4068030861586891</v>
      </c>
      <c r="D127" s="1">
        <f>((SUM(Plan2!D125:D127)/SUM(Plan2!D113:D115))*100)-100</f>
        <v>1.4224526612196939</v>
      </c>
      <c r="E127" s="1">
        <f>((SUM(Plan2!E125:E127)/SUM(Plan2!E113:E115))*100)-100</f>
        <v>44.645133566422999</v>
      </c>
      <c r="F127" s="1">
        <f>((SUM(Plan2!F125:F127)/SUM(Plan2!F113:F115))*100)-100</f>
        <v>-2.0895093036316581</v>
      </c>
      <c r="G127" s="1">
        <f>((SUM(Plan2!G125:G127)/SUM(Plan2!G113:G115))*100)-100</f>
        <v>-12.285659937421144</v>
      </c>
      <c r="H127" s="1">
        <f>((SUM(Plan2!H125:H127)/SUM(Plan2!H113:H115))*100)-100</f>
        <v>-4.1395358540209912</v>
      </c>
      <c r="I127" s="1"/>
      <c r="J127" s="1"/>
    </row>
    <row r="128" spans="1:10" x14ac:dyDescent="0.25">
      <c r="A128" s="3">
        <v>39904</v>
      </c>
      <c r="B128" s="1">
        <f>((SUM(Plan2!B125:B128)/SUM(Plan2!B113:B116))*100)-100</f>
        <v>-0.57024388891309741</v>
      </c>
      <c r="C128" s="1">
        <f>((SUM(Plan2!C125:C128)/SUM(Plan2!C113:C116))*100)-100</f>
        <v>7.6223417078452655</v>
      </c>
      <c r="D128" s="1">
        <f>((SUM(Plan2!D125:D128)/SUM(Plan2!D113:D116))*100)-100</f>
        <v>6.9305533284474734</v>
      </c>
      <c r="E128" s="1">
        <f>((SUM(Plan2!E125:E128)/SUM(Plan2!E113:E116))*100)-100</f>
        <v>38.801375022109539</v>
      </c>
      <c r="F128" s="1">
        <f>((SUM(Plan2!F125:F128)/SUM(Plan2!F113:F116))*100)-100</f>
        <v>-3.9211136997232217</v>
      </c>
      <c r="G128" s="1">
        <f>((SUM(Plan2!G125:G128)/SUM(Plan2!G113:G116))*100)-100</f>
        <v>-12.703368112555253</v>
      </c>
      <c r="H128" s="1">
        <f>((SUM(Plan2!H125:H128)/SUM(Plan2!H113:H116))*100)-100</f>
        <v>-15.670669878775101</v>
      </c>
      <c r="I128" s="1"/>
      <c r="J128" s="1"/>
    </row>
    <row r="129" spans="1:10" x14ac:dyDescent="0.25">
      <c r="A129" s="3">
        <v>39934</v>
      </c>
      <c r="B129" s="1">
        <f>((SUM(Plan2!B125:B129)/SUM(Plan2!B113:B117))*100)-100</f>
        <v>-1.6453276019330616</v>
      </c>
      <c r="C129" s="1">
        <f>((SUM(Plan2!C125:C129)/SUM(Plan2!C113:C117))*100)-100</f>
        <v>11.069511515573737</v>
      </c>
      <c r="D129" s="1">
        <f>((SUM(Plan2!D125:D129)/SUM(Plan2!D113:D117))*100)-100</f>
        <v>3.6521874823001212</v>
      </c>
      <c r="E129" s="1">
        <f>((SUM(Plan2!E125:E129)/SUM(Plan2!E113:E117))*100)-100</f>
        <v>21.430664607634469</v>
      </c>
      <c r="F129" s="1">
        <f>((SUM(Plan2!F125:F129)/SUM(Plan2!F113:F117))*100)-100</f>
        <v>-2.1948588963886522</v>
      </c>
      <c r="G129" s="1">
        <f>((SUM(Plan2!G125:G129)/SUM(Plan2!G113:G117))*100)-100</f>
        <v>-10.541492849482665</v>
      </c>
      <c r="H129" s="1">
        <f>((SUM(Plan2!H125:H129)/SUM(Plan2!H113:H117))*100)-100</f>
        <v>-13.86848255642596</v>
      </c>
      <c r="I129" s="1"/>
      <c r="J129" s="1"/>
    </row>
    <row r="130" spans="1:10" x14ac:dyDescent="0.25">
      <c r="A130" s="3">
        <v>39965</v>
      </c>
      <c r="B130" s="1">
        <f>((SUM(Plan2!B125:B130)/SUM(Plan2!B113:B118))*100)-100</f>
        <v>-3.3220845454814594</v>
      </c>
      <c r="C130" s="1">
        <f>((SUM(Plan2!C125:C130)/SUM(Plan2!C113:C118))*100)-100</f>
        <v>11.974572602352566</v>
      </c>
      <c r="D130" s="1">
        <f>((SUM(Plan2!D125:D130)/SUM(Plan2!D113:D118))*100)-100</f>
        <v>2.6453991108082846</v>
      </c>
      <c r="E130" s="1">
        <f>((SUM(Plan2!E125:E130)/SUM(Plan2!E113:E118))*100)-100</f>
        <v>22.255946307904722</v>
      </c>
      <c r="F130" s="1">
        <f>((SUM(Plan2!F125:F130)/SUM(Plan2!F113:F118))*100)-100</f>
        <v>-1.7734396178763774</v>
      </c>
      <c r="G130" s="1">
        <f>((SUM(Plan2!G125:G130)/SUM(Plan2!G113:G118))*100)-100</f>
        <v>-9.2240434006873926</v>
      </c>
      <c r="H130" s="1">
        <f>((SUM(Plan2!H125:H130)/SUM(Plan2!H113:H118))*100)-100</f>
        <v>-19.045073409101448</v>
      </c>
      <c r="I130" s="1"/>
      <c r="J130" s="1"/>
    </row>
    <row r="131" spans="1:10" x14ac:dyDescent="0.25">
      <c r="A131" s="3">
        <v>39995</v>
      </c>
      <c r="B131" s="1">
        <f>((SUM(Plan2!B125:B131)/SUM(Plan2!B113:B119))*100)-100</f>
        <v>-4.2318211326219313</v>
      </c>
      <c r="C131" s="1">
        <f>((SUM(Plan2!C125:C131)/SUM(Plan2!C113:C119))*100)-100</f>
        <v>11.480156645521376</v>
      </c>
      <c r="D131" s="1">
        <f>((SUM(Plan2!D125:D131)/SUM(Plan2!D113:D119))*100)-100</f>
        <v>1.2236339006016976</v>
      </c>
      <c r="E131" s="1">
        <f>((SUM(Plan2!E125:E131)/SUM(Plan2!E113:E119))*100)-100</f>
        <v>13.844717362636601</v>
      </c>
      <c r="F131" s="1">
        <f>((SUM(Plan2!F125:F131)/SUM(Plan2!F113:F119))*100)-100</f>
        <v>-0.82515937361323211</v>
      </c>
      <c r="G131" s="1">
        <f>((SUM(Plan2!G125:G131)/SUM(Plan2!G113:G119))*100)-100</f>
        <v>-10.10517474369199</v>
      </c>
      <c r="H131" s="1">
        <f>((SUM(Plan2!H125:H131)/SUM(Plan2!H113:H119))*100)-100</f>
        <v>-22.083003854740625</v>
      </c>
      <c r="I131" s="1"/>
      <c r="J131" s="1"/>
    </row>
    <row r="132" spans="1:10" x14ac:dyDescent="0.25">
      <c r="A132" s="3">
        <v>40026</v>
      </c>
      <c r="B132" s="1">
        <f>((SUM(Plan2!B125:B132)/SUM(Plan2!B113:B120))*100)-100</f>
        <v>-6.0702115596665891</v>
      </c>
      <c r="C132" s="1">
        <f>((SUM(Plan2!C125:C132)/SUM(Plan2!C113:C120))*100)-100</f>
        <v>11.546473305712809</v>
      </c>
      <c r="D132" s="1">
        <f>((SUM(Plan2!D125:D132)/SUM(Plan2!D113:D120))*100)-100</f>
        <v>3.5979865381145828</v>
      </c>
      <c r="E132" s="1">
        <f>((SUM(Plan2!E125:E132)/SUM(Plan2!E113:E120))*100)-100</f>
        <v>13.913997194116391</v>
      </c>
      <c r="F132" s="1">
        <f>((SUM(Plan2!F125:F132)/SUM(Plan2!F113:F120))*100)-100</f>
        <v>-0.2805242067747713</v>
      </c>
      <c r="G132" s="1">
        <f>((SUM(Plan2!G125:G132)/SUM(Plan2!G113:G120))*100)-100</f>
        <v>-11.421816154613808</v>
      </c>
      <c r="H132" s="1">
        <f>((SUM(Plan2!H125:H132)/SUM(Plan2!H113:H120))*100)-100</f>
        <v>-22.254320721973457</v>
      </c>
      <c r="I132" s="1"/>
      <c r="J132" s="1"/>
    </row>
    <row r="133" spans="1:10" x14ac:dyDescent="0.25">
      <c r="A133" s="3">
        <v>40057</v>
      </c>
      <c r="B133" s="1">
        <f>((SUM(Plan2!B125:B133)/SUM(Plan2!B113:B121))*100)-100</f>
        <v>-7.9303339864972173</v>
      </c>
      <c r="C133" s="1">
        <f>((SUM(Plan2!C125:C133)/SUM(Plan2!C113:C121))*100)-100</f>
        <v>11.509782234351661</v>
      </c>
      <c r="D133" s="1">
        <f>((SUM(Plan2!D125:D133)/SUM(Plan2!D113:D121))*100)-100</f>
        <v>1.5623544258066318</v>
      </c>
      <c r="E133" s="1">
        <f>((SUM(Plan2!E125:E133)/SUM(Plan2!E113:E121))*100)-100</f>
        <v>14.557690152732931</v>
      </c>
      <c r="F133" s="1">
        <f>((SUM(Plan2!F125:F133)/SUM(Plan2!F113:F121))*100)-100</f>
        <v>-0.20517428977919394</v>
      </c>
      <c r="G133" s="1">
        <f>((SUM(Plan2!G125:G133)/SUM(Plan2!G113:G121))*100)-100</f>
        <v>-12.286689614344297</v>
      </c>
      <c r="H133" s="1">
        <f>((SUM(Plan2!H125:H133)/SUM(Plan2!H113:H121))*100)-100</f>
        <v>-25.30174953878317</v>
      </c>
      <c r="I133" s="1"/>
      <c r="J133" s="1"/>
    </row>
    <row r="134" spans="1:10" x14ac:dyDescent="0.25">
      <c r="A134" s="3">
        <v>40087</v>
      </c>
      <c r="B134" s="1">
        <f>((SUM(Plan2!B125:B134)/SUM(Plan2!B113:B122))*100)-100</f>
        <v>-8.7548724624261496</v>
      </c>
      <c r="C134" s="1">
        <f>((SUM(Plan2!C125:C134)/SUM(Plan2!C113:C122))*100)-100</f>
        <v>11.880885325258333</v>
      </c>
      <c r="D134" s="1">
        <f>((SUM(Plan2!D125:D134)/SUM(Plan2!D113:D122))*100)-100</f>
        <v>2.3459899050715052</v>
      </c>
      <c r="E134" s="1">
        <f>((SUM(Plan2!E125:E134)/SUM(Plan2!E113:E122))*100)-100</f>
        <v>14.217310360944538</v>
      </c>
      <c r="F134" s="1">
        <f>((SUM(Plan2!F125:F134)/SUM(Plan2!F113:F122))*100)-100</f>
        <v>-0.28631467207553385</v>
      </c>
      <c r="G134" s="1">
        <f>((SUM(Plan2!G125:G134)/SUM(Plan2!G113:G122))*100)-100</f>
        <v>-11.494479375341399</v>
      </c>
      <c r="H134" s="1">
        <f>((SUM(Plan2!H125:H134)/SUM(Plan2!H113:H122))*100)-100</f>
        <v>-26.577670213132365</v>
      </c>
      <c r="I134" s="1"/>
      <c r="J134" s="1"/>
    </row>
    <row r="135" spans="1:10" x14ac:dyDescent="0.25">
      <c r="A135" s="3">
        <v>40118</v>
      </c>
      <c r="B135" s="1">
        <f>((SUM(Plan2!B125:B135)/SUM(Plan2!B113:B123))*100)-100</f>
        <v>-9.3663505769205244</v>
      </c>
      <c r="C135" s="1">
        <f>((SUM(Plan2!C125:C135)/SUM(Plan2!C113:C123))*100)-100</f>
        <v>12.234242893867318</v>
      </c>
      <c r="D135" s="1">
        <f>((SUM(Plan2!D125:D135)/SUM(Plan2!D113:D123))*100)-100</f>
        <v>0.31163029725358626</v>
      </c>
      <c r="E135" s="1">
        <f>((SUM(Plan2!E125:E135)/SUM(Plan2!E113:E123))*100)-100</f>
        <v>11.165556270269249</v>
      </c>
      <c r="F135" s="1">
        <f>((SUM(Plan2!F125:F135)/SUM(Plan2!F113:F123))*100)-100</f>
        <v>0.55077944429993408</v>
      </c>
      <c r="G135" s="1">
        <f>((SUM(Plan2!G125:G135)/SUM(Plan2!G113:G123))*100)-100</f>
        <v>-10.81942226501404</v>
      </c>
      <c r="H135" s="1">
        <f>((SUM(Plan2!H125:H135)/SUM(Plan2!H113:H123))*100)-100</f>
        <v>-28.00724914416179</v>
      </c>
      <c r="I135" s="1"/>
      <c r="J135" s="1"/>
    </row>
    <row r="136" spans="1:10" x14ac:dyDescent="0.25">
      <c r="A136" s="3">
        <v>40148</v>
      </c>
      <c r="B136" s="1">
        <f>((SUM(Plan2!B125:B136)/SUM(Plan2!B113:B124))*100)-100</f>
        <v>-11.673548435926492</v>
      </c>
      <c r="C136" s="1">
        <f>((SUM(Plan2!C125:C136)/SUM(Plan2!C113:C124))*100)-100</f>
        <v>12.883675316243412</v>
      </c>
      <c r="D136" s="1">
        <f>((SUM(Plan2!D125:D136)/SUM(Plan2!D113:D124))*100)-100</f>
        <v>-0.97665953848739662</v>
      </c>
      <c r="E136" s="1">
        <f>((SUM(Plan2!E125:E136)/SUM(Plan2!E113:E124))*100)-100</f>
        <v>10.675864246702332</v>
      </c>
      <c r="F136" s="1">
        <f>((SUM(Plan2!F125:F136)/SUM(Plan2!F113:F124))*100)-100</f>
        <v>0.6810593536980889</v>
      </c>
      <c r="G136" s="1">
        <f>((SUM(Plan2!G125:G136)/SUM(Plan2!G113:G124))*100)-100</f>
        <v>-10.029444753640846</v>
      </c>
      <c r="H136" s="1">
        <f>((SUM(Plan2!H125:H136)/SUM(Plan2!H113:H124))*100)-100</f>
        <v>-27.833844171729382</v>
      </c>
      <c r="I136" s="1"/>
      <c r="J136" s="1"/>
    </row>
    <row r="137" spans="1:10" x14ac:dyDescent="0.25">
      <c r="A137" s="3">
        <v>40179</v>
      </c>
      <c r="B137" s="1">
        <f>((SUM(Plan2!B137:B137)/SUM(Plan2!B125:B125))*100)-100</f>
        <v>-9.4064594234415893</v>
      </c>
      <c r="C137" s="1">
        <f>((SUM(Plan2!C137:C137)/SUM(Plan2!C125:C125))*100)-100</f>
        <v>10.027994279728205</v>
      </c>
      <c r="D137" s="1">
        <f>((SUM(Plan2!D137:D137)/SUM(Plan2!D125:D125))*100)-100</f>
        <v>-13.444913005169795</v>
      </c>
      <c r="E137" s="1">
        <f>((SUM(Plan2!E137:E137)/SUM(Plan2!E125:E125))*100)-100</f>
        <v>23.714517573103365</v>
      </c>
      <c r="F137" s="1">
        <f>((SUM(Plan2!F137:F137)/SUM(Plan2!F125:F125))*100)-100</f>
        <v>8.0219042448369322</v>
      </c>
      <c r="G137" s="1">
        <f>((SUM(Plan2!G137:G137)/SUM(Plan2!G125:G125))*100)-100</f>
        <v>-17.862896934512833</v>
      </c>
      <c r="H137" s="1">
        <f>((SUM(Plan2!H137:H137)/SUM(Plan2!H125:H125))*100)-100</f>
        <v>-4.7889683163568719</v>
      </c>
      <c r="I137" s="1">
        <f>((SUM(Plan2!I137:I137)/SUM(Plan2!I125:I125))*100)-100</f>
        <v>-9.3530546402492121</v>
      </c>
      <c r="J137" s="1">
        <f>((SUM(Plan2!J137:J137)/SUM(Plan2!J125:J125))*100)-100</f>
        <v>-8.3654534860409342</v>
      </c>
    </row>
    <row r="138" spans="1:10" x14ac:dyDescent="0.25">
      <c r="A138" s="3">
        <v>40210</v>
      </c>
      <c r="B138" s="1">
        <f>((SUM(Plan2!B137:B138)/SUM(Plan2!B125:B126))*100)-100</f>
        <v>-9.1228037882849407</v>
      </c>
      <c r="C138" s="1">
        <f>((SUM(Plan2!C137:C138)/SUM(Plan2!C125:C126))*100)-100</f>
        <v>6.3242481603824672</v>
      </c>
      <c r="D138" s="1">
        <f>((SUM(Plan2!D137:D138)/SUM(Plan2!D125:D126))*100)-100</f>
        <v>5.2959643324057168</v>
      </c>
      <c r="E138" s="1">
        <f>((SUM(Plan2!E137:E138)/SUM(Plan2!E125:E126))*100)-100</f>
        <v>12.65131785447133</v>
      </c>
      <c r="F138" s="1">
        <f>((SUM(Plan2!F137:F138)/SUM(Plan2!F125:F126))*100)-100</f>
        <v>9.158180106081673</v>
      </c>
      <c r="G138" s="1">
        <f>((SUM(Plan2!G137:G138)/SUM(Plan2!G125:G126))*100)-100</f>
        <v>-5.7448505703368085</v>
      </c>
      <c r="H138" s="1">
        <f>((SUM(Plan2!H137:H138)/SUM(Plan2!H125:H126))*100)-100</f>
        <v>37.047880719200521</v>
      </c>
      <c r="I138" s="1">
        <f>((SUM(Plan2!I137:I138)/SUM(Plan2!I125:I126))*100)-100</f>
        <v>-7.1747554610649189</v>
      </c>
      <c r="J138" s="1">
        <f>((SUM(Plan2!J137:J138)/SUM(Plan2!J125:J126))*100)-100</f>
        <v>-6.4823208869620288</v>
      </c>
    </row>
    <row r="139" spans="1:10" x14ac:dyDescent="0.25">
      <c r="A139" s="3">
        <v>40238</v>
      </c>
      <c r="B139" s="1">
        <f>((SUM(Plan2!B137:B139)/SUM(Plan2!B125:B127))*100)-100</f>
        <v>-3.7553178843308501</v>
      </c>
      <c r="C139" s="1">
        <f>((SUM(Plan2!C137:C139)/SUM(Plan2!C125:C127))*100)-100</f>
        <v>4.3024885960056878</v>
      </c>
      <c r="D139" s="1">
        <f>((SUM(Plan2!D137:D139)/SUM(Plan2!D125:D127))*100)-100</f>
        <v>15.452045331360594</v>
      </c>
      <c r="E139" s="1">
        <f>((SUM(Plan2!E137:E139)/SUM(Plan2!E125:E127))*100)-100</f>
        <v>-5.5488546254447755</v>
      </c>
      <c r="F139" s="1">
        <f>((SUM(Plan2!F137:F139)/SUM(Plan2!F125:F127))*100)-100</f>
        <v>11.324672330607328</v>
      </c>
      <c r="G139" s="1">
        <f>((SUM(Plan2!G137:G139)/SUM(Plan2!G125:G127))*100)-100</f>
        <v>-4.313921873159984</v>
      </c>
      <c r="H139" s="1">
        <f>((SUM(Plan2!H137:H139)/SUM(Plan2!H125:H127))*100)-100</f>
        <v>48.017903304392291</v>
      </c>
      <c r="I139" s="1">
        <f>((SUM(Plan2!I137:I139)/SUM(Plan2!I125:I127))*100)-100</f>
        <v>-2.1744014078122973</v>
      </c>
      <c r="J139" s="1">
        <f>((SUM(Plan2!J137:J139)/SUM(Plan2!J125:J127))*100)-100</f>
        <v>-1.6187266434861129</v>
      </c>
    </row>
    <row r="140" spans="1:10" x14ac:dyDescent="0.25">
      <c r="A140" s="3">
        <v>40269</v>
      </c>
      <c r="B140" s="1">
        <f>((SUM(Plan2!B137:B140)/SUM(Plan2!B125:B128))*100)-100</f>
        <v>-3.3714123642154732</v>
      </c>
      <c r="C140" s="1">
        <f>((SUM(Plan2!C137:C140)/SUM(Plan2!C125:C128))*100)-100</f>
        <v>4.9821329095927922</v>
      </c>
      <c r="D140" s="1">
        <f>((SUM(Plan2!D137:D140)/SUM(Plan2!D125:D128))*100)-100</f>
        <v>14.300119670983975</v>
      </c>
      <c r="E140" s="1">
        <f>((SUM(Plan2!E137:E140)/SUM(Plan2!E125:E128))*100)-100</f>
        <v>-3.7122741245404001</v>
      </c>
      <c r="F140" s="1">
        <f>((SUM(Plan2!F137:F140)/SUM(Plan2!F125:F128))*100)-100</f>
        <v>11.375855729578021</v>
      </c>
      <c r="G140" s="1">
        <f>((SUM(Plan2!G137:G140)/SUM(Plan2!G125:G128))*100)-100</f>
        <v>-3.2504326380752673</v>
      </c>
      <c r="H140" s="1">
        <f>((SUM(Plan2!H137:H140)/SUM(Plan2!H125:H128))*100)-100</f>
        <v>58.142313118675759</v>
      </c>
      <c r="I140" s="1">
        <f>((SUM(Plan2!I137:I140)/SUM(Plan2!I125:I128))*100)-100</f>
        <v>-1.3411742750918876</v>
      </c>
      <c r="J140" s="1">
        <f>((SUM(Plan2!J137:J140)/SUM(Plan2!J125:J128))*100)-100</f>
        <v>-0.79499019015986505</v>
      </c>
    </row>
    <row r="141" spans="1:10" x14ac:dyDescent="0.25">
      <c r="A141" s="3">
        <v>40299</v>
      </c>
      <c r="B141" s="1">
        <f>((SUM(Plan2!B137:B141)/SUM(Plan2!B125:B129))*100)-100</f>
        <v>-2.3657947574186835</v>
      </c>
      <c r="C141" s="1">
        <f>((SUM(Plan2!C137:C141)/SUM(Plan2!C125:C129))*100)-100</f>
        <v>2.1372747211165972</v>
      </c>
      <c r="D141" s="1">
        <f>((SUM(Plan2!D137:D141)/SUM(Plan2!D125:D129))*100)-100</f>
        <v>15.264780029021324</v>
      </c>
      <c r="E141" s="1">
        <f>((SUM(Plan2!E137:E141)/SUM(Plan2!E125:E129))*100)-100</f>
        <v>1.4615263626310622</v>
      </c>
      <c r="F141" s="1">
        <f>((SUM(Plan2!F137:F141)/SUM(Plan2!F125:F129))*100)-100</f>
        <v>12.104143647730822</v>
      </c>
      <c r="G141" s="1">
        <f>((SUM(Plan2!G137:G141)/SUM(Plan2!G125:G129))*100)-100</f>
        <v>-1.7418792674230446</v>
      </c>
      <c r="H141" s="1">
        <f>((SUM(Plan2!H137:H141)/SUM(Plan2!H125:H129))*100)-100</f>
        <v>66.80677269327856</v>
      </c>
      <c r="I141" s="1">
        <f>((SUM(Plan2!I137:I141)/SUM(Plan2!I125:I129))*100)-100</f>
        <v>-0.49327648746231034</v>
      </c>
      <c r="J141" s="1">
        <f>((SUM(Plan2!J137:J141)/SUM(Plan2!J125:J129))*100)-100</f>
        <v>0.11924796771469914</v>
      </c>
    </row>
    <row r="142" spans="1:10" x14ac:dyDescent="0.25">
      <c r="A142" s="3">
        <v>40330</v>
      </c>
      <c r="B142" s="1">
        <f>((SUM(Plan2!B137:B142)/SUM(Plan2!B125:B130))*100)-100</f>
        <v>-1.5008136829795689</v>
      </c>
      <c r="C142" s="1">
        <f>((SUM(Plan2!C137:C142)/SUM(Plan2!C125:C130))*100)-100</f>
        <v>0.71483593060297324</v>
      </c>
      <c r="D142" s="1">
        <f>((SUM(Plan2!D137:D142)/SUM(Plan2!D125:D130))*100)-100</f>
        <v>13.94648799150535</v>
      </c>
      <c r="E142" s="1">
        <f>((SUM(Plan2!E137:E142)/SUM(Plan2!E125:E130))*100)-100</f>
        <v>4.2492783846782345E-2</v>
      </c>
      <c r="F142" s="1">
        <f>((SUM(Plan2!F137:F142)/SUM(Plan2!F125:F130))*100)-100</f>
        <v>9.948840184060856</v>
      </c>
      <c r="G142" s="1">
        <f>((SUM(Plan2!G137:G142)/SUM(Plan2!G125:G130))*100)-100</f>
        <v>-0.7483346556004733</v>
      </c>
      <c r="H142" s="1">
        <f>((SUM(Plan2!H137:H142)/SUM(Plan2!H125:H130))*100)-100</f>
        <v>72.177085443542978</v>
      </c>
      <c r="I142" s="1">
        <f>((SUM(Plan2!I137:I142)/SUM(Plan2!I125:I130))*100)-100</f>
        <v>-2.4792997867456847</v>
      </c>
      <c r="J142" s="1">
        <f>((SUM(Plan2!J137:J142)/SUM(Plan2!J125:J130))*100)-100</f>
        <v>-1.5965806658449395</v>
      </c>
    </row>
    <row r="143" spans="1:10" x14ac:dyDescent="0.25">
      <c r="A143" s="3">
        <v>40360</v>
      </c>
      <c r="B143" s="1">
        <f>((SUM(Plan2!B137:B143)/SUM(Plan2!B125:B131))*100)-100</f>
        <v>-0.69608714989196585</v>
      </c>
      <c r="C143" s="1">
        <f>((SUM(Plan2!C137:C143)/SUM(Plan2!C125:C131))*100)-100</f>
        <v>0.90066603108734</v>
      </c>
      <c r="D143" s="1">
        <f>((SUM(Plan2!D137:D143)/SUM(Plan2!D125:D131))*100)-100</f>
        <v>14.563917790575573</v>
      </c>
      <c r="E143" s="1">
        <f>((SUM(Plan2!E137:E143)/SUM(Plan2!E125:E131))*100)-100</f>
        <v>-2.9179640515269369</v>
      </c>
      <c r="F143" s="1">
        <f>((SUM(Plan2!F137:F143)/SUM(Plan2!F125:F131))*100)-100</f>
        <v>8.1531344771830874</v>
      </c>
      <c r="G143" s="1">
        <f>((SUM(Plan2!G137:G143)/SUM(Plan2!G125:G131))*100)-100</f>
        <v>-0.63953604022100308</v>
      </c>
      <c r="H143" s="1">
        <f>((SUM(Plan2!H137:H143)/SUM(Plan2!H125:H131))*100)-100</f>
        <v>74.252338551333821</v>
      </c>
      <c r="I143" s="1">
        <f>((SUM(Plan2!I137:I143)/SUM(Plan2!I125:I131))*100)-100</f>
        <v>-2.167912314218384</v>
      </c>
      <c r="J143" s="1">
        <f>((SUM(Plan2!J137:J143)/SUM(Plan2!J125:J131))*100)-100</f>
        <v>-1.5657038571699928</v>
      </c>
    </row>
    <row r="144" spans="1:10" x14ac:dyDescent="0.25">
      <c r="A144" s="3">
        <v>40391</v>
      </c>
      <c r="B144" s="1">
        <f>((SUM(Plan2!B137:B144)/SUM(Plan2!B125:B132))*100)-100</f>
        <v>0.56085859539093974</v>
      </c>
      <c r="C144" s="1">
        <f>((SUM(Plan2!C137:C144)/SUM(Plan2!C125:C132))*100)-100</f>
        <v>1.4244519362151919</v>
      </c>
      <c r="D144" s="1">
        <f>((SUM(Plan2!D137:D144)/SUM(Plan2!D125:D132))*100)-100</f>
        <v>13.748642063430978</v>
      </c>
      <c r="E144" s="1">
        <f>((SUM(Plan2!E137:E144)/SUM(Plan2!E125:E132))*100)-100</f>
        <v>-0.14221182534971888</v>
      </c>
      <c r="F144" s="1">
        <f>((SUM(Plan2!F137:F144)/SUM(Plan2!F125:F132))*100)-100</f>
        <v>9.7693080017901934</v>
      </c>
      <c r="G144" s="1">
        <f>((SUM(Plan2!G137:G144)/SUM(Plan2!G125:G132))*100)-100</f>
        <v>1.2152734649220491</v>
      </c>
      <c r="H144" s="1">
        <f>((SUM(Plan2!H137:H144)/SUM(Plan2!H125:H132))*100)-100</f>
        <v>62.36416758570644</v>
      </c>
      <c r="I144" s="1">
        <f>((SUM(Plan2!I137:I144)/SUM(Plan2!I125:I132))*100)-100</f>
        <v>0.18686509764773973</v>
      </c>
      <c r="J144" s="1">
        <f>((SUM(Plan2!J137:J144)/SUM(Plan2!J125:J132))*100)-100</f>
        <v>0.68559215619237079</v>
      </c>
    </row>
    <row r="145" spans="1:17" x14ac:dyDescent="0.25">
      <c r="A145" s="3">
        <v>40422</v>
      </c>
      <c r="B145" s="1">
        <f>((SUM(Plan2!B137:B145)/SUM(Plan2!B125:B133))*100)-100</f>
        <v>2.4826123179837651</v>
      </c>
      <c r="C145" s="1">
        <f>((SUM(Plan2!C137:C145)/SUM(Plan2!C125:C133))*100)-100</f>
        <v>1.3156439356561975</v>
      </c>
      <c r="D145" s="1">
        <f>((SUM(Plan2!D137:D145)/SUM(Plan2!D125:D133))*100)-100</f>
        <v>14.112640619659359</v>
      </c>
      <c r="E145" s="1">
        <f>((SUM(Plan2!E137:E145)/SUM(Plan2!E125:E133))*100)-100</f>
        <v>3.1825789018565587</v>
      </c>
      <c r="F145" s="1">
        <f>((SUM(Plan2!F137:F145)/SUM(Plan2!F125:F133))*100)-100</f>
        <v>9.010163119339694</v>
      </c>
      <c r="G145" s="1">
        <f>((SUM(Plan2!G137:G145)/SUM(Plan2!G125:G133))*100)-100</f>
        <v>1.9086476984270888</v>
      </c>
      <c r="H145" s="1">
        <f>((SUM(Plan2!H137:H145)/SUM(Plan2!H125:H133))*100)-100</f>
        <v>66.638174499072647</v>
      </c>
      <c r="I145" s="1">
        <f>((SUM(Plan2!I137:I145)/SUM(Plan2!I125:I133))*100)-100</f>
        <v>2.1830627570469545</v>
      </c>
      <c r="J145" s="1">
        <f>((SUM(Plan2!J137:J145)/SUM(Plan2!J125:J133))*100)-100</f>
        <v>2.6008095116762036</v>
      </c>
    </row>
    <row r="146" spans="1:17" x14ac:dyDescent="0.25">
      <c r="A146" s="3">
        <v>40452</v>
      </c>
      <c r="B146" s="1">
        <f>((SUM(Plan2!B137:B146)/SUM(Plan2!B125:B134))*100)-100</f>
        <v>4.6501115860207136</v>
      </c>
      <c r="C146" s="1">
        <f>((SUM(Plan2!C137:C146)/SUM(Plan2!C125:C134))*100)-100</f>
        <v>1.0644367029325252</v>
      </c>
      <c r="D146" s="1">
        <f>((SUM(Plan2!D137:D146)/SUM(Plan2!D125:D134))*100)-100</f>
        <v>13.483385683723824</v>
      </c>
      <c r="E146" s="1">
        <f>((SUM(Plan2!E137:E146)/SUM(Plan2!E125:E134))*100)-100</f>
        <v>5.1926475669525018</v>
      </c>
      <c r="F146" s="1">
        <f>((SUM(Plan2!F137:F146)/SUM(Plan2!F125:F134))*100)-100</f>
        <v>7.9298371175003979</v>
      </c>
      <c r="G146" s="1">
        <f>((SUM(Plan2!G137:G146)/SUM(Plan2!G125:G134))*100)-100</f>
        <v>1.853039357559922</v>
      </c>
      <c r="H146" s="1">
        <f>((SUM(Plan2!H137:H146)/SUM(Plan2!H125:H134))*100)-100</f>
        <v>69.371392375720262</v>
      </c>
      <c r="I146" s="1">
        <f>((SUM(Plan2!I137:I146)/SUM(Plan2!I125:I134))*100)-100</f>
        <v>3.826679807578472</v>
      </c>
      <c r="J146" s="1">
        <f>((SUM(Plan2!J137:J146)/SUM(Plan2!J125:J134))*100)-100</f>
        <v>4.2504954383768734</v>
      </c>
    </row>
    <row r="147" spans="1:17" x14ac:dyDescent="0.25">
      <c r="A147" s="3">
        <v>40483</v>
      </c>
      <c r="B147" s="1">
        <f>((SUM(Plan2!B137:B147)/SUM(Plan2!B125:B135))*100)-100</f>
        <v>4.5233098142039267</v>
      </c>
      <c r="C147" s="1">
        <f>((SUM(Plan2!C137:C147)/SUM(Plan2!C125:C135))*100)-100</f>
        <v>1.1522609513386897</v>
      </c>
      <c r="D147" s="1">
        <f>((SUM(Plan2!D137:D147)/SUM(Plan2!D125:D135))*100)-100</f>
        <v>12.59710394041042</v>
      </c>
      <c r="E147" s="1">
        <f>((SUM(Plan2!E137:E147)/SUM(Plan2!E125:E135))*100)-100</f>
        <v>5.4429163478428677</v>
      </c>
      <c r="F147" s="1">
        <f>((SUM(Plan2!F137:F147)/SUM(Plan2!F125:F135))*100)-100</f>
        <v>8.2473836020512863</v>
      </c>
      <c r="G147" s="1">
        <f>((SUM(Plan2!G137:G147)/SUM(Plan2!G125:G135))*100)-100</f>
        <v>1.3294053839452999</v>
      </c>
      <c r="H147" s="1">
        <f>((SUM(Plan2!H137:H147)/SUM(Plan2!H125:H135))*100)-100</f>
        <v>60.928545242074108</v>
      </c>
      <c r="I147" s="1">
        <f>((SUM(Plan2!I137:I147)/SUM(Plan2!I125:I135))*100)-100</f>
        <v>3.7686752621324757</v>
      </c>
      <c r="J147" s="1">
        <f>((SUM(Plan2!J137:J147)/SUM(Plan2!J125:J135))*100)-100</f>
        <v>4.1521678229707391</v>
      </c>
    </row>
    <row r="148" spans="1:17" x14ac:dyDescent="0.25">
      <c r="A148" s="3">
        <v>40513</v>
      </c>
      <c r="B148" s="1">
        <f>((SUM(Plan2!B137:B148)/SUM(Plan2!B125:B136))*100)-100</f>
        <v>5.8745945816858409</v>
      </c>
      <c r="C148" s="1">
        <f>((SUM(Plan2!C137:C148)/SUM(Plan2!C125:C136))*100)-100</f>
        <v>1.1776296489175024</v>
      </c>
      <c r="D148" s="1">
        <f>((SUM(Plan2!D137:D148)/SUM(Plan2!D125:D136))*100)-100</f>
        <v>15.556025900981197</v>
      </c>
      <c r="E148" s="1">
        <f>((SUM(Plan2!E137:E148)/SUM(Plan2!E125:E136))*100)-100</f>
        <v>3.4628331199091633</v>
      </c>
      <c r="F148" s="1">
        <f>((SUM(Plan2!F137:F148)/SUM(Plan2!F125:F136))*100)-100</f>
        <v>8.6566040982971373</v>
      </c>
      <c r="G148" s="1">
        <f>((SUM(Plan2!G137:G148)/SUM(Plan2!G125:G136))*100)-100</f>
        <v>2.5175182288675444</v>
      </c>
      <c r="H148" s="1">
        <f>((SUM(Plan2!H137:H148)/SUM(Plan2!H125:H136))*100)-100</f>
        <v>62.117522382490364</v>
      </c>
      <c r="I148" s="1">
        <f>((SUM(Plan2!I137:I148)/SUM(Plan2!I125:I136))*100)-100</f>
        <v>4.0557929342075454</v>
      </c>
      <c r="J148" s="1">
        <f>((SUM(Plan2!J137:J148)/SUM(Plan2!J125:J136))*100)-100</f>
        <v>4.3770786442708101</v>
      </c>
    </row>
    <row r="149" spans="1:17" x14ac:dyDescent="0.25">
      <c r="A149" s="3">
        <v>40544</v>
      </c>
      <c r="B149" s="1">
        <f>((SUM(Plan2!B149:B149)/SUM(Plan2!B137:B137))*100)-100</f>
        <v>9.45151575609367</v>
      </c>
      <c r="C149" s="1">
        <f>((SUM(Plan2!C149:C149)/SUM(Plan2!C137:C137))*100)-100</f>
        <v>13.632729775363515</v>
      </c>
      <c r="D149" s="1">
        <f>((SUM(Plan2!D149:D149)/SUM(Plan2!D137:D137))*100)-100</f>
        <v>30.363523745416444</v>
      </c>
      <c r="E149" s="1">
        <f>((SUM(Plan2!E149:E149)/SUM(Plan2!E137:E137))*100)-100</f>
        <v>-5.8072215471688509</v>
      </c>
      <c r="F149" s="1">
        <f>((SUM(Plan2!F149:F149)/SUM(Plan2!F137:F137))*100)-100</f>
        <v>-3.5358580425580755</v>
      </c>
      <c r="G149" s="1">
        <f>((SUM(Plan2!G149:G149)/SUM(Plan2!G137:G137))*100)-100</f>
        <v>42.253623631833307</v>
      </c>
      <c r="H149" s="1">
        <f>((SUM(Plan2!H149:H149)/SUM(Plan2!H137:H137))*100)-100</f>
        <v>83.015144759160194</v>
      </c>
      <c r="I149" s="1">
        <f>((SUM(Plan2!I149:I149)/SUM(Plan2!I137:I137))*100)-100</f>
        <v>6.7090637341417505</v>
      </c>
      <c r="J149" s="1">
        <f>((SUM(Plan2!J149:J149)/SUM(Plan2!J137:J137))*100)-100</f>
        <v>7.4287779273401355</v>
      </c>
      <c r="K149" s="36"/>
      <c r="L149" s="31"/>
      <c r="M149" s="31"/>
      <c r="N149" s="31"/>
      <c r="O149" s="31"/>
      <c r="P149" s="31"/>
      <c r="Q149" s="30"/>
    </row>
    <row r="150" spans="1:17" x14ac:dyDescent="0.25">
      <c r="A150" s="3">
        <v>40575</v>
      </c>
      <c r="B150" s="1">
        <f>((SUM(Plan2!B149:B150)/SUM(Plan2!B137:B138))*100)-100</f>
        <v>9.1661933522046155</v>
      </c>
      <c r="C150" s="1">
        <f>((SUM(Plan2!C149:C150)/SUM(Plan2!C137:C138))*100)-100</f>
        <v>20.059448591682354</v>
      </c>
      <c r="D150" s="1">
        <f>((SUM(Plan2!D149:D150)/SUM(Plan2!D137:D138))*100)-100</f>
        <v>16.657739007598366</v>
      </c>
      <c r="E150" s="1">
        <f>((SUM(Plan2!E149:E150)/SUM(Plan2!E137:E138))*100)-100</f>
        <v>9.1152246999647559</v>
      </c>
      <c r="F150" s="1">
        <f>((SUM(Plan2!F149:F150)/SUM(Plan2!F137:F138))*100)-100</f>
        <v>4.0049037586499026E-2</v>
      </c>
      <c r="G150" s="1">
        <f>((SUM(Plan2!G149:G150)/SUM(Plan2!G137:G138))*100)-100</f>
        <v>33.075906369852902</v>
      </c>
      <c r="H150" s="1">
        <f>((SUM(Plan2!H149:H150)/SUM(Plan2!H137:H138))*100)-100</f>
        <v>39.713132324673495</v>
      </c>
      <c r="I150" s="1">
        <f>((SUM(Plan2!I149:I150)/SUM(Plan2!I137:I138))*100)-100</f>
        <v>10.537179063226219</v>
      </c>
      <c r="J150" s="1">
        <f>((SUM(Plan2!J149:J150)/SUM(Plan2!J137:J138))*100)-100</f>
        <v>10.701540068463686</v>
      </c>
      <c r="K150" s="36"/>
      <c r="L150" s="31"/>
      <c r="M150" s="31"/>
      <c r="N150" s="31"/>
      <c r="O150" s="31"/>
      <c r="P150" s="31"/>
      <c r="Q150" s="30"/>
    </row>
    <row r="151" spans="1:17" x14ac:dyDescent="0.25">
      <c r="A151" s="3">
        <v>40603</v>
      </c>
      <c r="B151" s="1">
        <f>((SUM(Plan2!B149:B151)/SUM(Plan2!B137:B139))*100)-100</f>
        <v>8.2930984131692327</v>
      </c>
      <c r="C151" s="1">
        <f>((SUM(Plan2!C149:C151)/SUM(Plan2!C137:C139))*100)-100</f>
        <v>6.3053060286658962</v>
      </c>
      <c r="D151" s="1">
        <f>((SUM(Plan2!D149:D151)/SUM(Plan2!D137:D139))*100)-100</f>
        <v>12.365778148142851</v>
      </c>
      <c r="E151" s="1">
        <f>((SUM(Plan2!E149:E151)/SUM(Plan2!E137:E139))*100)-100</f>
        <v>9.7440065338132911</v>
      </c>
      <c r="F151" s="1">
        <f>((SUM(Plan2!F149:F151)/SUM(Plan2!F137:F139))*100)-100</f>
        <v>-7.9651067102048216</v>
      </c>
      <c r="G151" s="1">
        <f>((SUM(Plan2!G149:G151)/SUM(Plan2!G137:G139))*100)-100</f>
        <v>26.424207669374013</v>
      </c>
      <c r="H151" s="1">
        <f>((SUM(Plan2!H149:H151)/SUM(Plan2!H137:H139))*100)-100</f>
        <v>47.379416714957756</v>
      </c>
      <c r="I151" s="1">
        <f>((SUM(Plan2!I149:I151)/SUM(Plan2!I137:I139))*100)-100</f>
        <v>8.8994506045114719</v>
      </c>
      <c r="J151" s="1">
        <f>((SUM(Plan2!J149:J151)/SUM(Plan2!J137:J139))*100)-100</f>
        <v>8.9069694985660703</v>
      </c>
      <c r="K151" s="36"/>
      <c r="L151" s="31"/>
      <c r="M151" s="31"/>
      <c r="N151" s="31"/>
      <c r="O151" s="31"/>
      <c r="P151" s="31"/>
      <c r="Q151" s="30"/>
    </row>
    <row r="152" spans="1:17" x14ac:dyDescent="0.25">
      <c r="A152" s="3">
        <v>40634</v>
      </c>
      <c r="B152" s="1">
        <f>((SUM(Plan2!B149:B152)/SUM(Plan2!B137:B140))*100)-100</f>
        <v>10.621561007871861</v>
      </c>
      <c r="C152" s="1">
        <f>((SUM(Plan2!C149:C152)/SUM(Plan2!C137:C140))*100)-100</f>
        <v>2.7103807875963071</v>
      </c>
      <c r="D152" s="1">
        <f>((SUM(Plan2!D149:D152)/SUM(Plan2!D137:D140))*100)-100</f>
        <v>8.6100602419313361</v>
      </c>
      <c r="E152" s="1">
        <f>((SUM(Plan2!E149:E152)/SUM(Plan2!E137:E140))*100)-100</f>
        <v>7.1761470844305961</v>
      </c>
      <c r="F152" s="1">
        <f>((SUM(Plan2!F149:F152)/SUM(Plan2!F137:F140))*100)-100</f>
        <v>-11.461479468752756</v>
      </c>
      <c r="G152" s="1">
        <f>((SUM(Plan2!G149:G152)/SUM(Plan2!G137:G140))*100)-100</f>
        <v>25.151210229762299</v>
      </c>
      <c r="H152" s="1">
        <f>((SUM(Plan2!H149:H152)/SUM(Plan2!H137:H140))*100)-100</f>
        <v>52.955667904143155</v>
      </c>
      <c r="I152" s="1">
        <f>((SUM(Plan2!I149:I152)/SUM(Plan2!I137:I140))*100)-100</f>
        <v>9.9222355354564087</v>
      </c>
      <c r="J152" s="1">
        <f>((SUM(Plan2!J149:J152)/SUM(Plan2!J137:J140))*100)-100</f>
        <v>10.152708227750935</v>
      </c>
      <c r="K152" s="36"/>
      <c r="L152" s="31"/>
      <c r="M152" s="31"/>
      <c r="N152" s="31"/>
      <c r="O152" s="31"/>
      <c r="P152" s="31"/>
      <c r="Q152" s="30"/>
    </row>
    <row r="153" spans="1:17" x14ac:dyDescent="0.25">
      <c r="A153" s="3">
        <v>40664</v>
      </c>
      <c r="B153" s="1">
        <f>((SUM(Plan2!B149:B153)/SUM(Plan2!B137:B141))*100)-100</f>
        <v>9.6731113318653286</v>
      </c>
      <c r="C153" s="1">
        <f>((SUM(Plan2!C149:C153)/SUM(Plan2!C137:C141))*100)-100</f>
        <v>3.6782091044937744</v>
      </c>
      <c r="D153" s="1">
        <f>((SUM(Plan2!D149:D153)/SUM(Plan2!D137:D141))*100)-100</f>
        <v>8.7631805140888019</v>
      </c>
      <c r="E153" s="1">
        <f>((SUM(Plan2!E149:E153)/SUM(Plan2!E137:E141))*100)-100</f>
        <v>10.010709537350522</v>
      </c>
      <c r="F153" s="1">
        <f>((SUM(Plan2!F149:F153)/SUM(Plan2!F137:F141))*100)-100</f>
        <v>-12.303587652034466</v>
      </c>
      <c r="G153" s="1">
        <f>((SUM(Plan2!G149:G153)/SUM(Plan2!G137:G141))*100)-100</f>
        <v>22.29295782838723</v>
      </c>
      <c r="H153" s="1">
        <f>((SUM(Plan2!H149:H153)/SUM(Plan2!H137:H141))*100)-100</f>
        <v>68.44860150759871</v>
      </c>
      <c r="I153" s="1">
        <f>((SUM(Plan2!I149:I153)/SUM(Plan2!I137:I141))*100)-100</f>
        <v>11.08721435976237</v>
      </c>
      <c r="J153" s="1">
        <f>((SUM(Plan2!J149:J153)/SUM(Plan2!J137:J141))*100)-100</f>
        <v>10.765865166710171</v>
      </c>
      <c r="K153" s="36"/>
      <c r="L153" s="31"/>
      <c r="M153" s="31"/>
      <c r="N153" s="31"/>
      <c r="O153" s="31"/>
      <c r="P153" s="31"/>
      <c r="Q153" s="30"/>
    </row>
    <row r="154" spans="1:17" x14ac:dyDescent="0.25">
      <c r="A154" s="3">
        <v>40695</v>
      </c>
      <c r="B154" s="1">
        <f>((SUM(Plan2!B149:B154)/SUM(Plan2!B137:B142))*100)-100</f>
        <v>12.415105469265228</v>
      </c>
      <c r="C154" s="1">
        <f>((SUM(Plan2!C149:C154)/SUM(Plan2!C137:C142))*100)-100</f>
        <v>4.0699481549673777</v>
      </c>
      <c r="D154" s="1">
        <f>((SUM(Plan2!D149:D154)/SUM(Plan2!D137:D142))*100)-100</f>
        <v>11.318296718102445</v>
      </c>
      <c r="E154" s="1">
        <f>((SUM(Plan2!E149:E154)/SUM(Plan2!E137:E142))*100)-100</f>
        <v>22.758695938790922</v>
      </c>
      <c r="F154" s="1">
        <f>((SUM(Plan2!F149:F154)/SUM(Plan2!F137:F142))*100)-100</f>
        <v>-10.591077175937372</v>
      </c>
      <c r="G154" s="1">
        <f>((SUM(Plan2!G149:G154)/SUM(Plan2!G137:G142))*100)-100</f>
        <v>21.474034692843773</v>
      </c>
      <c r="H154" s="1">
        <f>((SUM(Plan2!H149:H154)/SUM(Plan2!H137:H142))*100)-100</f>
        <v>68.881068483339021</v>
      </c>
      <c r="I154" s="1">
        <f>((SUM(Plan2!I149:I154)/SUM(Plan2!I137:I142))*100)-100</f>
        <v>12.813844909494037</v>
      </c>
      <c r="J154" s="1">
        <f>((SUM(Plan2!J149:J154)/SUM(Plan2!J137:J142))*100)-100</f>
        <v>12.395913535274204</v>
      </c>
      <c r="K154" s="36"/>
      <c r="L154" s="31"/>
      <c r="M154" s="31"/>
      <c r="N154" s="31"/>
      <c r="O154" s="31"/>
      <c r="P154" s="31"/>
      <c r="Q154" s="30"/>
    </row>
    <row r="155" spans="1:17" x14ac:dyDescent="0.25">
      <c r="A155" s="3">
        <v>40725</v>
      </c>
      <c r="B155" s="1">
        <f>((SUM(Plan2!B149:B155)/SUM(Plan2!B137:B143))*100)-100</f>
        <v>12.440033063579477</v>
      </c>
      <c r="C155" s="1">
        <f>((SUM(Plan2!C149:C155)/SUM(Plan2!C137:C143))*100)-100</f>
        <v>3.9729209965185106</v>
      </c>
      <c r="D155" s="1">
        <f>((SUM(Plan2!D149:D155)/SUM(Plan2!D137:D143))*100)-100</f>
        <v>9.1874763846178951</v>
      </c>
      <c r="E155" s="1">
        <f>((SUM(Plan2!E149:E155)/SUM(Plan2!E137:E143))*100)-100</f>
        <v>22.69626045693991</v>
      </c>
      <c r="F155" s="1">
        <f>((SUM(Plan2!F149:F155)/SUM(Plan2!F137:F143))*100)-100</f>
        <v>-9.5632518134473514</v>
      </c>
      <c r="G155" s="1">
        <f>((SUM(Plan2!G149:G155)/SUM(Plan2!G137:G143))*100)-100</f>
        <v>23.072671367813925</v>
      </c>
      <c r="H155" s="1">
        <f>((SUM(Plan2!H149:H155)/SUM(Plan2!H137:H143))*100)-100</f>
        <v>70.064277149037309</v>
      </c>
      <c r="I155" s="1">
        <f>((SUM(Plan2!I149:I155)/SUM(Plan2!I137:I143))*100)-100</f>
        <v>12.507284507598015</v>
      </c>
      <c r="J155" s="1">
        <f>((SUM(Plan2!J149:J155)/SUM(Plan2!J137:J143))*100)-100</f>
        <v>12.273660939476372</v>
      </c>
      <c r="K155" s="36"/>
      <c r="L155" s="31"/>
      <c r="M155" s="31"/>
      <c r="N155" s="31"/>
      <c r="O155" s="31"/>
      <c r="P155" s="31"/>
      <c r="Q155" s="30"/>
    </row>
    <row r="156" spans="1:17" x14ac:dyDescent="0.25">
      <c r="A156" s="3">
        <v>40756</v>
      </c>
      <c r="B156" s="1">
        <f>((SUM(Plan2!B149:B156)/SUM(Plan2!B137:B144))*100)-100</f>
        <v>12.758024556987692</v>
      </c>
      <c r="C156" s="1">
        <f>((SUM(Plan2!C149:C156)/SUM(Plan2!C137:C144))*100)-100</f>
        <v>3.9019713941875693</v>
      </c>
      <c r="D156" s="1">
        <f>((SUM(Plan2!D149:D156)/SUM(Plan2!D137:D144))*100)-100</f>
        <v>9.1037814591174566</v>
      </c>
      <c r="E156" s="1">
        <f>((SUM(Plan2!E149:E156)/SUM(Plan2!E137:E144))*100)-100</f>
        <v>20.226013727901361</v>
      </c>
      <c r="F156" s="1">
        <f>((SUM(Plan2!F149:F156)/SUM(Plan2!F137:F144))*100)-100</f>
        <v>-8.8815458973577108</v>
      </c>
      <c r="G156" s="1">
        <f>((SUM(Plan2!G149:G156)/SUM(Plan2!G137:G144))*100)-100</f>
        <v>20.602403354433932</v>
      </c>
      <c r="H156" s="1">
        <f>((SUM(Plan2!H149:H156)/SUM(Plan2!H137:H144))*100)-100</f>
        <v>80.792544665803376</v>
      </c>
      <c r="I156" s="1">
        <f>((SUM(Plan2!I149:I156)/SUM(Plan2!I137:I144))*100)-100</f>
        <v>12.745708143850209</v>
      </c>
      <c r="J156" s="1">
        <f>((SUM(Plan2!J149:J156)/SUM(Plan2!J137:J144))*100)-100</f>
        <v>12.406428005211751</v>
      </c>
      <c r="K156" s="36"/>
      <c r="L156" s="31"/>
      <c r="M156" s="31"/>
      <c r="N156" s="31"/>
      <c r="O156" s="31"/>
      <c r="P156" s="31"/>
      <c r="Q156" s="30"/>
    </row>
    <row r="157" spans="1:17" x14ac:dyDescent="0.25">
      <c r="A157" s="3">
        <v>40787</v>
      </c>
      <c r="B157" s="1">
        <f>((SUM(Plan2!B149:B157)/SUM(Plan2!B137:B145))*100)-100</f>
        <v>12.492813193992376</v>
      </c>
      <c r="C157" s="1">
        <f>((SUM(Plan2!C149:C157)/SUM(Plan2!C137:C145))*100)-100</f>
        <v>3.7840215883477839</v>
      </c>
      <c r="D157" s="1">
        <f>((SUM(Plan2!D149:D157)/SUM(Plan2!D137:D145))*100)-100</f>
        <v>7.6090813850149885</v>
      </c>
      <c r="E157" s="1">
        <f>((SUM(Plan2!E149:E157)/SUM(Plan2!E137:E145))*100)-100</f>
        <v>10.47180409328692</v>
      </c>
      <c r="F157" s="1">
        <f>((SUM(Plan2!F149:F157)/SUM(Plan2!F137:F145))*100)-100</f>
        <v>-8.3783893628684893</v>
      </c>
      <c r="G157" s="1">
        <f>((SUM(Plan2!G149:G157)/SUM(Plan2!G137:G145))*100)-100</f>
        <v>18.539588868790815</v>
      </c>
      <c r="H157" s="1">
        <f>((SUM(Plan2!H149:H157)/SUM(Plan2!H137:H145))*100)-100</f>
        <v>79.237853623969897</v>
      </c>
      <c r="I157" s="1">
        <f>((SUM(Plan2!I149:I157)/SUM(Plan2!I137:I145))*100)-100</f>
        <v>11.478697357810546</v>
      </c>
      <c r="J157" s="1">
        <f>((SUM(Plan2!J149:J157)/SUM(Plan2!J137:J145))*100)-100</f>
        <v>11.205831565820063</v>
      </c>
      <c r="K157" s="36"/>
      <c r="L157" s="31"/>
      <c r="M157" s="31"/>
      <c r="N157" s="31"/>
      <c r="O157" s="31"/>
      <c r="P157" s="31"/>
      <c r="Q157" s="30"/>
    </row>
    <row r="158" spans="1:17" x14ac:dyDescent="0.25">
      <c r="A158" s="3">
        <v>40817</v>
      </c>
      <c r="B158" s="1">
        <f>((SUM(Plan2!B149:B158)/SUM(Plan2!B137:B146))*100)-100</f>
        <v>10.365941987342666</v>
      </c>
      <c r="C158" s="1">
        <f>((SUM(Plan2!C149:C158)/SUM(Plan2!C137:C146))*100)-100</f>
        <v>3.4389338190857472</v>
      </c>
      <c r="D158" s="1">
        <f>((SUM(Plan2!D149:D158)/SUM(Plan2!D137:D146))*100)-100</f>
        <v>6.5605520549454752</v>
      </c>
      <c r="E158" s="1">
        <f>((SUM(Plan2!E149:E158)/SUM(Plan2!E137:E146))*100)-100</f>
        <v>6.0283451837604787</v>
      </c>
      <c r="F158" s="1">
        <f>((SUM(Plan2!F149:F158)/SUM(Plan2!F137:F146))*100)-100</f>
        <v>-8.1668962126802001</v>
      </c>
      <c r="G158" s="1">
        <f>((SUM(Plan2!G149:G158)/SUM(Plan2!G137:G146))*100)-100</f>
        <v>18.857211455858675</v>
      </c>
      <c r="H158" s="1">
        <f>((SUM(Plan2!H149:H158)/SUM(Plan2!H137:H146))*100)-100</f>
        <v>77.451903938839195</v>
      </c>
      <c r="I158" s="1">
        <f>((SUM(Plan2!I149:I158)/SUM(Plan2!I137:I146))*100)-100</f>
        <v>10.198896486717828</v>
      </c>
      <c r="J158" s="1">
        <f>((SUM(Plan2!J149:J158)/SUM(Plan2!J137:J146))*100)-100</f>
        <v>9.9920594398672336</v>
      </c>
      <c r="K158" s="36"/>
      <c r="L158" s="31"/>
      <c r="M158" s="31"/>
      <c r="N158" s="31"/>
      <c r="O158" s="31"/>
      <c r="P158" s="31"/>
      <c r="Q158" s="30"/>
    </row>
    <row r="159" spans="1:17" x14ac:dyDescent="0.25">
      <c r="A159" s="3">
        <v>40848</v>
      </c>
      <c r="B159" s="1">
        <f>((SUM(Plan2!B149:B159)/SUM(Plan2!B137:B147))*100)-100</f>
        <v>10.303574136484059</v>
      </c>
      <c r="C159" s="1">
        <f>((SUM(Plan2!C149:C159)/SUM(Plan2!C137:C147))*100)-100</f>
        <v>3.2472173938078441</v>
      </c>
      <c r="D159" s="1">
        <f>((SUM(Plan2!D149:D159)/SUM(Plan2!D137:D147))*100)-100</f>
        <v>9.2951330950973698</v>
      </c>
      <c r="E159" s="1">
        <f>((SUM(Plan2!E149:E159)/SUM(Plan2!E137:E147))*100)-100</f>
        <v>8.6538160766328076</v>
      </c>
      <c r="F159" s="1">
        <f>((SUM(Plan2!F149:F159)/SUM(Plan2!F137:F147))*100)-100</f>
        <v>-8.8255276646310534</v>
      </c>
      <c r="G159" s="1">
        <f>((SUM(Plan2!G149:G159)/SUM(Plan2!G137:G147))*100)-100</f>
        <v>17.733963364936272</v>
      </c>
      <c r="H159" s="1">
        <f>((SUM(Plan2!H149:H159)/SUM(Plan2!H137:H147))*100)-100</f>
        <v>87.376407190884265</v>
      </c>
      <c r="I159" s="1">
        <f>((SUM(Plan2!I149:I159)/SUM(Plan2!I137:I147))*100)-100</f>
        <v>11.273553999910874</v>
      </c>
      <c r="J159" s="1">
        <f>((SUM(Plan2!J149:J159)/SUM(Plan2!J137:J147))*100)-100</f>
        <v>10.955899141694175</v>
      </c>
      <c r="K159" s="36"/>
      <c r="L159" s="31"/>
      <c r="M159" s="31"/>
      <c r="N159" s="31"/>
      <c r="O159" s="31"/>
      <c r="P159" s="31"/>
      <c r="Q159" s="30"/>
    </row>
    <row r="160" spans="1:17" x14ac:dyDescent="0.25">
      <c r="A160" s="3">
        <v>40878</v>
      </c>
      <c r="B160" s="1">
        <f>((SUM(Plan2!B149:B160)/SUM(Plan2!B137:B148))*100)-100</f>
        <v>10.64845993545876</v>
      </c>
      <c r="C160" s="1">
        <f>((SUM(Plan2!C149:C160)/SUM(Plan2!C137:C148))*100)-100</f>
        <v>3.1272240159566707</v>
      </c>
      <c r="D160" s="1">
        <f>((SUM(Plan2!D149:D160)/SUM(Plan2!D137:D148))*100)-100</f>
        <v>4.6879279120530413</v>
      </c>
      <c r="E160" s="1">
        <f>((SUM(Plan2!E149:E160)/SUM(Plan2!E137:E148))*100)-100</f>
        <v>10.945514373734895</v>
      </c>
      <c r="F160" s="1">
        <f>((SUM(Plan2!F149:F160)/SUM(Plan2!F137:F148))*100)-100</f>
        <v>-9.9275692933553046</v>
      </c>
      <c r="G160" s="1">
        <f>((SUM(Plan2!G149:G160)/SUM(Plan2!G137:G148))*100)-100</f>
        <v>15.676050107679956</v>
      </c>
      <c r="H160" s="1">
        <f>((SUM(Plan2!H149:H160)/SUM(Plan2!H137:H148))*100)-100</f>
        <v>86.37661807093059</v>
      </c>
      <c r="I160" s="1">
        <f>((SUM(Plan2!I149:I160)/SUM(Plan2!I137:I148))*100)-100</f>
        <v>10.808901456393087</v>
      </c>
      <c r="J160" s="1">
        <f>((SUM(Plan2!J149:J160)/SUM(Plan2!J137:J148))*100)-100</f>
        <v>10.537159264241552</v>
      </c>
      <c r="K160" s="36"/>
      <c r="L160" s="31"/>
      <c r="M160" s="31"/>
      <c r="N160" s="31"/>
      <c r="O160" s="31"/>
      <c r="P160" s="31"/>
      <c r="Q160" s="30"/>
    </row>
    <row r="161" spans="1:17" x14ac:dyDescent="0.25">
      <c r="A161" s="3">
        <v>40909</v>
      </c>
      <c r="B161" s="1">
        <f>((SUM(Plan2!B161:B161)/SUM(Plan2!B149:B149))*100)-100</f>
        <v>20.436049676298211</v>
      </c>
      <c r="C161" s="1">
        <f>((SUM(Plan2!C161:C161)/SUM(Plan2!C149:C149))*100)-100</f>
        <v>9.1449336439615792</v>
      </c>
      <c r="D161" s="1">
        <f>((SUM(Plan2!D161:D161)/SUM(Plan2!D149:D149))*100)-100</f>
        <v>-9.0330876359683003</v>
      </c>
      <c r="E161" s="1">
        <f>((SUM(Plan2!E161:E161)/SUM(Plan2!E149:E149))*100)-100</f>
        <v>71.031093162870121</v>
      </c>
      <c r="F161" s="1">
        <f>((SUM(Plan2!F161:F161)/SUM(Plan2!F149:F149))*100)-100</f>
        <v>8.847053454318484</v>
      </c>
      <c r="G161" s="1">
        <f>((SUM(Plan2!G161:G161)/SUM(Plan2!G149:G149))*100)-100</f>
        <v>-6.3115572468917804</v>
      </c>
      <c r="H161" s="1">
        <f>((SUM(Plan2!H161:H161)/SUM(Plan2!H149:H149))*100)-100</f>
        <v>68.857077320329608</v>
      </c>
      <c r="I161" s="1">
        <f>((SUM(Plan2!I161:I161)/SUM(Plan2!I149:I149))*100)-100</f>
        <v>-6.8918844265493675</v>
      </c>
      <c r="J161" s="1">
        <f>((SUM(Plan2!J161:J161)/SUM(Plan2!J149:J149))*100)-100</f>
        <v>16.818693511337315</v>
      </c>
      <c r="K161" s="36"/>
      <c r="L161" s="31"/>
      <c r="M161" s="31"/>
      <c r="N161" s="31"/>
      <c r="O161" s="31"/>
      <c r="P161" s="31"/>
      <c r="Q161" s="30"/>
    </row>
    <row r="162" spans="1:17" x14ac:dyDescent="0.25">
      <c r="A162" s="3">
        <v>40940</v>
      </c>
      <c r="B162" s="1">
        <f>((SUM(Plan2!B161:B162)/SUM(Plan2!B149:B150))*100)-100</f>
        <v>11.11179772697443</v>
      </c>
      <c r="C162" s="1">
        <f>((SUM(Plan2!C161:C162)/SUM(Plan2!C149:C150))*100)-100</f>
        <v>5.1541208040441546</v>
      </c>
      <c r="D162" s="1">
        <f>((SUM(Plan2!D161:D162)/SUM(Plan2!D149:D150))*100)-100</f>
        <v>-11.944189663724387</v>
      </c>
      <c r="E162" s="1">
        <f>((SUM(Plan2!E161:E162)/SUM(Plan2!E149:E150))*100)-100</f>
        <v>30.854969467768257</v>
      </c>
      <c r="F162" s="1">
        <f>((SUM(Plan2!F161:F162)/SUM(Plan2!F149:F150))*100)-100</f>
        <v>5.0238771037639083</v>
      </c>
      <c r="G162" s="1">
        <f>((SUM(Plan2!G161:G162)/SUM(Plan2!G149:G150))*100)-100</f>
        <v>-16.190979873328914</v>
      </c>
      <c r="H162" s="1">
        <f>((SUM(Plan2!H161:H162)/SUM(Plan2!H149:H150))*100)-100</f>
        <v>162.35976414015954</v>
      </c>
      <c r="I162" s="1">
        <f>((SUM(Plan2!I161:I162)/SUM(Plan2!I149:I150))*100)-100</f>
        <v>-3.1062604315269908</v>
      </c>
      <c r="J162" s="1">
        <f>((SUM(Plan2!J161:J162)/SUM(Plan2!J149:J150))*100)-100</f>
        <v>17.216770998693434</v>
      </c>
      <c r="K162" s="36"/>
      <c r="L162" s="31"/>
      <c r="M162" s="31"/>
      <c r="N162" s="31"/>
      <c r="O162" s="31"/>
      <c r="P162" s="31"/>
      <c r="Q162" s="30"/>
    </row>
    <row r="163" spans="1:17" x14ac:dyDescent="0.25">
      <c r="A163" s="3">
        <v>40969</v>
      </c>
      <c r="B163" s="1">
        <f>((SUM(Plan2!B161:B163)/SUM(Plan2!B149:B151))*100)-100</f>
        <v>11.088174774381883</v>
      </c>
      <c r="C163" s="1">
        <f>((SUM(Plan2!C161:C163)/SUM(Plan2!C149:C151))*100)-100</f>
        <v>20.128045051014993</v>
      </c>
      <c r="D163" s="1">
        <f>((SUM(Plan2!D161:D163)/SUM(Plan2!D149:D151))*100)-100</f>
        <v>-5.5161014701481719</v>
      </c>
      <c r="E163" s="1">
        <f>((SUM(Plan2!E161:E163)/SUM(Plan2!E149:E151))*100)-100</f>
        <v>33.04834277348607</v>
      </c>
      <c r="F163" s="1">
        <f>((SUM(Plan2!F161:F163)/SUM(Plan2!F149:F151))*100)-100</f>
        <v>9.0211939883728292</v>
      </c>
      <c r="G163" s="1">
        <f>((SUM(Plan2!G161:G163)/SUM(Plan2!G149:G151))*100)-100</f>
        <v>2.4624182718054044</v>
      </c>
      <c r="H163" s="1">
        <f>((SUM(Plan2!H161:H163)/SUM(Plan2!H149:H151))*100)-100</f>
        <v>130.6744924971722</v>
      </c>
      <c r="I163" s="1">
        <f>((SUM(Plan2!I161:I163)/SUM(Plan2!I149:I151))*100)-100</f>
        <v>-6.4899560395533626</v>
      </c>
      <c r="J163" s="1">
        <f>((SUM(Plan2!J161:J163)/SUM(Plan2!J149:J151))*100)-100</f>
        <v>15.021371055028283</v>
      </c>
      <c r="K163" s="36"/>
      <c r="L163" s="31"/>
      <c r="M163" s="31"/>
      <c r="N163" s="31"/>
      <c r="O163" s="31"/>
      <c r="P163" s="31"/>
      <c r="Q163" s="30"/>
    </row>
    <row r="164" spans="1:17" x14ac:dyDescent="0.25">
      <c r="A164" s="3">
        <v>41000</v>
      </c>
      <c r="B164" s="1">
        <f>((SUM(Plan2!B161:B164)/SUM(Plan2!B149:B152))*100)-100</f>
        <v>5.9404855557114331</v>
      </c>
      <c r="C164" s="1">
        <f>((SUM(Plan2!C161:C164)/SUM(Plan2!C149:C152))*100)-100</f>
        <v>4.4222361174658147</v>
      </c>
      <c r="D164" s="1">
        <f>((SUM(Plan2!D161:D164)/SUM(Plan2!D149:D152))*100)-100</f>
        <v>-4.7597528347275357</v>
      </c>
      <c r="E164" s="1">
        <f>((SUM(Plan2!E161:E164)/SUM(Plan2!E149:E152))*100)-100</f>
        <v>28.00778125404878</v>
      </c>
      <c r="F164" s="1">
        <f>((SUM(Plan2!F161:F164)/SUM(Plan2!F149:F152))*100)-100</f>
        <v>11.900557588120449</v>
      </c>
      <c r="G164" s="1">
        <f>((SUM(Plan2!G161:G164)/SUM(Plan2!G149:G152))*100)-100</f>
        <v>3.1313693796469693</v>
      </c>
      <c r="H164" s="1">
        <f>((SUM(Plan2!H161:H164)/SUM(Plan2!H149:H152))*100)-100</f>
        <v>111.58902228054686</v>
      </c>
      <c r="I164" s="1">
        <f>((SUM(Plan2!I161:I164)/SUM(Plan2!I149:I152))*100)-100</f>
        <v>-12.162108965452802</v>
      </c>
      <c r="J164" s="1">
        <f>((SUM(Plan2!J161:J164)/SUM(Plan2!J149:J152))*100)-100</f>
        <v>9.2794535772946034</v>
      </c>
      <c r="K164" s="36"/>
      <c r="L164" s="31"/>
      <c r="M164" s="31"/>
      <c r="N164" s="31"/>
      <c r="O164" s="31"/>
      <c r="P164" s="31"/>
      <c r="Q164" s="30"/>
    </row>
    <row r="165" spans="1:17" x14ac:dyDescent="0.25">
      <c r="A165" s="3">
        <v>41030</v>
      </c>
      <c r="B165" s="1">
        <f>((SUM(Plan2!B161:B165)/SUM(Plan2!B149:B153))*100)-100</f>
        <v>5.3477380214691266</v>
      </c>
      <c r="C165" s="1">
        <f>((SUM(Plan2!C161:C165)/SUM(Plan2!C149:C153))*100)-100</f>
        <v>1.7363626354841983</v>
      </c>
      <c r="D165" s="1">
        <f>((SUM(Plan2!D161:D165)/SUM(Plan2!D149:D153))*100)-100</f>
        <v>-4.8129817543640598</v>
      </c>
      <c r="E165" s="1">
        <f>((SUM(Plan2!E161:E165)/SUM(Plan2!E149:E153))*100)-100</f>
        <v>21.58834417864972</v>
      </c>
      <c r="F165" s="1">
        <f>((SUM(Plan2!F161:F165)/SUM(Plan2!F149:F153))*100)-100</f>
        <v>12.147301502790114</v>
      </c>
      <c r="G165" s="1">
        <f>((SUM(Plan2!G161:G165)/SUM(Plan2!G149:G153))*100)-100</f>
        <v>3.0101286007886472</v>
      </c>
      <c r="H165" s="1">
        <f>((SUM(Plan2!H161:H165)/SUM(Plan2!H149:H153))*100)-100</f>
        <v>95.412880547343832</v>
      </c>
      <c r="I165" s="1">
        <f>((SUM(Plan2!I161:I165)/SUM(Plan2!I149:I153))*100)-100</f>
        <v>-11.229146433072131</v>
      </c>
      <c r="J165" s="1">
        <f>((SUM(Plan2!J161:J165)/SUM(Plan2!J149:J153))*100)-100</f>
        <v>9.7708671873130868</v>
      </c>
      <c r="K165" s="36"/>
      <c r="L165" s="31"/>
      <c r="M165" s="31"/>
      <c r="N165" s="31"/>
      <c r="O165" s="31"/>
      <c r="P165" s="31"/>
      <c r="Q165" s="30"/>
    </row>
    <row r="166" spans="1:17" x14ac:dyDescent="0.25">
      <c r="A166" s="3">
        <v>41061</v>
      </c>
      <c r="B166" s="1">
        <f>((SUM(Plan2!B161:B166)/SUM(Plan2!B149:B154))*100)-100</f>
        <v>3.7059118273324856</v>
      </c>
      <c r="C166" s="1">
        <f>((SUM(Plan2!C161:C166)/SUM(Plan2!C149:C154))*100)-100</f>
        <v>3.3004297044818571</v>
      </c>
      <c r="D166" s="1">
        <f>((SUM(Plan2!D161:D166)/SUM(Plan2!D149:D154))*100)-100</f>
        <v>-3.8527397825869514</v>
      </c>
      <c r="E166" s="1">
        <f>((SUM(Plan2!E161:E166)/SUM(Plan2!E149:E154))*100)-100</f>
        <v>8.4537198593334466</v>
      </c>
      <c r="F166" s="1">
        <f>((SUM(Plan2!F161:F166)/SUM(Plan2!F149:F154))*100)-100</f>
        <v>12.550153312959878</v>
      </c>
      <c r="G166" s="1">
        <f>((SUM(Plan2!G161:G166)/SUM(Plan2!G149:G154))*100)-100</f>
        <v>2.0220199430533086</v>
      </c>
      <c r="H166" s="1">
        <f>((SUM(Plan2!H161:H166)/SUM(Plan2!H149:H154))*100)-100</f>
        <v>86.999201719127313</v>
      </c>
      <c r="I166" s="1">
        <f>((SUM(Plan2!I161:I166)/SUM(Plan2!I149:I154))*100)-100</f>
        <v>-13.767981282075667</v>
      </c>
      <c r="J166" s="1">
        <f>((SUM(Plan2!J161:J166)/SUM(Plan2!J149:J154))*100)-100</f>
        <v>7.2459154994075163</v>
      </c>
      <c r="K166" s="36"/>
      <c r="L166" s="31"/>
      <c r="M166" s="31"/>
      <c r="N166" s="31"/>
      <c r="O166" s="31"/>
      <c r="P166" s="31"/>
      <c r="Q166" s="30"/>
    </row>
    <row r="167" spans="1:17" x14ac:dyDescent="0.25">
      <c r="A167" s="3">
        <v>41091</v>
      </c>
      <c r="B167" s="1">
        <f>((SUM(Plan2!B161:B167)/SUM(Plan2!B149:B155))*100)-100</f>
        <v>3.7796160949073538</v>
      </c>
      <c r="C167" s="1">
        <f>((SUM(Plan2!C161:C167)/SUM(Plan2!C149:C155))*100)-100</f>
        <v>5.0383005186440926</v>
      </c>
      <c r="D167" s="1">
        <f>((SUM(Plan2!D161:D167)/SUM(Plan2!D149:D155))*100)-100</f>
        <v>-2.2738363233354164</v>
      </c>
      <c r="E167" s="1">
        <f>((SUM(Plan2!E161:E167)/SUM(Plan2!E149:E155))*100)-100</f>
        <v>11.219021711492559</v>
      </c>
      <c r="F167" s="1">
        <f>((SUM(Plan2!F161:F167)/SUM(Plan2!F149:F155))*100)-100</f>
        <v>13.992996702639246</v>
      </c>
      <c r="G167" s="1">
        <f>((SUM(Plan2!G161:G167)/SUM(Plan2!G149:G155))*100)-100</f>
        <v>-8.4278509774293298E-2</v>
      </c>
      <c r="H167" s="1">
        <f>((SUM(Plan2!H161:H167)/SUM(Plan2!H149:H155))*100)-100</f>
        <v>79.04281515612422</v>
      </c>
      <c r="I167" s="1">
        <f>((SUM(Plan2!I161:I167)/SUM(Plan2!I149:I155))*100)-100</f>
        <v>-14.128078858709983</v>
      </c>
      <c r="J167" s="1">
        <f>((SUM(Plan2!J161:J167)/SUM(Plan2!J149:J155))*100)-100</f>
        <v>6.8718029208649938</v>
      </c>
      <c r="K167" s="36"/>
      <c r="L167" s="31"/>
      <c r="M167" s="31"/>
      <c r="N167" s="31"/>
      <c r="O167" s="31"/>
      <c r="P167" s="31"/>
      <c r="Q167" s="30"/>
    </row>
    <row r="168" spans="1:17" x14ac:dyDescent="0.25">
      <c r="A168" s="3">
        <v>41122</v>
      </c>
      <c r="B168" s="1">
        <f>((SUM(Plan2!B161:B168)/SUM(Plan2!B149:B156))*100)-100</f>
        <v>2.428401633728555</v>
      </c>
      <c r="C168" s="1">
        <f>((SUM(Plan2!C161:C168)/SUM(Plan2!C149:C156))*100)-100</f>
        <v>5.6799852673973277</v>
      </c>
      <c r="D168" s="1">
        <f>((SUM(Plan2!D161:D168)/SUM(Plan2!D149:D156))*100)-100</f>
        <v>-1.8278515214299631</v>
      </c>
      <c r="E168" s="1">
        <f>((SUM(Plan2!E161:E168)/SUM(Plan2!E149:E156))*100)-100</f>
        <v>11.987126505530398</v>
      </c>
      <c r="F168" s="1">
        <f>((SUM(Plan2!F161:F168)/SUM(Plan2!F149:F156))*100)-100</f>
        <v>13.969206010767564</v>
      </c>
      <c r="G168" s="1">
        <f>((SUM(Plan2!G161:G168)/SUM(Plan2!G149:G156))*100)-100</f>
        <v>-1.1041117202521491</v>
      </c>
      <c r="H168" s="1">
        <f>((SUM(Plan2!H161:H168)/SUM(Plan2!H149:H156))*100)-100</f>
        <v>71.869165982545013</v>
      </c>
      <c r="I168" s="1">
        <f>((SUM(Plan2!I161:I168)/SUM(Plan2!I149:I156))*100)-100</f>
        <v>-13.855706919913231</v>
      </c>
      <c r="J168" s="1">
        <f>((SUM(Plan2!J161:J168)/SUM(Plan2!J149:J156))*100)-100</f>
        <v>6.5594347581246097</v>
      </c>
      <c r="K168" s="36"/>
      <c r="L168" s="31"/>
      <c r="M168" s="31"/>
      <c r="N168" s="31"/>
      <c r="O168" s="31"/>
      <c r="P168" s="31"/>
      <c r="Q168" s="30"/>
    </row>
    <row r="169" spans="1:17" x14ac:dyDescent="0.25">
      <c r="A169" s="3">
        <v>41153</v>
      </c>
      <c r="B169" s="1">
        <f>((SUM(Plan2!B161:B169)/SUM(Plan2!B149:B157))*100)-100</f>
        <v>2.4116332473114568</v>
      </c>
      <c r="C169" s="1">
        <f>((SUM(Plan2!C161:C169)/SUM(Plan2!C149:C157))*100)-100</f>
        <v>5.33953237414282</v>
      </c>
      <c r="D169" s="1">
        <f>((SUM(Plan2!D161:D169)/SUM(Plan2!D149:D157))*100)-100</f>
        <v>-0.42207872163052684</v>
      </c>
      <c r="E169" s="1">
        <f>((SUM(Plan2!E161:E169)/SUM(Plan2!E149:E157))*100)-100</f>
        <v>16.297328380894484</v>
      </c>
      <c r="F169" s="1">
        <f>((SUM(Plan2!F161:F169)/SUM(Plan2!F149:F157))*100)-100</f>
        <v>13.322161358375368</v>
      </c>
      <c r="G169" s="1">
        <f>((SUM(Plan2!G161:G169)/SUM(Plan2!G149:G157))*100)-100</f>
        <v>-1.0505850553643228</v>
      </c>
      <c r="H169" s="1">
        <f>((SUM(Plan2!H161:H169)/SUM(Plan2!H149:H157))*100)-100</f>
        <v>66.867139842724669</v>
      </c>
      <c r="I169" s="1">
        <f>((SUM(Plan2!I161:I169)/SUM(Plan2!I149:I157))*100)-100</f>
        <v>-14.437845315784941</v>
      </c>
      <c r="J169" s="1">
        <f>((SUM(Plan2!J161:J169)/SUM(Plan2!J149:J157))*100)-100</f>
        <v>6.0927295239639818</v>
      </c>
      <c r="K169" s="36"/>
      <c r="L169" s="31"/>
      <c r="M169" s="31"/>
      <c r="N169" s="31"/>
      <c r="O169" s="31"/>
      <c r="P169" s="31"/>
      <c r="Q169" s="30"/>
    </row>
    <row r="170" spans="1:17" x14ac:dyDescent="0.25">
      <c r="A170" s="3">
        <v>41183</v>
      </c>
      <c r="B170" s="1">
        <f>((SUM(Plan2!B161:B170)/SUM(Plan2!B149:B158))*100)-100</f>
        <v>2.4867544205143162</v>
      </c>
      <c r="C170" s="1">
        <f>((SUM(Plan2!C161:C170)/SUM(Plan2!C149:C158))*100)-100</f>
        <v>6.0712767945038166</v>
      </c>
      <c r="D170" s="1">
        <f>((SUM(Plan2!D161:D170)/SUM(Plan2!D149:D158))*100)-100</f>
        <v>0.66167572951285081</v>
      </c>
      <c r="E170" s="1">
        <f>((SUM(Plan2!E161:E170)/SUM(Plan2!E149:E158))*100)-100</f>
        <v>22.058364857160925</v>
      </c>
      <c r="F170" s="1">
        <f>((SUM(Plan2!F161:F170)/SUM(Plan2!F149:F158))*100)-100</f>
        <v>14.552309304759348</v>
      </c>
      <c r="G170" s="1">
        <f>((SUM(Plan2!G161:G170)/SUM(Plan2!G149:G158))*100)-100</f>
        <v>-2.8634845411928751</v>
      </c>
      <c r="H170" s="1">
        <f>((SUM(Plan2!H161:H170)/SUM(Plan2!H149:H158))*100)-100</f>
        <v>63.274944796737884</v>
      </c>
      <c r="I170" s="1">
        <f>((SUM(Plan2!I161:I170)/SUM(Plan2!I149:I158))*100)-100</f>
        <v>-15.357131125507124</v>
      </c>
      <c r="J170" s="1">
        <f>((SUM(Plan2!J161:J170)/SUM(Plan2!J149:J158))*100)-100</f>
        <v>5.0245789019485443</v>
      </c>
      <c r="K170" s="36"/>
      <c r="L170" s="31"/>
      <c r="M170" s="31"/>
      <c r="N170" s="31"/>
      <c r="O170" s="31"/>
      <c r="P170" s="31"/>
      <c r="Q170" s="30"/>
    </row>
    <row r="171" spans="1:17" x14ac:dyDescent="0.25">
      <c r="A171" s="3">
        <v>41214</v>
      </c>
      <c r="B171" s="1">
        <f>((SUM(Plan2!B161:B171)/SUM(Plan2!B149:B159))*100)-100</f>
        <v>3.1418627119032863</v>
      </c>
      <c r="C171" s="1">
        <f>((SUM(Plan2!C161:C171)/SUM(Plan2!C149:C159))*100)-100</f>
        <v>5.748525751648188</v>
      </c>
      <c r="D171" s="1">
        <f>((SUM(Plan2!D161:D171)/SUM(Plan2!D149:D159))*100)-100</f>
        <v>-0.353466322162447</v>
      </c>
      <c r="E171" s="1">
        <f>((SUM(Plan2!E161:E171)/SUM(Plan2!E149:E159))*100)-100</f>
        <v>22.894581733711945</v>
      </c>
      <c r="F171" s="1">
        <f>((SUM(Plan2!F161:F171)/SUM(Plan2!F149:F159))*100)-100</f>
        <v>14.485214590618313</v>
      </c>
      <c r="G171" s="1">
        <f>((SUM(Plan2!G161:G171)/SUM(Plan2!G149:G159))*100)-100</f>
        <v>-2.3557510154886359</v>
      </c>
      <c r="H171" s="1">
        <f>((SUM(Plan2!H161:H171)/SUM(Plan2!H149:H159))*100)-100</f>
        <v>50.432797896676504</v>
      </c>
      <c r="I171" s="1">
        <f>((SUM(Plan2!I161:I171)/SUM(Plan2!I149:I159))*100)-100</f>
        <v>-14.350582801339868</v>
      </c>
      <c r="J171" s="1">
        <f>((SUM(Plan2!J161:J171)/SUM(Plan2!J149:J159))*100)-100</f>
        <v>5.7307910986541373</v>
      </c>
      <c r="K171" s="36"/>
      <c r="L171" s="31"/>
      <c r="M171" s="31"/>
      <c r="N171" s="31"/>
      <c r="O171" s="31"/>
      <c r="P171" s="31"/>
      <c r="Q171" s="30"/>
    </row>
    <row r="172" spans="1:17" x14ac:dyDescent="0.25">
      <c r="A172" s="3">
        <v>41244</v>
      </c>
      <c r="B172" s="1">
        <f>((SUM(Plan2!B161:B172)/SUM(Plan2!B149:B160))*100)-100</f>
        <v>2.3331850061537409</v>
      </c>
      <c r="C172" s="1">
        <f>((SUM(Plan2!C161:C172)/SUM(Plan2!C149:C160))*100)-100</f>
        <v>5.1265665345603395</v>
      </c>
      <c r="D172" s="1">
        <f>((SUM(Plan2!D161:D172)/SUM(Plan2!D149:D160))*100)-100</f>
        <v>1.8899180204380315</v>
      </c>
      <c r="E172" s="1">
        <f>((SUM(Plan2!E161:E172)/SUM(Plan2!E149:E160))*100)-100</f>
        <v>22.107755125403997</v>
      </c>
      <c r="F172" s="1">
        <f>((SUM(Plan2!F161:F172)/SUM(Plan2!F149:F160))*100)-100</f>
        <v>14.484311754556003</v>
      </c>
      <c r="G172" s="1">
        <f>((SUM(Plan2!G161:G172)/SUM(Plan2!G149:G160))*100)-100</f>
        <v>-2.1696671682077522</v>
      </c>
      <c r="H172" s="1">
        <f>((SUM(Plan2!H161:H172)/SUM(Plan2!H149:H160))*100)-100</f>
        <v>48.389670793655938</v>
      </c>
      <c r="I172" s="1">
        <f>((SUM(Plan2!I161:I172)/SUM(Plan2!I149:I160))*100)-100</f>
        <v>-8.9923802038738927</v>
      </c>
      <c r="J172" s="1">
        <f>((SUM(Plan2!J161:J172)/SUM(Plan2!J149:J160))*100)-100</f>
        <v>10.437328111215621</v>
      </c>
      <c r="K172" s="36"/>
      <c r="L172" s="31"/>
      <c r="M172" s="31"/>
      <c r="N172" s="31"/>
      <c r="O172" s="31"/>
      <c r="P172" s="31"/>
      <c r="Q172" s="30"/>
    </row>
    <row r="173" spans="1:17" x14ac:dyDescent="0.25">
      <c r="A173" s="3">
        <v>41275</v>
      </c>
      <c r="B173" s="1">
        <f>((SUM(Plan2!B173:B173)/SUM(Plan2!B161:B161))*100)-100</f>
        <v>-7.7634446449802965</v>
      </c>
      <c r="C173" s="1">
        <f>((SUM(Plan2!C173:C173)/SUM(Plan2!C161:C161))*100)-100</f>
        <v>-8.8403654353255661</v>
      </c>
      <c r="D173" s="1">
        <f>((SUM(Plan2!D173:D173)/SUM(Plan2!D161:D161))*100)-100</f>
        <v>8.1048481716249086</v>
      </c>
      <c r="E173" s="1">
        <f>((SUM(Plan2!E173:E173)/SUM(Plan2!E161:E161))*100)-100</f>
        <v>-25.348141712931948</v>
      </c>
      <c r="F173" s="1">
        <f>((SUM(Plan2!F173:F173)/SUM(Plan2!F161:F161))*100)-100</f>
        <v>23.688157838721537</v>
      </c>
      <c r="G173" s="1">
        <f>((SUM(Plan2!G173:G173)/SUM(Plan2!G161:G161))*100)-100</f>
        <v>0.65041547496342389</v>
      </c>
      <c r="H173" s="1">
        <f>((SUM(Plan2!H173:H173)/SUM(Plan2!H161:H161))*100)-100</f>
        <v>3.8697541430300078</v>
      </c>
      <c r="I173" s="1">
        <f>((SUM(Plan2!I173:I173)/SUM(Plan2!I161:I161))*100)-100</f>
        <v>-6.8939679543673122</v>
      </c>
      <c r="J173" s="1">
        <f>((SUM(Plan2!J173:J173)/SUM(Plan2!J161:J161))*100)-100</f>
        <v>-6.010143341535084</v>
      </c>
      <c r="K173" s="36"/>
      <c r="L173" s="31"/>
      <c r="M173" s="31"/>
      <c r="N173" s="31"/>
      <c r="O173" s="31"/>
      <c r="P173" s="31"/>
      <c r="Q173" s="30"/>
    </row>
    <row r="174" spans="1:17" x14ac:dyDescent="0.25">
      <c r="A174" s="3">
        <v>41306</v>
      </c>
      <c r="B174" s="1">
        <f>((SUM(Plan2!B173:B174)/SUM(Plan2!B161:B162))*100)-100</f>
        <v>-7.8895257515610524</v>
      </c>
      <c r="C174" s="1">
        <f>((SUM(Plan2!C173:C174)/SUM(Plan2!C161:C162))*100)-100</f>
        <v>-13.497758338696869</v>
      </c>
      <c r="D174" s="1">
        <f>((SUM(Plan2!D173:D174)/SUM(Plan2!D161:D162))*100)-100</f>
        <v>15.828560468770789</v>
      </c>
      <c r="E174" s="1">
        <f>((SUM(Plan2!E173:E174)/SUM(Plan2!E161:E162))*100)-100</f>
        <v>-13.793107531487706</v>
      </c>
      <c r="F174" s="1">
        <f>((SUM(Plan2!F173:F174)/SUM(Plan2!F161:F162))*100)-100</f>
        <v>16.28522624306548</v>
      </c>
      <c r="G174" s="1">
        <f>((SUM(Plan2!G173:G174)/SUM(Plan2!G161:G162))*100)-100</f>
        <v>27.121506664459204</v>
      </c>
      <c r="H174" s="1">
        <f>((SUM(Plan2!H173:H174)/SUM(Plan2!H161:H162))*100)-100</f>
        <v>-16.553981676669963</v>
      </c>
      <c r="I174" s="1">
        <f>((SUM(Plan2!I173:I174)/SUM(Plan2!I161:I162))*100)-100</f>
        <v>-9.8258560122739027</v>
      </c>
      <c r="J174" s="1">
        <f>((SUM(Plan2!J173:J174)/SUM(Plan2!J161:J162))*100)-100</f>
        <v>-7.1154777526086832</v>
      </c>
      <c r="K174" s="36"/>
      <c r="L174" s="31"/>
      <c r="M174" s="31"/>
      <c r="N174" s="31"/>
      <c r="O174" s="31"/>
      <c r="P174" s="31"/>
      <c r="Q174" s="30"/>
    </row>
    <row r="175" spans="1:17" x14ac:dyDescent="0.25">
      <c r="A175" s="3">
        <v>41334</v>
      </c>
      <c r="B175" s="1">
        <f>((SUM(Plan2!B173:B175)/SUM(Plan2!B161:B163))*100)-100</f>
        <v>-12.425058683789388</v>
      </c>
      <c r="C175" s="1">
        <f>((SUM(Plan2!C173:C175)/SUM(Plan2!C161:C163))*100)-100</f>
        <v>-10.831318016897882</v>
      </c>
      <c r="D175" s="1">
        <f>((SUM(Plan2!D173:D175)/SUM(Plan2!D161:D163))*100)-100</f>
        <v>11.833396420734687</v>
      </c>
      <c r="E175" s="1">
        <f>((SUM(Plan2!E173:E175)/SUM(Plan2!E161:E163))*100)-100</f>
        <v>-11.558424171789483</v>
      </c>
      <c r="F175" s="1">
        <f>((SUM(Plan2!F173:F175)/SUM(Plan2!F161:F163))*100)-100</f>
        <v>13.227498680742116</v>
      </c>
      <c r="G175" s="1">
        <f>((SUM(Plan2!G173:G175)/SUM(Plan2!G161:G163))*100)-100</f>
        <v>3.4617963982083211</v>
      </c>
      <c r="H175" s="1">
        <f>((SUM(Plan2!H173:H175)/SUM(Plan2!H161:H163))*100)-100</f>
        <v>-13.533954683257804</v>
      </c>
      <c r="I175" s="1">
        <f>((SUM(Plan2!I173:I175)/SUM(Plan2!I161:I163))*100)-100</f>
        <v>-12.369195608255325</v>
      </c>
      <c r="J175" s="1">
        <f>((SUM(Plan2!J173:J175)/SUM(Plan2!J161:J163))*100)-100</f>
        <v>-10.319877802285873</v>
      </c>
      <c r="K175" s="36"/>
      <c r="L175" s="31"/>
      <c r="M175" s="31"/>
      <c r="N175" s="31"/>
      <c r="O175" s="31"/>
      <c r="P175" s="31"/>
      <c r="Q175" s="30"/>
    </row>
    <row r="176" spans="1:17" x14ac:dyDescent="0.25">
      <c r="A176" s="3">
        <v>41365</v>
      </c>
      <c r="B176" s="1">
        <f>((SUM(Plan2!B173:B176)/SUM(Plan2!B161:B164))*100)-100</f>
        <v>-11.491159134948319</v>
      </c>
      <c r="C176" s="1">
        <f>((SUM(Plan2!C173:C176)/SUM(Plan2!C161:C164))*100)-100</f>
        <v>-1.9477753223980301</v>
      </c>
      <c r="D176" s="1">
        <f>((SUM(Plan2!D173:D176)/SUM(Plan2!D161:D164))*100)-100</f>
        <v>12.437259338340596</v>
      </c>
      <c r="E176" s="1">
        <f>((SUM(Plan2!E173:E176)/SUM(Plan2!E161:E164))*100)-100</f>
        <v>7.1123756498788708</v>
      </c>
      <c r="F176" s="1">
        <f>((SUM(Plan2!F173:F176)/SUM(Plan2!F161:F164))*100)-100</f>
        <v>18.767226060706193</v>
      </c>
      <c r="G176" s="1">
        <f>((SUM(Plan2!G173:G176)/SUM(Plan2!G161:G164))*100)-100</f>
        <v>-2.3296059138426983</v>
      </c>
      <c r="H176" s="1">
        <f>((SUM(Plan2!H173:H176)/SUM(Plan2!H161:H164))*100)-100</f>
        <v>-11.970890683956711</v>
      </c>
      <c r="I176" s="1">
        <f>((SUM(Plan2!I173:I176)/SUM(Plan2!I161:I164))*100)-100</f>
        <v>-5.9059687934049094</v>
      </c>
      <c r="J176" s="1">
        <f>((SUM(Plan2!J173:J176)/SUM(Plan2!J161:J164))*100)-100</f>
        <v>-5.2745064109817861</v>
      </c>
      <c r="K176" s="36"/>
      <c r="L176" s="31"/>
      <c r="M176" s="31"/>
      <c r="N176" s="31"/>
      <c r="O176" s="31"/>
      <c r="P176" s="31"/>
      <c r="Q176" s="30"/>
    </row>
    <row r="177" spans="1:17" x14ac:dyDescent="0.25">
      <c r="A177" s="3">
        <v>41395</v>
      </c>
      <c r="B177" s="1">
        <f>((SUM(Plan2!B173:B177)/SUM(Plan2!B161:B165))*100)-100</f>
        <v>-10.095269507533459</v>
      </c>
      <c r="C177" s="1">
        <f>((SUM(Plan2!C173:C177)/SUM(Plan2!C161:C165))*100)-100</f>
        <v>-2.5520489048339527</v>
      </c>
      <c r="D177" s="1">
        <f>((SUM(Plan2!D173:D177)/SUM(Plan2!D161:D165))*100)-100</f>
        <v>11.129699745418804</v>
      </c>
      <c r="E177" s="1">
        <f>((SUM(Plan2!E173:E177)/SUM(Plan2!E161:E165))*100)-100</f>
        <v>4.2878777968609683</v>
      </c>
      <c r="F177" s="1">
        <f>((SUM(Plan2!F173:F177)/SUM(Plan2!F161:F165))*100)-100</f>
        <v>18.898203845599483</v>
      </c>
      <c r="G177" s="1">
        <f>((SUM(Plan2!G173:G177)/SUM(Plan2!G161:G165))*100)-100</f>
        <v>-1.0508591692086782</v>
      </c>
      <c r="H177" s="1">
        <f>((SUM(Plan2!H173:H177)/SUM(Plan2!H161:H165))*100)-100</f>
        <v>-15.643787038286206</v>
      </c>
      <c r="I177" s="1">
        <f>((SUM(Plan2!I173:I177)/SUM(Plan2!I161:I165))*100)-100</f>
        <v>-7.1240992835788717</v>
      </c>
      <c r="J177" s="1">
        <f>((SUM(Plan2!J173:J177)/SUM(Plan2!J161:J165))*100)-100</f>
        <v>-5.6465867054469498</v>
      </c>
      <c r="K177" s="36"/>
      <c r="L177" s="31"/>
      <c r="M177" s="31"/>
      <c r="N177" s="31"/>
      <c r="O177" s="31"/>
      <c r="P177" s="31"/>
      <c r="Q177" s="30"/>
    </row>
    <row r="178" spans="1:17" x14ac:dyDescent="0.25">
      <c r="A178" s="3">
        <v>41426</v>
      </c>
      <c r="B178" s="1">
        <f>((SUM(Plan2!B173:B178)/SUM(Plan2!B161:B166))*100)-100</f>
        <v>-10.802908943828953</v>
      </c>
      <c r="C178" s="1">
        <f>((SUM(Plan2!C173:C178)/SUM(Plan2!C161:C166))*100)-100</f>
        <v>-4.0265400141233982</v>
      </c>
      <c r="D178" s="1">
        <f>((SUM(Plan2!D173:D178)/SUM(Plan2!D161:D166))*100)-100</f>
        <v>7.9635669552821469</v>
      </c>
      <c r="E178" s="1">
        <f>((SUM(Plan2!E173:E178)/SUM(Plan2!E161:E166))*100)-100</f>
        <v>-0.96166453496954318</v>
      </c>
      <c r="F178" s="1">
        <f>((SUM(Plan2!F173:F178)/SUM(Plan2!F161:F166))*100)-100</f>
        <v>16.077088475703349</v>
      </c>
      <c r="G178" s="1">
        <f>((SUM(Plan2!G173:G178)/SUM(Plan2!G161:G166))*100)-100</f>
        <v>-0.72806705301331931</v>
      </c>
      <c r="H178" s="1">
        <f>((SUM(Plan2!H173:H178)/SUM(Plan2!H161:H166))*100)-100</f>
        <v>-15.863533082866098</v>
      </c>
      <c r="I178" s="1">
        <f>((SUM(Plan2!I173:I178)/SUM(Plan2!I161:I166))*100)-100</f>
        <v>-7.1841682182191704</v>
      </c>
      <c r="J178" s="1">
        <f>((SUM(Plan2!J173:J178)/SUM(Plan2!J161:J166))*100)-100</f>
        <v>-6.0641314006543894</v>
      </c>
      <c r="K178" s="36"/>
      <c r="L178" s="31"/>
      <c r="M178" s="31"/>
      <c r="N178" s="31"/>
      <c r="O178" s="31"/>
      <c r="P178" s="31"/>
      <c r="Q178" s="30"/>
    </row>
    <row r="179" spans="1:17" x14ac:dyDescent="0.25">
      <c r="A179" s="3">
        <v>41456</v>
      </c>
      <c r="B179" s="1">
        <f>((SUM(Plan2!B173:B179)/SUM(Plan2!B161:B167))*100)-100</f>
        <v>-11.437173483773847</v>
      </c>
      <c r="C179" s="1">
        <f>((SUM(Plan2!C173:C179)/SUM(Plan2!C161:C167))*100)-100</f>
        <v>-4.7881523033224624</v>
      </c>
      <c r="D179" s="1">
        <f>((SUM(Plan2!D173:D179)/SUM(Plan2!D161:D167))*100)-100</f>
        <v>7.8846170627256953</v>
      </c>
      <c r="E179" s="1">
        <f>((SUM(Plan2!E173:E179)/SUM(Plan2!E161:E167))*100)-100</f>
        <v>-1.959653008169397</v>
      </c>
      <c r="F179" s="1">
        <f>((SUM(Plan2!F173:F179)/SUM(Plan2!F161:F167))*100)-100</f>
        <v>12.802119515836651</v>
      </c>
      <c r="G179" s="1">
        <f>((SUM(Plan2!G173:G179)/SUM(Plan2!G161:G167))*100)-100</f>
        <v>-0.99883352533689163</v>
      </c>
      <c r="H179" s="1">
        <f>((SUM(Plan2!H173:H179)/SUM(Plan2!H161:H167))*100)-100</f>
        <v>-15.409283398193395</v>
      </c>
      <c r="I179" s="1">
        <f>((SUM(Plan2!I173:I179)/SUM(Plan2!I161:I167))*100)-100</f>
        <v>-7.5821121034343406</v>
      </c>
      <c r="J179" s="1">
        <f>((SUM(Plan2!J173:J179)/SUM(Plan2!J161:J167))*100)-100</f>
        <v>-6.3921058372000346</v>
      </c>
      <c r="K179" s="36"/>
      <c r="L179" s="31"/>
      <c r="M179" s="31"/>
      <c r="N179" s="31"/>
      <c r="O179" s="31"/>
      <c r="P179" s="31"/>
      <c r="Q179" s="30"/>
    </row>
    <row r="180" spans="1:17" x14ac:dyDescent="0.25">
      <c r="A180" s="3">
        <v>41487</v>
      </c>
      <c r="B180" s="1">
        <f>((SUM(Plan2!B173:B180)/SUM(Plan2!B161:B168))*100)-100</f>
        <v>-10.857703968090888</v>
      </c>
      <c r="C180" s="1">
        <f>((SUM(Plan2!C173:C180)/SUM(Plan2!C161:C168))*100)-100</f>
        <v>-5.6934429032895082</v>
      </c>
      <c r="D180" s="1">
        <f>((SUM(Plan2!D173:D180)/SUM(Plan2!D161:D168))*100)-100</f>
        <v>8.4439608730742179</v>
      </c>
      <c r="E180" s="1">
        <f>((SUM(Plan2!E173:E180)/SUM(Plan2!E161:E168))*100)-100</f>
        <v>2.4098845248790894</v>
      </c>
      <c r="F180" s="1">
        <f>((SUM(Plan2!F173:F180)/SUM(Plan2!F161:F168))*100)-100</f>
        <v>10.094500664683025</v>
      </c>
      <c r="G180" s="1">
        <f>((SUM(Plan2!G173:G180)/SUM(Plan2!G161:G168))*100)-100</f>
        <v>0.63279158462677287</v>
      </c>
      <c r="H180" s="1">
        <f>((SUM(Plan2!H173:H180)/SUM(Plan2!H161:H168))*100)-100</f>
        <v>-18.257785766824355</v>
      </c>
      <c r="I180" s="1">
        <f>((SUM(Plan2!I173:I180)/SUM(Plan2!I161:I168))*100)-100</f>
        <v>-4.3651880402632059</v>
      </c>
      <c r="J180" s="1">
        <f>((SUM(Plan2!J173:J180)/SUM(Plan2!J161:J168))*100)-100</f>
        <v>-3.9021551184263501</v>
      </c>
      <c r="K180" s="36"/>
      <c r="L180" s="31"/>
      <c r="M180" s="31"/>
      <c r="N180" s="31"/>
      <c r="O180" s="31"/>
      <c r="P180" s="31"/>
      <c r="Q180" s="30"/>
    </row>
    <row r="181" spans="1:17" x14ac:dyDescent="0.25">
      <c r="A181" s="3">
        <v>41518</v>
      </c>
      <c r="B181" s="1">
        <f>((SUM(Plan2!B173:B181)/SUM(Plan2!B161:B169))*100)-100</f>
        <v>-11.178971091219182</v>
      </c>
      <c r="C181" s="1">
        <f>((SUM(Plan2!C173:C181)/SUM(Plan2!C161:C169))*100)-100</f>
        <v>-5.7287649196958768</v>
      </c>
      <c r="D181" s="1">
        <f>((SUM(Plan2!D173:D181)/SUM(Plan2!D161:D169))*100)-100</f>
        <v>8.5027155540819592</v>
      </c>
      <c r="E181" s="1">
        <f>((SUM(Plan2!E173:E181)/SUM(Plan2!E161:E169))*100)-100</f>
        <v>5.097772581110263</v>
      </c>
      <c r="F181" s="1">
        <f>((SUM(Plan2!F173:F181)/SUM(Plan2!F161:F169))*100)-100</f>
        <v>9.2764445648267184</v>
      </c>
      <c r="G181" s="1">
        <f>((SUM(Plan2!G173:G181)/SUM(Plan2!G161:G169))*100)-100</f>
        <v>1.3068479643133486</v>
      </c>
      <c r="H181" s="1">
        <f>((SUM(Plan2!H173:H181)/SUM(Plan2!H161:H169))*100)-100</f>
        <v>-16.937548355573242</v>
      </c>
      <c r="I181" s="1">
        <f>((SUM(Plan2!I173:I181)/SUM(Plan2!I161:I169))*100)-100</f>
        <v>-4.1254375237148651</v>
      </c>
      <c r="J181" s="1">
        <f>((SUM(Plan2!J173:J181)/SUM(Plan2!J161:J169))*100)-100</f>
        <v>-3.7765372174070961</v>
      </c>
      <c r="K181" s="36"/>
      <c r="L181" s="31"/>
      <c r="M181" s="31"/>
      <c r="N181" s="31"/>
      <c r="O181" s="31"/>
      <c r="P181" s="31"/>
      <c r="Q181" s="30"/>
    </row>
    <row r="182" spans="1:17" x14ac:dyDescent="0.25">
      <c r="A182" s="3">
        <v>41548</v>
      </c>
      <c r="B182" s="1">
        <f>((SUM(Plan2!B173:B182)/SUM(Plan2!B161:B170))*100)-100</f>
        <v>-10.045791378541765</v>
      </c>
      <c r="C182" s="1">
        <f>((SUM(Plan2!C173:C182)/SUM(Plan2!C161:C170))*100)-100</f>
        <v>-6.1252427312859794</v>
      </c>
      <c r="D182" s="1">
        <f>((SUM(Plan2!D173:D182)/SUM(Plan2!D161:D170))*100)-100</f>
        <v>9.7491867400782724</v>
      </c>
      <c r="E182" s="1">
        <f>((SUM(Plan2!E173:E182)/SUM(Plan2!E161:E170))*100)-100</f>
        <v>7.3061108045872345</v>
      </c>
      <c r="F182" s="1">
        <f>((SUM(Plan2!F173:F182)/SUM(Plan2!F161:F170))*100)-100</f>
        <v>8.1349505102085118</v>
      </c>
      <c r="G182" s="1">
        <f>((SUM(Plan2!G173:G182)/SUM(Plan2!G161:G170))*100)-100</f>
        <v>1.4030712398903376</v>
      </c>
      <c r="H182" s="1">
        <f>((SUM(Plan2!H173:H182)/SUM(Plan2!H161:H170))*100)-100</f>
        <v>-15.837310537935039</v>
      </c>
      <c r="I182" s="1">
        <f>((SUM(Plan2!I173:I182)/SUM(Plan2!I161:I170))*100)-100</f>
        <v>-1.3413049934885635</v>
      </c>
      <c r="J182" s="1">
        <f>((SUM(Plan2!J173:J182)/SUM(Plan2!J161:J170))*100)-100</f>
        <v>-1.5317081617909025</v>
      </c>
      <c r="K182" s="36"/>
      <c r="L182" s="31"/>
      <c r="M182" s="31"/>
      <c r="N182" s="31"/>
      <c r="O182" s="31"/>
      <c r="P182" s="31"/>
      <c r="Q182" s="30"/>
    </row>
    <row r="183" spans="1:17" x14ac:dyDescent="0.25">
      <c r="A183" s="3">
        <v>41579</v>
      </c>
      <c r="B183" s="1">
        <f>((SUM(Plan2!B173:B183)/SUM(Plan2!B161:B171))*100)-100</f>
        <v>-10.463850518891391</v>
      </c>
      <c r="C183" s="1">
        <f>((SUM(Plan2!C173:C183)/SUM(Plan2!C161:C171))*100)-100</f>
        <v>-6.1874702063944795</v>
      </c>
      <c r="D183" s="1">
        <f>((SUM(Plan2!D173:D183)/SUM(Plan2!D161:D171))*100)-100</f>
        <v>10.567500213613641</v>
      </c>
      <c r="E183" s="1">
        <f>((SUM(Plan2!E173:E183)/SUM(Plan2!E161:E171))*100)-100</f>
        <v>8.0384391867585094</v>
      </c>
      <c r="F183" s="1">
        <f>((SUM(Plan2!F173:F183)/SUM(Plan2!F161:F171))*100)-100</f>
        <v>6.9934122644672385</v>
      </c>
      <c r="G183" s="1">
        <f>((SUM(Plan2!G173:G183)/SUM(Plan2!G161:G171))*100)-100</f>
        <v>1.8065418788240066</v>
      </c>
      <c r="H183" s="1">
        <f>((SUM(Plan2!H173:H183)/SUM(Plan2!H161:H171))*100)-100</f>
        <v>-11.801057166489969</v>
      </c>
      <c r="I183" s="1">
        <f>((SUM(Plan2!I173:I183)/SUM(Plan2!I161:I171))*100)-100</f>
        <v>-2.5729892518148318</v>
      </c>
      <c r="J183" s="1">
        <f>((SUM(Plan2!J173:J183)/SUM(Plan2!J161:J171))*100)-100</f>
        <v>-2.5267858810446739</v>
      </c>
      <c r="K183" s="36"/>
      <c r="L183" s="31"/>
      <c r="M183" s="31"/>
      <c r="N183" s="31"/>
      <c r="O183" s="31"/>
      <c r="P183" s="31"/>
      <c r="Q183" s="30"/>
    </row>
    <row r="184" spans="1:17" x14ac:dyDescent="0.25">
      <c r="A184" s="3">
        <v>41609</v>
      </c>
      <c r="B184" s="1">
        <f>((SUM(Plan2!B173:B184)/SUM(Plan2!B161:B172))*100)-100</f>
        <v>-10.644656585514568</v>
      </c>
      <c r="C184" s="1">
        <f>((SUM(Plan2!C173:C184)/SUM(Plan2!C161:C172))*100)-100</f>
        <v>-6.195188452512042</v>
      </c>
      <c r="D184" s="1">
        <f>((SUM(Plan2!D173:D184)/SUM(Plan2!D161:D172))*100)-100</f>
        <v>10.141706635590822</v>
      </c>
      <c r="E184" s="1">
        <f>((SUM(Plan2!E173:E184)/SUM(Plan2!E161:E172))*100)-100</f>
        <v>7.8102443076063679</v>
      </c>
      <c r="F184" s="1">
        <f>((SUM(Plan2!F173:F184)/SUM(Plan2!F161:F172))*100)-100</f>
        <v>6.6987164843391298</v>
      </c>
      <c r="G184" s="1">
        <f>((SUM(Plan2!G173:G184)/SUM(Plan2!G161:G172))*100)-100</f>
        <v>1.2545181577841475</v>
      </c>
      <c r="H184" s="1">
        <f>((SUM(Plan2!H173:H184)/SUM(Plan2!H161:H172))*100)-100</f>
        <v>-11.393921273939441</v>
      </c>
      <c r="I184" s="1">
        <f>((SUM(Plan2!I173:I184)/SUM(Plan2!I161:I172))*100)-100</f>
        <v>-8.8270960089872403</v>
      </c>
      <c r="J184" s="1">
        <f>((SUM(Plan2!J173:J184)/SUM(Plan2!J161:J172))*100)-100</f>
        <v>-7.2731163865143458</v>
      </c>
      <c r="K184" s="36"/>
      <c r="L184" s="31"/>
      <c r="M184" s="31"/>
      <c r="N184" s="31"/>
      <c r="O184" s="31"/>
      <c r="P184" s="31"/>
      <c r="Q184" s="30"/>
    </row>
    <row r="185" spans="1:17" x14ac:dyDescent="0.25">
      <c r="A185" s="3">
        <v>41640</v>
      </c>
      <c r="B185" s="1">
        <f>((SUM(Plan2!B185:B185)/SUM(Plan2!B173:B173))*100)-100</f>
        <v>-17.638621664420711</v>
      </c>
      <c r="C185" s="1">
        <f>((SUM(Plan2!C185:C185)/SUM(Plan2!C173:C173))*100)-100</f>
        <v>1.9541782897488815</v>
      </c>
      <c r="D185" s="1">
        <f>((SUM(Plan2!D185:D185)/SUM(Plan2!D173:D173))*100)-100</f>
        <v>29.338286990815732</v>
      </c>
      <c r="E185" s="1">
        <f>((SUM(Plan2!E185:E185)/SUM(Plan2!E173:E173))*100)-100</f>
        <v>70.086125337752151</v>
      </c>
      <c r="F185" s="1">
        <f>((SUM(Plan2!F185:F185)/SUM(Plan2!F173:F173))*100)-100</f>
        <v>19.652971210566946</v>
      </c>
      <c r="G185" s="1">
        <f>((SUM(Plan2!G185:G185)/SUM(Plan2!G173:G173))*100)-100</f>
        <v>55.911298597656241</v>
      </c>
      <c r="H185" s="1">
        <f>((SUM(Plan2!H185:H185)/SUM(Plan2!H173:H173))*100)-100</f>
        <v>-4.50048831058254</v>
      </c>
      <c r="I185" s="1">
        <f>((SUM(Plan2!I185:I185)/SUM(Plan2!I173:I173))*100)-100</f>
        <v>14.133417201190852</v>
      </c>
      <c r="J185" s="1">
        <f>((SUM(Plan2!J185:J185)/SUM(Plan2!J173:J173))*100)-100</f>
        <v>7.558360137041916</v>
      </c>
      <c r="K185" s="36"/>
      <c r="L185" s="31"/>
      <c r="M185" s="31"/>
      <c r="N185" s="31"/>
      <c r="O185" s="31"/>
      <c r="P185" s="31"/>
      <c r="Q185" s="30"/>
    </row>
    <row r="186" spans="1:17" x14ac:dyDescent="0.25">
      <c r="A186" s="3">
        <v>41671</v>
      </c>
      <c r="B186" s="1">
        <f>((SUM(Plan2!B185:B186)/SUM(Plan2!B173:B174))*100)-100</f>
        <v>-8.6740341905691878</v>
      </c>
      <c r="C186" s="1">
        <f>((SUM(Plan2!C185:C186)/SUM(Plan2!C173:C174))*100)-100</f>
        <v>14.954331128247105</v>
      </c>
      <c r="D186" s="1">
        <f>((SUM(Plan2!D185:D186)/SUM(Plan2!D173:D174))*100)-100</f>
        <v>16.650216186792861</v>
      </c>
      <c r="E186" s="1">
        <f>((SUM(Plan2!E185:E186)/SUM(Plan2!E173:E174))*100)-100</f>
        <v>65.247674578025112</v>
      </c>
      <c r="F186" s="1">
        <f>((SUM(Plan2!F185:F186)/SUM(Plan2!F173:F174))*100)-100</f>
        <v>24.232233015416654</v>
      </c>
      <c r="G186" s="1">
        <f>((SUM(Plan2!G185:G186)/SUM(Plan2!G173:G174))*100)-100</f>
        <v>37.445512989190291</v>
      </c>
      <c r="H186" s="1">
        <f>((SUM(Plan2!H185:H186)/SUM(Plan2!H173:H174))*100)-100</f>
        <v>-16.75149132795579</v>
      </c>
      <c r="I186" s="1">
        <f>((SUM(Plan2!I185:I186)/SUM(Plan2!I173:I174))*100)-100</f>
        <v>14.495130096055632</v>
      </c>
      <c r="J186" s="1">
        <f>((SUM(Plan2!J185:J186)/SUM(Plan2!J173:J174))*100)-100</f>
        <v>8.8844568847947727</v>
      </c>
      <c r="K186" s="36"/>
      <c r="L186" s="31"/>
      <c r="M186" s="31"/>
      <c r="N186" s="31"/>
      <c r="O186" s="31"/>
      <c r="P186" s="31"/>
      <c r="Q186" s="30"/>
    </row>
    <row r="187" spans="1:17" x14ac:dyDescent="0.25">
      <c r="A187" s="3">
        <v>41699</v>
      </c>
      <c r="B187" s="1">
        <f>((SUM(Plan2!B185:B187)/SUM(Plan2!B173:B175))*100)-100</f>
        <v>-2.3621658575255253</v>
      </c>
      <c r="C187" s="1">
        <f>((SUM(Plan2!C185:C187)/SUM(Plan2!C173:C175))*100)-100</f>
        <v>9.2127420749140754</v>
      </c>
      <c r="D187" s="1">
        <f>((SUM(Plan2!D185:D187)/SUM(Plan2!D173:D175))*100)-100</f>
        <v>16.633733650639044</v>
      </c>
      <c r="E187" s="1">
        <f>((SUM(Plan2!E185:E187)/SUM(Plan2!E173:E175))*100)-100</f>
        <v>102.51518152153079</v>
      </c>
      <c r="F187" s="1">
        <f>((SUM(Plan2!F185:F187)/SUM(Plan2!F173:F175))*100)-100</f>
        <v>20.420149857652575</v>
      </c>
      <c r="G187" s="1">
        <f>((SUM(Plan2!G185:G187)/SUM(Plan2!G173:G175))*100)-100</f>
        <v>34.81071193776171</v>
      </c>
      <c r="H187" s="1">
        <f>((SUM(Plan2!H185:H187)/SUM(Plan2!H173:H175))*100)-100</f>
        <v>-13.931921799768759</v>
      </c>
      <c r="I187" s="1">
        <f>((SUM(Plan2!I185:I187)/SUM(Plan2!I173:I175))*100)-100</f>
        <v>22.894876284790769</v>
      </c>
      <c r="J187" s="1">
        <f>((SUM(Plan2!J185:J187)/SUM(Plan2!J173:J175))*100)-100</f>
        <v>17.31332444145302</v>
      </c>
      <c r="K187" s="36"/>
      <c r="L187" s="31"/>
      <c r="M187" s="31"/>
      <c r="N187" s="31"/>
      <c r="O187" s="31"/>
      <c r="P187" s="31"/>
      <c r="Q187" s="30"/>
    </row>
    <row r="188" spans="1:17" x14ac:dyDescent="0.25">
      <c r="A188" s="3">
        <v>41730</v>
      </c>
      <c r="B188" s="1">
        <f>((SUM(Plan2!B185:B188)/SUM(Plan2!B173:B176))*100)-100</f>
        <v>-3.1562125884834131</v>
      </c>
      <c r="C188" s="1">
        <f>((SUM(Plan2!C185:C188)/SUM(Plan2!C173:C176))*100)-100</f>
        <v>2.9935136851015898</v>
      </c>
      <c r="D188" s="1">
        <f>((SUM(Plan2!D185:D188)/SUM(Plan2!D173:D176))*100)-100</f>
        <v>13.657185013614352</v>
      </c>
      <c r="E188" s="1">
        <f>((SUM(Plan2!E185:E188)/SUM(Plan2!E173:E176))*100)-100</f>
        <v>63.82498377912728</v>
      </c>
      <c r="F188" s="1">
        <f>((SUM(Plan2!F185:F188)/SUM(Plan2!F173:F176))*100)-100</f>
        <v>16.824773286820232</v>
      </c>
      <c r="G188" s="1">
        <f>((SUM(Plan2!G185:G188)/SUM(Plan2!G173:G176))*100)-100</f>
        <v>34.786174651783455</v>
      </c>
      <c r="H188" s="1">
        <f>((SUM(Plan2!H185:H188)/SUM(Plan2!H173:H176))*100)-100</f>
        <v>-10.822876352183187</v>
      </c>
      <c r="I188" s="1">
        <f>((SUM(Plan2!I185:I188)/SUM(Plan2!I173:I176))*100)-100</f>
        <v>13.339168795702577</v>
      </c>
      <c r="J188" s="1">
        <f>((SUM(Plan2!J185:J188)/SUM(Plan2!J173:J176))*100)-100</f>
        <v>9.833185385960121</v>
      </c>
      <c r="K188" s="36"/>
      <c r="L188" s="31"/>
      <c r="M188" s="31"/>
      <c r="N188" s="31"/>
      <c r="O188" s="31"/>
      <c r="P188" s="31"/>
      <c r="Q188" s="30"/>
    </row>
    <row r="189" spans="1:17" x14ac:dyDescent="0.25">
      <c r="A189" s="3">
        <v>41760</v>
      </c>
      <c r="B189" s="1">
        <f>((SUM(Plan2!B185:B189)/SUM(Plan2!B173:B177))*100)-100</f>
        <v>-2.6670833274783945</v>
      </c>
      <c r="C189" s="1">
        <f>((SUM(Plan2!C185:C189)/SUM(Plan2!C173:C177))*100)-100</f>
        <v>6.2784070358547126</v>
      </c>
      <c r="D189" s="1">
        <f>((SUM(Plan2!D185:D189)/SUM(Plan2!D173:D177))*100)-100</f>
        <v>15.68237621519917</v>
      </c>
      <c r="E189" s="1">
        <f>((SUM(Plan2!E185:E189)/SUM(Plan2!E173:E177))*100)-100</f>
        <v>56.320045304254819</v>
      </c>
      <c r="F189" s="1">
        <f>((SUM(Plan2!F185:F189)/SUM(Plan2!F173:F177))*100)-100</f>
        <v>17.926245252861463</v>
      </c>
      <c r="G189" s="1">
        <f>((SUM(Plan2!G185:G189)/SUM(Plan2!G173:G177))*100)-100</f>
        <v>32.492144846765342</v>
      </c>
      <c r="H189" s="1">
        <f>((SUM(Plan2!H185:H189)/SUM(Plan2!H173:H177))*100)-100</f>
        <v>-9.503066191098668</v>
      </c>
      <c r="I189" s="1">
        <f>((SUM(Plan2!I185:I189)/SUM(Plan2!I173:I177))*100)-100</f>
        <v>11.318246431731424</v>
      </c>
      <c r="J189" s="1">
        <f>((SUM(Plan2!J185:J189)/SUM(Plan2!J173:J177))*100)-100</f>
        <v>7.9935771686490114</v>
      </c>
      <c r="K189" s="36"/>
      <c r="L189" s="31"/>
      <c r="M189" s="31"/>
      <c r="N189" s="31"/>
      <c r="O189" s="31"/>
      <c r="P189" s="31"/>
      <c r="Q189" s="30"/>
    </row>
    <row r="190" spans="1:17" x14ac:dyDescent="0.25">
      <c r="A190" s="3">
        <v>41791</v>
      </c>
      <c r="B190" s="1">
        <f>((SUM(Plan2!B185:B190)/SUM(Plan2!B173:B178))*100)-100</f>
        <v>-2.2901659236477343</v>
      </c>
      <c r="C190" s="1">
        <f>((SUM(Plan2!C185:C190)/SUM(Plan2!C173:C178))*100)-100</f>
        <v>7.2090340662996653</v>
      </c>
      <c r="D190" s="1">
        <f>((SUM(Plan2!D185:D190)/SUM(Plan2!D173:D178))*100)-100</f>
        <v>15.733331661491974</v>
      </c>
      <c r="E190" s="1">
        <f>((SUM(Plan2!E185:E190)/SUM(Plan2!E173:E178))*100)-100</f>
        <v>52.447127981790373</v>
      </c>
      <c r="F190" s="1">
        <f>((SUM(Plan2!F185:F190)/SUM(Plan2!F173:F178))*100)-100</f>
        <v>18.460969659432777</v>
      </c>
      <c r="G190" s="1">
        <f>((SUM(Plan2!G185:G190)/SUM(Plan2!G173:G178))*100)-100</f>
        <v>29.206304591638741</v>
      </c>
      <c r="H190" s="1">
        <f>((SUM(Plan2!H185:H190)/SUM(Plan2!H173:H178))*100)-100</f>
        <v>-7.2678553002254489</v>
      </c>
      <c r="I190" s="1">
        <f>((SUM(Plan2!I185:I190)/SUM(Plan2!I173:I178))*100)-100</f>
        <v>11.658802264082865</v>
      </c>
      <c r="J190" s="1">
        <f>((SUM(Plan2!J185:J190)/SUM(Plan2!J173:J178))*100)-100</f>
        <v>8.5658506715925284</v>
      </c>
      <c r="K190" s="36"/>
      <c r="L190" s="31"/>
      <c r="M190" s="31"/>
      <c r="N190" s="31"/>
      <c r="O190" s="31"/>
      <c r="P190" s="31"/>
      <c r="Q190" s="30"/>
    </row>
    <row r="191" spans="1:17" x14ac:dyDescent="0.25">
      <c r="A191" s="3">
        <v>41821</v>
      </c>
      <c r="B191" s="1">
        <f>((SUM(Plan2!B185:B191)/SUM(Plan2!B173:B179))*100)-100</f>
        <v>-2.444065897613541</v>
      </c>
      <c r="C191" s="1">
        <f>((SUM(Plan2!C185:C191)/SUM(Plan2!C173:C179))*100)-100</f>
        <v>7.0820338161186669</v>
      </c>
      <c r="D191" s="1">
        <f>((SUM(Plan2!D185:D191)/SUM(Plan2!D173:D179))*100)-100</f>
        <v>16.062064517498271</v>
      </c>
      <c r="E191" s="1">
        <f>((SUM(Plan2!E185:E191)/SUM(Plan2!E173:E179))*100)-100</f>
        <v>44.23153534598211</v>
      </c>
      <c r="F191" s="1">
        <f>((SUM(Plan2!F185:F191)/SUM(Plan2!F173:F179))*100)-100</f>
        <v>17.663777816684828</v>
      </c>
      <c r="G191" s="1">
        <f>((SUM(Plan2!G185:G191)/SUM(Plan2!G173:G179))*100)-100</f>
        <v>29.815809912768884</v>
      </c>
      <c r="H191" s="1">
        <f>((SUM(Plan2!H185:H191)/SUM(Plan2!H173:H179))*100)-100</f>
        <v>-5.5230552333336789</v>
      </c>
      <c r="I191" s="1">
        <f>((SUM(Plan2!I185:I191)/SUM(Plan2!I173:I179))*100)-100</f>
        <v>12.159513629115892</v>
      </c>
      <c r="J191" s="1">
        <f>((SUM(Plan2!J185:J191)/SUM(Plan2!J173:J179))*100)-100</f>
        <v>8.534975317506138</v>
      </c>
      <c r="K191" s="36"/>
      <c r="L191" s="31"/>
      <c r="M191" s="31"/>
      <c r="N191" s="31"/>
      <c r="O191" s="31"/>
      <c r="P191" s="31"/>
      <c r="Q191" s="30"/>
    </row>
    <row r="192" spans="1:17" x14ac:dyDescent="0.25">
      <c r="A192" s="3">
        <v>41852</v>
      </c>
      <c r="B192" s="1">
        <f>((SUM(Plan2!B185:B192)/SUM(Plan2!B173:B180))*100)-100</f>
        <v>-3.0627344865921344</v>
      </c>
      <c r="C192" s="1">
        <f>((SUM(Plan2!C185:C192)/SUM(Plan2!C173:C180))*100)-100</f>
        <v>6.6399505869251243</v>
      </c>
      <c r="D192" s="1">
        <f>((SUM(Plan2!D185:D192)/SUM(Plan2!D173:D180))*100)-100</f>
        <v>15.579084186707703</v>
      </c>
      <c r="E192" s="1">
        <f>((SUM(Plan2!E185:E192)/SUM(Plan2!E173:E180))*100)-100</f>
        <v>29.10023419121751</v>
      </c>
      <c r="F192" s="1">
        <f>((SUM(Plan2!F185:F192)/SUM(Plan2!F173:F180))*100)-100</f>
        <v>15.702998641842498</v>
      </c>
      <c r="G192" s="1">
        <f>((SUM(Plan2!G185:G192)/SUM(Plan2!G173:G180))*100)-100</f>
        <v>29.460137507019198</v>
      </c>
      <c r="H192" s="1">
        <f>((SUM(Plan2!H185:H192)/SUM(Plan2!H173:H180))*100)-100</f>
        <v>0.4898939414180461</v>
      </c>
      <c r="I192" s="1">
        <f>((SUM(Plan2!I185:I192)/SUM(Plan2!I173:I180))*100)-100</f>
        <v>8.2417877531973431</v>
      </c>
      <c r="J192" s="1">
        <f>((SUM(Plan2!J185:J192)/SUM(Plan2!J173:J180))*100)-100</f>
        <v>5.528130820893935</v>
      </c>
      <c r="K192" s="36"/>
      <c r="L192" s="31"/>
      <c r="M192" s="31"/>
      <c r="N192" s="31"/>
      <c r="O192" s="31"/>
      <c r="P192" s="31"/>
      <c r="Q192" s="30"/>
    </row>
    <row r="193" spans="1:17" x14ac:dyDescent="0.25">
      <c r="A193" s="3">
        <v>41883</v>
      </c>
      <c r="B193" s="1">
        <f>((SUM(Plan2!B185:B193)/SUM(Plan2!B173:B181))*100)-100</f>
        <v>-4.3504275431215973</v>
      </c>
      <c r="C193" s="1">
        <f>((SUM(Plan2!C185:C193)/SUM(Plan2!C173:C181))*100)-100</f>
        <v>6.6819751328666115</v>
      </c>
      <c r="D193" s="1">
        <f>((SUM(Plan2!D185:D193)/SUM(Plan2!D173:D181))*100)-100</f>
        <v>15.016326569376474</v>
      </c>
      <c r="E193" s="1">
        <f>((SUM(Plan2!E185:E193)/SUM(Plan2!E173:E181))*100)-100</f>
        <v>29.593679556904306</v>
      </c>
      <c r="F193" s="1">
        <f>((SUM(Plan2!F185:F193)/SUM(Plan2!F173:F181))*100)-100</f>
        <v>15.742515863960065</v>
      </c>
      <c r="G193" s="1">
        <f>((SUM(Plan2!G185:G193)/SUM(Plan2!G173:G181))*100)-100</f>
        <v>29.796304024404066</v>
      </c>
      <c r="H193" s="1">
        <f>((SUM(Plan2!H185:H193)/SUM(Plan2!H173:H181))*100)-100</f>
        <v>1.082136135583653</v>
      </c>
      <c r="I193" s="1">
        <f>((SUM(Plan2!I185:I193)/SUM(Plan2!I173:I181))*100)-100</f>
        <v>6.8388692531047752</v>
      </c>
      <c r="J193" s="1">
        <f>((SUM(Plan2!J185:J193)/SUM(Plan2!J173:J181))*100)-100</f>
        <v>4.2634258654162807</v>
      </c>
      <c r="K193" s="36"/>
      <c r="L193" s="31"/>
      <c r="M193" s="31"/>
      <c r="N193" s="31"/>
      <c r="O193" s="31"/>
      <c r="P193" s="31"/>
      <c r="Q193" s="30"/>
    </row>
    <row r="194" spans="1:17" x14ac:dyDescent="0.25">
      <c r="A194" s="3">
        <v>41913</v>
      </c>
      <c r="B194" s="1">
        <f>((SUM(Plan2!B185:B194)/SUM(Plan2!B173:B182))*100)-100</f>
        <v>-4.924697301926912</v>
      </c>
      <c r="C194" s="1">
        <f>((SUM(Plan2!C185:C194)/SUM(Plan2!C173:C182))*100)-100</f>
        <v>6.5202595114514708</v>
      </c>
      <c r="D194" s="1">
        <f>((SUM(Plan2!D185:D194)/SUM(Plan2!D173:D182))*100)-100</f>
        <v>13.665866127682975</v>
      </c>
      <c r="E194" s="1">
        <f>((SUM(Plan2!E185:E194)/SUM(Plan2!E173:E182))*100)-100</f>
        <v>26.323416059512425</v>
      </c>
      <c r="F194" s="1">
        <f>((SUM(Plan2!F185:F194)/SUM(Plan2!F173:F182))*100)-100</f>
        <v>15.315513407360172</v>
      </c>
      <c r="G194" s="1">
        <f>((SUM(Plan2!G185:G194)/SUM(Plan2!G173:G182))*100)-100</f>
        <v>29.455591605125562</v>
      </c>
      <c r="H194" s="1">
        <f>((SUM(Plan2!H185:H194)/SUM(Plan2!H173:H182))*100)-100</f>
        <v>1.3627187121876432</v>
      </c>
      <c r="I194" s="1">
        <f>((SUM(Plan2!I185:I194)/SUM(Plan2!I173:I182))*100)-100</f>
        <v>3.6115361625107738</v>
      </c>
      <c r="J194" s="1">
        <f>((SUM(Plan2!J185:J194)/SUM(Plan2!J173:J182))*100)-100</f>
        <v>1.7675365208200731</v>
      </c>
      <c r="K194" s="36"/>
      <c r="L194" s="31"/>
      <c r="M194" s="31"/>
      <c r="N194" s="31"/>
      <c r="O194" s="31"/>
      <c r="P194" s="31"/>
      <c r="Q194" s="30"/>
    </row>
    <row r="195" spans="1:17" x14ac:dyDescent="0.25">
      <c r="A195" s="3">
        <v>41944</v>
      </c>
      <c r="B195" s="1">
        <f>((SUM(Plan2!B185:B195)/SUM(Plan2!B173:B183))*100)-100</f>
        <v>-4.9357810872441945</v>
      </c>
      <c r="C195" s="1">
        <f>((SUM(Plan2!C185:C195)/SUM(Plan2!C173:C183))*100)-100</f>
        <v>6.5963093118560039</v>
      </c>
      <c r="D195" s="1">
        <f>((SUM(Plan2!D185:D195)/SUM(Plan2!D173:D183))*100)-100</f>
        <v>12.400683079409646</v>
      </c>
      <c r="E195" s="1">
        <f>((SUM(Plan2!E185:E195)/SUM(Plan2!E173:E183))*100)-100</f>
        <v>24.843365172347802</v>
      </c>
      <c r="F195" s="1">
        <f>((SUM(Plan2!F185:F195)/SUM(Plan2!F173:F183))*100)-100</f>
        <v>15.399782972797738</v>
      </c>
      <c r="G195" s="1">
        <f>((SUM(Plan2!G185:G195)/SUM(Plan2!G173:G183))*100)-100</f>
        <v>28.456474616031528</v>
      </c>
      <c r="H195" s="1">
        <f>((SUM(Plan2!H185:H195)/SUM(Plan2!H173:H183))*100)-100</f>
        <v>2.7276104186049253</v>
      </c>
      <c r="I195" s="1">
        <f>((SUM(Plan2!I185:I195)/SUM(Plan2!I173:I183))*100)-100</f>
        <v>3.8786930738440475</v>
      </c>
      <c r="J195" s="1">
        <f>((SUM(Plan2!J185:J195)/SUM(Plan2!J173:J183))*100)-100</f>
        <v>1.9592909419753113</v>
      </c>
      <c r="K195" s="36"/>
      <c r="L195" s="31"/>
      <c r="M195" s="31"/>
      <c r="N195" s="31"/>
      <c r="O195" s="31"/>
      <c r="P195" s="31"/>
      <c r="Q195" s="30"/>
    </row>
    <row r="196" spans="1:17" x14ac:dyDescent="0.25">
      <c r="A196" s="3">
        <v>41974</v>
      </c>
      <c r="B196" s="1">
        <f>((SUM(Plan2!B185:B196)/SUM(Plan2!B173:B184))*100)-100</f>
        <v>-4.7591482621053984</v>
      </c>
      <c r="C196" s="1">
        <f>((SUM(Plan2!C185:C196)/SUM(Plan2!C173:C184))*100)-100</f>
        <v>6.616172633990189</v>
      </c>
      <c r="D196" s="1">
        <f>((SUM(Plan2!D185:D196)/SUM(Plan2!D173:D184))*100)-100</f>
        <v>6.8788252919521824</v>
      </c>
      <c r="E196" s="1">
        <f>((SUM(Plan2!E185:E196)/SUM(Plan2!E173:E184))*100)-100</f>
        <v>22.209243204033811</v>
      </c>
      <c r="F196" s="1">
        <f>((SUM(Plan2!F185:F196)/SUM(Plan2!F173:F184))*100)-100</f>
        <v>16.041142308398861</v>
      </c>
      <c r="G196" s="1">
        <f>((SUM(Plan2!G185:G196)/SUM(Plan2!G173:G184))*100)-100</f>
        <v>28.366188910048265</v>
      </c>
      <c r="H196" s="1">
        <f>((SUM(Plan2!H185:H196)/SUM(Plan2!H173:H184))*100)-100</f>
        <v>3.0733096723034805</v>
      </c>
      <c r="I196" s="1">
        <f>((SUM(Plan2!I185:I196)/SUM(Plan2!I173:I184))*100)-100</f>
        <v>4.6160141903759779</v>
      </c>
      <c r="J196" s="1">
        <f>((SUM(Plan2!J185:J196)/SUM(Plan2!J173:J184))*100)-100</f>
        <v>2.5859922595628859</v>
      </c>
      <c r="K196" s="36"/>
      <c r="L196" s="31"/>
      <c r="M196" s="31"/>
      <c r="N196" s="31"/>
      <c r="O196" s="31"/>
      <c r="P196" s="31"/>
      <c r="Q196" s="30"/>
    </row>
    <row r="197" spans="1:17" x14ac:dyDescent="0.25">
      <c r="A197" s="3">
        <v>42005</v>
      </c>
      <c r="B197" s="1">
        <f>((SUM(Plan2!B197:B197)/SUM(Plan2!B185:B185))*100)-100</f>
        <v>-3.4890782756496321</v>
      </c>
      <c r="C197" s="1">
        <f>((SUM(Plan2!C197:C197)/SUM(Plan2!C185:C185))*100)-100</f>
        <v>-9.7792889951610107</v>
      </c>
      <c r="D197" s="1">
        <f>((SUM(Plan2!D197:D197)/SUM(Plan2!D185:D185))*100)-100</f>
        <v>7.0183435674931616</v>
      </c>
      <c r="E197" s="1">
        <f>((SUM(Plan2!E197:E197)/SUM(Plan2!E185:E185))*100)-100</f>
        <v>32.829006736497064</v>
      </c>
      <c r="F197" s="1">
        <f>((SUM(Plan2!F197:F197)/SUM(Plan2!F185:F185))*100)-100</f>
        <v>-4.748813062622645</v>
      </c>
      <c r="G197" s="1">
        <f>((SUM(Plan2!G197:G197)/SUM(Plan2!G185:G185))*100)-100</f>
        <v>-5.0554672056067318</v>
      </c>
      <c r="H197" s="1">
        <f>((SUM(Plan2!H197:H197)/SUM(Plan2!H185:H185))*100)-100</f>
        <v>4.1304155594063587</v>
      </c>
      <c r="I197" s="1">
        <f>((SUM(Plan2!I197:I197)/SUM(Plan2!I185:I185))*100)-100</f>
        <v>-17.186066403591553</v>
      </c>
      <c r="J197" s="1">
        <f>((SUM(Plan2!J197:J197)/SUM(Plan2!J185:J185))*100)-100</f>
        <v>-13.544620548295498</v>
      </c>
      <c r="K197" s="36"/>
      <c r="L197" s="31"/>
      <c r="M197" s="31"/>
      <c r="N197" s="31"/>
      <c r="O197" s="31"/>
      <c r="P197" s="31"/>
      <c r="Q197" s="30"/>
    </row>
    <row r="198" spans="1:17" x14ac:dyDescent="0.25">
      <c r="A198" s="3">
        <v>42036</v>
      </c>
      <c r="B198" s="1">
        <f>((SUM(Plan2!B197:B198)/SUM(Plan2!B185:B186))*100)-100</f>
        <v>-3.5848755749567403</v>
      </c>
      <c r="C198" s="1">
        <f>((SUM(Plan2!C197:C198)/SUM(Plan2!C185:C186))*100)-100</f>
        <v>-0.57183241783430105</v>
      </c>
      <c r="D198" s="1">
        <f>((SUM(Plan2!D197:D198)/SUM(Plan2!D185:D186))*100)-100</f>
        <v>6.3687608078938069</v>
      </c>
      <c r="E198" s="1">
        <f>((SUM(Plan2!E197:E198)/SUM(Plan2!E185:E186))*100)-100</f>
        <v>1.8871309687193332</v>
      </c>
      <c r="F198" s="1">
        <f>((SUM(Plan2!F197:F198)/SUM(Plan2!F185:F186))*100)-100</f>
        <v>-6.9200512641270819</v>
      </c>
      <c r="G198" s="1">
        <f>((SUM(Plan2!G197:G198)/SUM(Plan2!G185:G186))*100)-100</f>
        <v>-7.4530080340028917</v>
      </c>
      <c r="H198" s="1">
        <f>((SUM(Plan2!H197:H198)/SUM(Plan2!H185:H186))*100)-100</f>
        <v>18.305009067272394</v>
      </c>
      <c r="I198" s="1">
        <f>((SUM(Plan2!I197:I198)/SUM(Plan2!I185:I186))*100)-100</f>
        <v>-13.218569751481823</v>
      </c>
      <c r="J198" s="1">
        <f>((SUM(Plan2!J197:J198)/SUM(Plan2!J185:J186))*100)-100</f>
        <v>-10.953881856183685</v>
      </c>
      <c r="K198" s="36"/>
      <c r="L198" s="31"/>
      <c r="M198" s="31"/>
      <c r="N198" s="31"/>
      <c r="O198" s="31"/>
      <c r="P198" s="31"/>
      <c r="Q198" s="30"/>
    </row>
    <row r="199" spans="1:17" x14ac:dyDescent="0.25">
      <c r="A199" s="3">
        <v>42064</v>
      </c>
      <c r="B199" s="1">
        <f>((SUM(Plan2!B197:B199)/SUM(Plan2!B185:B187))*100)-100</f>
        <v>-7.7995718474460602</v>
      </c>
      <c r="C199" s="1">
        <f>((SUM(Plan2!C197:C199)/SUM(Plan2!C185:C187))*100)-100</f>
        <v>12.695060472979307</v>
      </c>
      <c r="D199" s="1">
        <f>((SUM(Plan2!D197:D199)/SUM(Plan2!D185:D187))*100)-100</f>
        <v>6.6984933829016882</v>
      </c>
      <c r="E199" s="1">
        <f>((SUM(Plan2!E197:E199)/SUM(Plan2!E185:E187))*100)-100</f>
        <v>-29.868479486181684</v>
      </c>
      <c r="F199" s="1">
        <f>((SUM(Plan2!F197:F199)/SUM(Plan2!F185:F187))*100)-100</f>
        <v>-1.3210173909212983</v>
      </c>
      <c r="G199" s="1">
        <f>((SUM(Plan2!G197:G199)/SUM(Plan2!G185:G187))*100)-100</f>
        <v>-3.3017563765145468</v>
      </c>
      <c r="H199" s="1">
        <f>((SUM(Plan2!H197:H199)/SUM(Plan2!H185:H187))*100)-100</f>
        <v>6.2972756729593868</v>
      </c>
      <c r="I199" s="1">
        <f>((SUM(Plan2!I197:I199)/SUM(Plan2!I185:I187))*100)-100</f>
        <v>-17.943648776042693</v>
      </c>
      <c r="J199" s="1">
        <f>((SUM(Plan2!J197:J199)/SUM(Plan2!J185:J187))*100)-100</f>
        <v>-16.164504811350085</v>
      </c>
      <c r="K199" s="36"/>
      <c r="L199" s="31"/>
      <c r="M199" s="31"/>
      <c r="N199" s="31"/>
      <c r="O199" s="31"/>
      <c r="P199" s="31"/>
      <c r="Q199" s="30"/>
    </row>
    <row r="200" spans="1:17" x14ac:dyDescent="0.25">
      <c r="A200" s="3">
        <v>42095</v>
      </c>
      <c r="B200" s="1">
        <f>((SUM(Plan2!B197:B200)/SUM(Plan2!B185:B188))*100)-100</f>
        <v>-5.2499401470173126</v>
      </c>
      <c r="C200" s="1">
        <f>((SUM(Plan2!C197:C200)/SUM(Plan2!C185:C188))*100)-100</f>
        <v>2.5200723401533054</v>
      </c>
      <c r="D200" s="1">
        <f>((SUM(Plan2!D197:D200)/SUM(Plan2!D185:D188))*100)-100</f>
        <v>6.3903274003245656</v>
      </c>
      <c r="E200" s="1">
        <f>((SUM(Plan2!E197:E200)/SUM(Plan2!E185:E188))*100)-100</f>
        <v>-29.018416977363529</v>
      </c>
      <c r="F200" s="1">
        <f>((SUM(Plan2!F197:F200)/SUM(Plan2!F185:F188))*100)-100</f>
        <v>-1.3610253620503983</v>
      </c>
      <c r="G200" s="1">
        <f>((SUM(Plan2!G197:G200)/SUM(Plan2!G185:G188))*100)-100</f>
        <v>-1.7018655153275404</v>
      </c>
      <c r="H200" s="1">
        <f>((SUM(Plan2!H197:H200)/SUM(Plan2!H185:H188))*100)-100</f>
        <v>-1.0353600720602003</v>
      </c>
      <c r="I200" s="1">
        <f>((SUM(Plan2!I197:I200)/SUM(Plan2!I185:I188))*100)-100</f>
        <v>-13.654248881744252</v>
      </c>
      <c r="J200" s="1">
        <f>((SUM(Plan2!J197:J200)/SUM(Plan2!J185:J188))*100)-100</f>
        <v>-12.083406731947392</v>
      </c>
      <c r="K200" s="36"/>
      <c r="L200" s="31"/>
      <c r="M200" s="31"/>
      <c r="N200" s="31"/>
      <c r="O200" s="31"/>
      <c r="P200" s="31"/>
      <c r="Q200" s="30"/>
    </row>
    <row r="201" spans="1:17" x14ac:dyDescent="0.25">
      <c r="A201" s="3">
        <v>42125</v>
      </c>
      <c r="B201" s="1">
        <f>((SUM(Plan2!B197:B201)/SUM(Plan2!B185:B189))*100)-100</f>
        <v>-5.9739407198199785</v>
      </c>
      <c r="C201" s="1">
        <f>((SUM(Plan2!C197:C201)/SUM(Plan2!C185:C189))*100)-100</f>
        <v>-2.1097991997240229</v>
      </c>
      <c r="D201" s="1">
        <f>((SUM(Plan2!D197:D201)/SUM(Plan2!D185:D189))*100)-100</f>
        <v>2.6726715212742391</v>
      </c>
      <c r="E201" s="1">
        <f>((SUM(Plan2!E197:E201)/SUM(Plan2!E185:E189))*100)-100</f>
        <v>-18.515719979461124</v>
      </c>
      <c r="F201" s="1">
        <f>((SUM(Plan2!F197:F201)/SUM(Plan2!F185:F189))*100)-100</f>
        <v>-2.494409100447271</v>
      </c>
      <c r="G201" s="1">
        <f>((SUM(Plan2!G197:G201)/SUM(Plan2!G185:G189))*100)-100</f>
        <v>-2.1895335421961022</v>
      </c>
      <c r="H201" s="1">
        <f>((SUM(Plan2!H197:H201)/SUM(Plan2!H185:H189))*100)-100</f>
        <v>-13.920160608295944</v>
      </c>
      <c r="I201" s="1">
        <f>((SUM(Plan2!I197:I201)/SUM(Plan2!I185:I189))*100)-100</f>
        <v>-13.228700426156109</v>
      </c>
      <c r="J201" s="1">
        <f>((SUM(Plan2!J197:J201)/SUM(Plan2!J185:J189))*100)-100</f>
        <v>-11.718682813346263</v>
      </c>
      <c r="K201" s="36"/>
      <c r="L201" s="31"/>
      <c r="M201" s="31"/>
      <c r="N201" s="31"/>
      <c r="O201" s="31"/>
      <c r="P201" s="31"/>
      <c r="Q201" s="30"/>
    </row>
    <row r="202" spans="1:17" x14ac:dyDescent="0.25">
      <c r="A202" s="3">
        <v>42156</v>
      </c>
      <c r="B202" s="1">
        <f>((SUM(Plan2!B197:B202)/SUM(Plan2!B185:B190))*100)-100</f>
        <v>-6.4043325186981974</v>
      </c>
      <c r="C202" s="1">
        <f>((SUM(Plan2!C197:C202)/SUM(Plan2!C185:C190))*100)-100</f>
        <v>-1.6639738522301002</v>
      </c>
      <c r="D202" s="1">
        <f>((SUM(Plan2!D197:D202)/SUM(Plan2!D185:D190))*100)-100</f>
        <v>1.6233453870180057</v>
      </c>
      <c r="E202" s="1">
        <f>((SUM(Plan2!E197:E202)/SUM(Plan2!E185:E190))*100)-100</f>
        <v>-7.3636899995058798</v>
      </c>
      <c r="F202" s="1">
        <f>((SUM(Plan2!F197:F202)/SUM(Plan2!F185:F190))*100)-100</f>
        <v>-1.4744286022187936</v>
      </c>
      <c r="G202" s="1">
        <f>((SUM(Plan2!G197:G202)/SUM(Plan2!G185:G190))*100)-100</f>
        <v>-0.35197879461192372</v>
      </c>
      <c r="H202" s="1">
        <f>((SUM(Plan2!H197:H202)/SUM(Plan2!H185:H190))*100)-100</f>
        <v>-16.00408059107032</v>
      </c>
      <c r="I202" s="1">
        <f>((SUM(Plan2!I197:I202)/SUM(Plan2!I185:I190))*100)-100</f>
        <v>-13.33956746692435</v>
      </c>
      <c r="J202" s="1">
        <f>((SUM(Plan2!J197:J202)/SUM(Plan2!J185:J190))*100)-100</f>
        <v>-11.917765911336858</v>
      </c>
      <c r="K202" s="36"/>
      <c r="L202" s="31"/>
      <c r="M202" s="31"/>
      <c r="N202" s="31"/>
      <c r="O202" s="31"/>
      <c r="P202" s="31"/>
      <c r="Q202" s="30"/>
    </row>
    <row r="203" spans="1:17" x14ac:dyDescent="0.25">
      <c r="A203" s="3">
        <v>42186</v>
      </c>
      <c r="B203" s="1">
        <f>((SUM(Plan2!B197:B203)/SUM(Plan2!B185:B191))*100)-100</f>
        <v>-5.2606284510743961</v>
      </c>
      <c r="C203" s="1">
        <f>((SUM(Plan2!C197:C203)/SUM(Plan2!C185:C191))*100)-100</f>
        <v>-1.4384591142508754</v>
      </c>
      <c r="D203" s="1">
        <f>((SUM(Plan2!D197:D203)/SUM(Plan2!D185:D191))*100)-100</f>
        <v>-0.39182627081900989</v>
      </c>
      <c r="E203" s="1">
        <f>((SUM(Plan2!E197:E203)/SUM(Plan2!E185:E191))*100)-100</f>
        <v>1.7510448728600636</v>
      </c>
      <c r="F203" s="1">
        <f>((SUM(Plan2!F197:F203)/SUM(Plan2!F185:F191))*100)-100</f>
        <v>-1.4042379556455842</v>
      </c>
      <c r="G203" s="1">
        <f>((SUM(Plan2!G197:G203)/SUM(Plan2!G185:G191))*100)-100</f>
        <v>-0.8354323156637804</v>
      </c>
      <c r="H203" s="1">
        <f>((SUM(Plan2!H197:H203)/SUM(Plan2!H185:H191))*100)-100</f>
        <v>-17.152103287465749</v>
      </c>
      <c r="I203" s="1">
        <f>((SUM(Plan2!I197:I203)/SUM(Plan2!I185:I191))*100)-100</f>
        <v>-12.83425199465016</v>
      </c>
      <c r="J203" s="1">
        <f>((SUM(Plan2!J197:J203)/SUM(Plan2!J185:J191))*100)-100</f>
        <v>-11.106628844616267</v>
      </c>
      <c r="K203" s="36"/>
      <c r="L203" s="31"/>
      <c r="M203" s="31"/>
      <c r="N203" s="31"/>
      <c r="O203" s="31"/>
      <c r="P203" s="31"/>
      <c r="Q203" s="30"/>
    </row>
    <row r="204" spans="1:17" x14ac:dyDescent="0.25">
      <c r="A204" s="3">
        <v>42217</v>
      </c>
      <c r="B204" s="1">
        <f>((SUM(Plan2!B197:B204)/SUM(Plan2!B185:B192))*100)-100</f>
        <v>-4.3211161241923435</v>
      </c>
      <c r="C204" s="1">
        <f>((SUM(Plan2!C197:C204)/SUM(Plan2!C185:C192))*100)-100</f>
        <v>-1.4028927671038645</v>
      </c>
      <c r="D204" s="1">
        <f>((SUM(Plan2!D197:D204)/SUM(Plan2!D185:D192))*100)-100</f>
        <v>-1.2975256882383945</v>
      </c>
      <c r="E204" s="1">
        <f>((SUM(Plan2!E197:E204)/SUM(Plan2!E185:E192))*100)-100</f>
        <v>9.7603976686214224</v>
      </c>
      <c r="F204" s="1">
        <f>((SUM(Plan2!F197:F204)/SUM(Plan2!F185:F192))*100)-100</f>
        <v>-1.5576247177336455</v>
      </c>
      <c r="G204" s="1">
        <f>((SUM(Plan2!G197:G204)/SUM(Plan2!G185:G192))*100)-100</f>
        <v>-1.8134013396586539</v>
      </c>
      <c r="H204" s="1">
        <f>((SUM(Plan2!H197:H204)/SUM(Plan2!H185:H192))*100)-100</f>
        <v>-21.062708672684238</v>
      </c>
      <c r="I204" s="1">
        <f>((SUM(Plan2!I197:I204)/SUM(Plan2!I185:I192))*100)-100</f>
        <v>-12.511148671643042</v>
      </c>
      <c r="J204" s="1">
        <f>((SUM(Plan2!J197:J204)/SUM(Plan2!J185:J192))*100)-100</f>
        <v>-10.523594396646246</v>
      </c>
      <c r="K204" s="36"/>
      <c r="L204" s="31"/>
      <c r="M204" s="31"/>
      <c r="N204" s="31"/>
      <c r="O204" s="31"/>
      <c r="P204" s="31"/>
      <c r="Q204" s="30"/>
    </row>
    <row r="205" spans="1:17" x14ac:dyDescent="0.25">
      <c r="A205" s="3">
        <v>42248</v>
      </c>
      <c r="B205" s="1">
        <f>((SUM(Plan2!B197:B205)/SUM(Plan2!B185:B193))*100)-100</f>
        <v>-3.0677494743911353</v>
      </c>
      <c r="C205" s="1">
        <f>((SUM(Plan2!C197:C205)/SUM(Plan2!C185:C193))*100)-100</f>
        <v>-1.7598284005305231</v>
      </c>
      <c r="D205" s="1">
        <f>((SUM(Plan2!D197:D205)/SUM(Plan2!D185:D193))*100)-100</f>
        <v>-1.9925780158588964</v>
      </c>
      <c r="E205" s="1">
        <f>((SUM(Plan2!E197:E205)/SUM(Plan2!E185:E193))*100)-100</f>
        <v>19.408214949308373</v>
      </c>
      <c r="F205" s="1">
        <f>((SUM(Plan2!F197:F205)/SUM(Plan2!F185:F193))*100)-100</f>
        <v>-3.2085765621470017</v>
      </c>
      <c r="G205" s="1">
        <f>((SUM(Plan2!G197:G205)/SUM(Plan2!G185:G193))*100)-100</f>
        <v>-2.8516620636324035</v>
      </c>
      <c r="H205" s="1">
        <f>((SUM(Plan2!H197:H205)/SUM(Plan2!H185:H193))*100)-100</f>
        <v>-21.507933902313994</v>
      </c>
      <c r="I205" s="1">
        <f>((SUM(Plan2!I197:I205)/SUM(Plan2!I185:I193))*100)-100</f>
        <v>-9.9652976941600855</v>
      </c>
      <c r="J205" s="1">
        <f>((SUM(Plan2!J197:J205)/SUM(Plan2!J185:J193))*100)-100</f>
        <v>-7.6023232865313304</v>
      </c>
      <c r="K205" s="36"/>
      <c r="L205" s="31"/>
      <c r="M205" s="31"/>
      <c r="N205" s="31"/>
      <c r="O205" s="31"/>
      <c r="P205" s="31"/>
      <c r="Q205" s="30"/>
    </row>
    <row r="206" spans="1:17" x14ac:dyDescent="0.25">
      <c r="A206" s="3">
        <v>42278</v>
      </c>
      <c r="B206" s="1">
        <f>((SUM(Plan2!B197:B206)/SUM(Plan2!B185:B194))*100)-100</f>
        <v>-4.0278406375931297</v>
      </c>
      <c r="C206" s="1">
        <f>((SUM(Plan2!C197:C206)/SUM(Plan2!C185:C194))*100)-100</f>
        <v>-2.1560851790256947</v>
      </c>
      <c r="D206" s="1">
        <f>((SUM(Plan2!D197:D206)/SUM(Plan2!D185:D194))*100)-100</f>
        <v>-2.7873191899575431</v>
      </c>
      <c r="E206" s="1">
        <f>((SUM(Plan2!E197:E206)/SUM(Plan2!E185:E194))*100)-100</f>
        <v>17.367041682168022</v>
      </c>
      <c r="F206" s="1">
        <f>((SUM(Plan2!F197:F206)/SUM(Plan2!F185:F194))*100)-100</f>
        <v>-4.6320680594049577</v>
      </c>
      <c r="G206" s="1">
        <f>((SUM(Plan2!G197:G206)/SUM(Plan2!G185:G194))*100)-100</f>
        <v>-2.2705416289283562</v>
      </c>
      <c r="H206" s="1">
        <f>((SUM(Plan2!H197:H206)/SUM(Plan2!H185:H194))*100)-100</f>
        <v>-22.440153647259081</v>
      </c>
      <c r="I206" s="1">
        <f>((SUM(Plan2!I197:I206)/SUM(Plan2!I185:I194))*100)-100</f>
        <v>-8.8530615103544932</v>
      </c>
      <c r="J206" s="1">
        <f>((SUM(Plan2!J197:J206)/SUM(Plan2!J185:J194))*100)-100</f>
        <v>-7.042057826831396</v>
      </c>
      <c r="K206" s="36"/>
      <c r="L206" s="31"/>
      <c r="M206" s="31"/>
      <c r="N206" s="31"/>
      <c r="O206" s="31"/>
      <c r="P206" s="31"/>
      <c r="Q206" s="30"/>
    </row>
    <row r="207" spans="1:17" x14ac:dyDescent="0.25">
      <c r="A207" s="3">
        <v>42309</v>
      </c>
      <c r="B207" s="1">
        <f>((SUM(Plan2!B197:B207)/SUM(Plan2!B185:B195))*100)-100</f>
        <v>-4.4200720167795566</v>
      </c>
      <c r="C207" s="1">
        <f>((SUM(Plan2!C197:C207)/SUM(Plan2!C185:C195))*100)-100</f>
        <v>-2.2185165650161025</v>
      </c>
      <c r="D207" s="1">
        <f>((SUM(Plan2!D197:D207)/SUM(Plan2!D185:D195))*100)-100</f>
        <v>-3.7540516247707529</v>
      </c>
      <c r="E207" s="1">
        <f>((SUM(Plan2!E197:E207)/SUM(Plan2!E185:E195))*100)-100</f>
        <v>19.478295722022835</v>
      </c>
      <c r="F207" s="1">
        <f>((SUM(Plan2!F197:F207)/SUM(Plan2!F185:F195))*100)-100</f>
        <v>-4.7923608026497817</v>
      </c>
      <c r="G207" s="1">
        <f>((SUM(Plan2!G197:G207)/SUM(Plan2!G185:G195))*100)-100</f>
        <v>-3.1150269765365266</v>
      </c>
      <c r="H207" s="1">
        <f>((SUM(Plan2!H197:H207)/SUM(Plan2!H185:H195))*100)-100</f>
        <v>-26.198471806161493</v>
      </c>
      <c r="I207" s="1">
        <f>((SUM(Plan2!I197:I207)/SUM(Plan2!I185:I195))*100)-100</f>
        <v>-9.9537911312566081</v>
      </c>
      <c r="J207" s="1">
        <f>((SUM(Plan2!J197:J207)/SUM(Plan2!J185:J195))*100)-100</f>
        <v>-8.0766548570933878</v>
      </c>
      <c r="K207" s="36"/>
      <c r="L207" s="31"/>
      <c r="M207" s="31"/>
      <c r="N207" s="31"/>
      <c r="O207" s="31"/>
      <c r="P207" s="31"/>
      <c r="Q207" s="30"/>
    </row>
    <row r="208" spans="1:17" x14ac:dyDescent="0.25">
      <c r="A208" s="3">
        <v>42339</v>
      </c>
      <c r="B208" s="1">
        <f>((SUM(Plan2!B197:B208)/SUM(Plan2!B185:B196))*100)-100</f>
        <v>-5.0527218824437057</v>
      </c>
      <c r="C208" s="1">
        <f>((SUM(Plan2!C197:C208)/SUM(Plan2!C185:C196))*100)-100</f>
        <v>-2.2692210061264149</v>
      </c>
      <c r="D208" s="1">
        <f>((SUM(Plan2!D197:D208)/SUM(Plan2!D185:D196))*100)-100</f>
        <v>-1.9306146370012698</v>
      </c>
      <c r="E208" s="1">
        <f>((SUM(Plan2!E197:E208)/SUM(Plan2!E185:E196))*100)-100</f>
        <v>37.445558011050906</v>
      </c>
      <c r="F208" s="1">
        <f>((SUM(Plan2!F197:F208)/SUM(Plan2!F185:F196))*100)-100</f>
        <v>-5.5070875693698298</v>
      </c>
      <c r="G208" s="1">
        <f>((SUM(Plan2!G197:G208)/SUM(Plan2!G185:G196))*100)-100</f>
        <v>-3.5013063768654149</v>
      </c>
      <c r="H208" s="1">
        <f>((SUM(Plan2!H197:H208)/SUM(Plan2!H185:H196))*100)-100</f>
        <v>-26.820667890804629</v>
      </c>
      <c r="I208" s="1">
        <f>((SUM(Plan2!I197:I208)/SUM(Plan2!I185:I196))*100)-100</f>
        <v>-10.618259737648756</v>
      </c>
      <c r="J208" s="1">
        <f>((SUM(Plan2!J197:J208)/SUM(Plan2!J185:J196))*100)-100</f>
        <v>-8.9198741138496871</v>
      </c>
      <c r="K208" s="36"/>
      <c r="L208" s="31"/>
      <c r="M208" s="31"/>
      <c r="N208" s="31"/>
      <c r="O208" s="31"/>
      <c r="P208" s="31"/>
      <c r="Q208" s="30"/>
    </row>
    <row r="209" spans="1:17" x14ac:dyDescent="0.25">
      <c r="A209" s="3">
        <v>42370</v>
      </c>
      <c r="B209" s="1">
        <f>((SUM(Plan2!B209:B209)/SUM(Plan2!B197:B197))*100)-100</f>
        <v>-4.9098757509107571</v>
      </c>
      <c r="C209" s="1">
        <f>((SUM(Plan2!C209:C209)/SUM(Plan2!C197:C197))*100)-100</f>
        <v>-6.5308152107893136</v>
      </c>
      <c r="D209" s="1">
        <f>((SUM(Plan2!D209:D209)/SUM(Plan2!D197:D197))*100)-100</f>
        <v>-30.245957413582914</v>
      </c>
      <c r="E209" s="1">
        <f>((SUM(Plan2!E209:E209)/SUM(Plan2!E197:E197))*100)-100</f>
        <v>-13.587804039805505</v>
      </c>
      <c r="F209" s="1">
        <f>((SUM(Plan2!F209:F209)/SUM(Plan2!F197:F197))*100)-100</f>
        <v>-17.288485720661299</v>
      </c>
      <c r="G209" s="1">
        <f>((SUM(Plan2!G209:G209)/SUM(Plan2!G197:G197))*100)-100</f>
        <v>-21.155312146121673</v>
      </c>
      <c r="H209" s="1">
        <f>((SUM(Plan2!H209:H209)/SUM(Plan2!H197:H197))*100)-100</f>
        <v>-43.86202925283267</v>
      </c>
      <c r="I209" s="1">
        <f>((SUM(Plan2!I209:I209)/SUM(Plan2!I197:I197))*100)-100</f>
        <v>-8.7157429248016456</v>
      </c>
      <c r="J209" s="1">
        <f>((SUM(Plan2!J209:J209)/SUM(Plan2!J197:J197))*100)-100</f>
        <v>-8.3875151150520395</v>
      </c>
      <c r="K209" s="36"/>
      <c r="L209" s="31"/>
      <c r="M209" s="31"/>
      <c r="N209" s="31"/>
      <c r="O209" s="31"/>
      <c r="P209" s="31"/>
      <c r="Q209" s="30"/>
    </row>
    <row r="210" spans="1:17" x14ac:dyDescent="0.25">
      <c r="A210" s="3">
        <v>42401</v>
      </c>
      <c r="B210" s="1">
        <f>((SUM(Plan2!B209:B210)/SUM(Plan2!B197:B198))*100)-100</f>
        <v>-6.7036697388757744</v>
      </c>
      <c r="C210" s="1">
        <f>((SUM(Plan2!C209:C210)/SUM(Plan2!C197:C198))*100)-100</f>
        <v>8.606838049634618</v>
      </c>
      <c r="D210" s="1">
        <f>((SUM(Plan2!D209:D210)/SUM(Plan2!D197:D198))*100)-100</f>
        <v>-14.596440374507253</v>
      </c>
      <c r="E210" s="1">
        <f>((SUM(Plan2!E209:E210)/SUM(Plan2!E197:E198))*100)-100</f>
        <v>44.898533859764996</v>
      </c>
      <c r="F210" s="1">
        <f>((SUM(Plan2!F209:F210)/SUM(Plan2!F197:F198))*100)-100</f>
        <v>-11.452435520852504</v>
      </c>
      <c r="G210" s="1">
        <f>((SUM(Plan2!G209:G210)/SUM(Plan2!G197:G198))*100)-100</f>
        <v>-11.904139163031076</v>
      </c>
      <c r="H210" s="1">
        <f>((SUM(Plan2!H209:H210)/SUM(Plan2!H197:H198))*100)-100</f>
        <v>-50.763668513321001</v>
      </c>
      <c r="I210" s="1">
        <f>((SUM(Plan2!I209:I210)/SUM(Plan2!I197:I198))*100)-100</f>
        <v>-11.872643388425047</v>
      </c>
      <c r="J210" s="1">
        <f>((SUM(Plan2!J209:J210)/SUM(Plan2!J197:J198))*100)-100</f>
        <v>-10.715767052003073</v>
      </c>
      <c r="K210" s="36"/>
      <c r="L210" s="31"/>
      <c r="M210" s="31"/>
      <c r="N210" s="31"/>
      <c r="O210" s="31"/>
      <c r="P210" s="31"/>
      <c r="Q210" s="30"/>
    </row>
    <row r="211" spans="1:17" x14ac:dyDescent="0.25">
      <c r="A211" s="3">
        <v>42430</v>
      </c>
      <c r="B211" s="1">
        <f>((SUM(Plan2!B209:B211)/SUM(Plan2!B197:B199))*100)-100</f>
        <v>-5.6185852969893375</v>
      </c>
      <c r="C211" s="1">
        <f>((SUM(Plan2!C209:C211)/SUM(Plan2!C197:C199))*100)-100</f>
        <v>-6.2399134584817944</v>
      </c>
      <c r="D211" s="1">
        <f>((SUM(Plan2!D209:D211)/SUM(Plan2!D197:D199))*100)-100</f>
        <v>-14.514314313535962</v>
      </c>
      <c r="E211" s="1">
        <f>((SUM(Plan2!E209:E211)/SUM(Plan2!E197:E199))*100)-100</f>
        <v>41.923763521965071</v>
      </c>
      <c r="F211" s="1">
        <f>((SUM(Plan2!F209:F211)/SUM(Plan2!F197:F199))*100)-100</f>
        <v>-10.709794126357735</v>
      </c>
      <c r="G211" s="1">
        <f>((SUM(Plan2!G209:G211)/SUM(Plan2!G197:G199))*100)-100</f>
        <v>-13.624665291192088</v>
      </c>
      <c r="H211" s="1">
        <f>((SUM(Plan2!H209:H211)/SUM(Plan2!H197:H199))*100)-100</f>
        <v>-48.698994013810825</v>
      </c>
      <c r="I211" s="1">
        <f>((SUM(Plan2!I209:I211)/SUM(Plan2!I197:I199))*100)-100</f>
        <v>-10.013267188186745</v>
      </c>
      <c r="J211" s="1">
        <f>((SUM(Plan2!J209:J211)/SUM(Plan2!J197:J199))*100)-100</f>
        <v>-9.1097917251070015</v>
      </c>
      <c r="K211" s="36"/>
      <c r="L211" s="31"/>
      <c r="M211" s="31"/>
      <c r="N211" s="31"/>
      <c r="O211" s="31"/>
      <c r="P211" s="31"/>
      <c r="Q211" s="30"/>
    </row>
    <row r="212" spans="1:17" x14ac:dyDescent="0.25">
      <c r="A212" s="3">
        <v>42461</v>
      </c>
      <c r="B212" s="1">
        <f>((SUM(Plan2!B209:B212)/SUM(Plan2!B197:B200))*100)-100</f>
        <v>-8.5288781769184823</v>
      </c>
      <c r="C212" s="1">
        <f>((SUM(Plan2!C209:C212)/SUM(Plan2!C197:C200))*100)-100</f>
        <v>-7.8050822552372665</v>
      </c>
      <c r="D212" s="1">
        <f>((SUM(Plan2!D209:D212)/SUM(Plan2!D197:D200))*100)-100</f>
        <v>-12.745756076739568</v>
      </c>
      <c r="E212" s="1">
        <f>((SUM(Plan2!E209:E212)/SUM(Plan2!E197:E200))*100)-100</f>
        <v>44.122637958558812</v>
      </c>
      <c r="F212" s="1">
        <f>((SUM(Plan2!F209:F212)/SUM(Plan2!F197:F200))*100)-100</f>
        <v>-9.5425256337441198</v>
      </c>
      <c r="G212" s="1">
        <f>((SUM(Plan2!G209:G212)/SUM(Plan2!G197:G200))*100)-100</f>
        <v>-12.827006987269556</v>
      </c>
      <c r="H212" s="1">
        <f>((SUM(Plan2!H209:H212)/SUM(Plan2!H197:H200))*100)-100</f>
        <v>-47.421696802122639</v>
      </c>
      <c r="I212" s="1">
        <f>((SUM(Plan2!I209:I212)/SUM(Plan2!I197:I200))*100)-100</f>
        <v>-10.664975429454174</v>
      </c>
      <c r="J212" s="1">
        <f>((SUM(Plan2!J209:J212)/SUM(Plan2!J197:J200))*100)-100</f>
        <v>-10.161587809162128</v>
      </c>
      <c r="K212" s="36"/>
      <c r="L212" s="31"/>
      <c r="M212" s="31"/>
      <c r="N212" s="31"/>
      <c r="O212" s="31"/>
      <c r="P212" s="31"/>
      <c r="Q212" s="30"/>
    </row>
    <row r="213" spans="1:17" x14ac:dyDescent="0.25">
      <c r="A213" s="3">
        <v>42491</v>
      </c>
      <c r="B213" s="1">
        <f>((SUM(Plan2!B209:B213)/SUM(Plan2!B197:B201))*100)-100</f>
        <v>-9.5819904181505109</v>
      </c>
      <c r="C213" s="1">
        <f>((SUM(Plan2!C209:C213)/SUM(Plan2!C197:C201))*100)-100</f>
        <v>-5.7550213593107031</v>
      </c>
      <c r="D213" s="1">
        <f>((SUM(Plan2!D209:D213)/SUM(Plan2!D197:D201))*100)-100</f>
        <v>-11.941385784455136</v>
      </c>
      <c r="E213" s="1">
        <f>((SUM(Plan2!E209:E213)/SUM(Plan2!E197:E201))*100)-100</f>
        <v>28.500768575905283</v>
      </c>
      <c r="F213" s="1">
        <f>((SUM(Plan2!F209:F213)/SUM(Plan2!F197:F201))*100)-100</f>
        <v>-7.9740133545157477</v>
      </c>
      <c r="G213" s="1">
        <f>((SUM(Plan2!G209:G213)/SUM(Plan2!G197:G201))*100)-100</f>
        <v>-10.677598083157434</v>
      </c>
      <c r="H213" s="1">
        <f>((SUM(Plan2!H209:H213)/SUM(Plan2!H197:H201))*100)-100</f>
        <v>-48.422589934285298</v>
      </c>
      <c r="I213" s="1">
        <f>((SUM(Plan2!I209:I213)/SUM(Plan2!I197:I201))*100)-100</f>
        <v>-10.493800784827528</v>
      </c>
      <c r="J213" s="1">
        <f>((SUM(Plan2!J209:J213)/SUM(Plan2!J197:J201))*100)-100</f>
        <v>-10.128846936425063</v>
      </c>
      <c r="K213" s="36"/>
      <c r="L213" s="31"/>
      <c r="M213" s="31"/>
      <c r="N213" s="31"/>
      <c r="O213" s="31"/>
      <c r="P213" s="31"/>
      <c r="Q213" s="30"/>
    </row>
    <row r="214" spans="1:17" x14ac:dyDescent="0.25">
      <c r="A214" s="3">
        <v>42522</v>
      </c>
      <c r="B214" s="1">
        <f>((SUM(Plan2!B209:B214)/SUM(Plan2!B197:B202))*100)-100</f>
        <v>-10.610589448463557</v>
      </c>
      <c r="C214" s="1">
        <f>((SUM(Plan2!C209:C214)/SUM(Plan2!C197:C202))*100)-100</f>
        <v>-5.701893994251904</v>
      </c>
      <c r="D214" s="1">
        <f>((SUM(Plan2!D209:D214)/SUM(Plan2!D197:D202))*100)-100</f>
        <v>-11.471758900492119</v>
      </c>
      <c r="E214" s="1">
        <f>((SUM(Plan2!E209:E214)/SUM(Plan2!E197:E202))*100)-100</f>
        <v>26.432720755014699</v>
      </c>
      <c r="F214" s="1">
        <f>((SUM(Plan2!F209:F214)/SUM(Plan2!F197:F202))*100)-100</f>
        <v>-7.5632906140868528</v>
      </c>
      <c r="G214" s="1">
        <f>((SUM(Plan2!G209:G214)/SUM(Plan2!G197:G202))*100)-100</f>
        <v>-10.145222522343545</v>
      </c>
      <c r="H214" s="1">
        <f>((SUM(Plan2!H209:H214)/SUM(Plan2!H197:H202))*100)-100</f>
        <v>-46.523119461684828</v>
      </c>
      <c r="I214" s="1">
        <f>((SUM(Plan2!I209:I214)/SUM(Plan2!I197:I202))*100)-100</f>
        <v>-8.3426298636343148</v>
      </c>
      <c r="J214" s="1">
        <f>((SUM(Plan2!J209:J214)/SUM(Plan2!J197:J202))*100)-100</f>
        <v>-8.807606963569043</v>
      </c>
      <c r="K214" s="36"/>
      <c r="L214" s="31"/>
      <c r="M214" s="31"/>
      <c r="N214" s="31"/>
      <c r="O214" s="31"/>
      <c r="P214" s="31"/>
      <c r="Q214" s="30"/>
    </row>
    <row r="215" spans="1:17" x14ac:dyDescent="0.25">
      <c r="A215" s="3">
        <v>42552</v>
      </c>
      <c r="B215" s="1">
        <f>((SUM(Plan2!B209:B215)/SUM(Plan2!B197:B203))*100)-100</f>
        <v>-11.585402194145715</v>
      </c>
      <c r="C215" s="1">
        <f>((SUM(Plan2!C209:C215)/SUM(Plan2!C197:C203))*100)-100</f>
        <v>-6.3429153637117963</v>
      </c>
      <c r="D215" s="1">
        <f>((SUM(Plan2!D209:D215)/SUM(Plan2!D197:D203))*100)-100</f>
        <v>-10.793764058181864</v>
      </c>
      <c r="E215" s="1">
        <f>((SUM(Plan2!E209:E215)/SUM(Plan2!E197:E203))*100)-100</f>
        <v>13.698178252234186</v>
      </c>
      <c r="F215" s="1">
        <f>((SUM(Plan2!F209:F215)/SUM(Plan2!F197:F203))*100)-100</f>
        <v>-8.6057313183721362</v>
      </c>
      <c r="G215" s="1">
        <f>((SUM(Plan2!G209:G215)/SUM(Plan2!G197:G203))*100)-100</f>
        <v>-10.037292280561715</v>
      </c>
      <c r="H215" s="1">
        <f>((SUM(Plan2!H209:H215)/SUM(Plan2!H197:H203))*100)-100</f>
        <v>-44.572973140623915</v>
      </c>
      <c r="I215" s="1">
        <f>((SUM(Plan2!I209:I215)/SUM(Plan2!I197:I203))*100)-100</f>
        <v>-9.1761806533422572</v>
      </c>
      <c r="J215" s="1">
        <f>((SUM(Plan2!J209:J215)/SUM(Plan2!J197:J203))*100)-100</f>
        <v>-9.7434148758961925</v>
      </c>
      <c r="K215" s="36"/>
      <c r="L215" s="31"/>
      <c r="M215" s="31"/>
      <c r="N215" s="31"/>
      <c r="O215" s="31"/>
      <c r="P215" s="31"/>
      <c r="Q215" s="30"/>
    </row>
    <row r="216" spans="1:17" x14ac:dyDescent="0.25">
      <c r="A216" s="3">
        <v>42583</v>
      </c>
      <c r="B216" s="1">
        <f>((SUM(Plan2!B209:B216)/SUM(Plan2!B197:B204))*100)-100</f>
        <v>-11.081993283296825</v>
      </c>
      <c r="C216" s="1">
        <f>((SUM(Plan2!C209:C216)/SUM(Plan2!C197:C204))*100)-100</f>
        <v>-6.2306299066227098</v>
      </c>
      <c r="D216" s="1">
        <f>((SUM(Plan2!D209:D216)/SUM(Plan2!D197:D204))*100)-100</f>
        <v>-11.184927972649632</v>
      </c>
      <c r="E216" s="1">
        <f>((SUM(Plan2!E209:E216)/SUM(Plan2!E197:E204))*100)-100</f>
        <v>6.9886355289658866</v>
      </c>
      <c r="F216" s="1">
        <f>((SUM(Plan2!F209:F216)/SUM(Plan2!F197:F204))*100)-100</f>
        <v>-7.6118285784949791</v>
      </c>
      <c r="G216" s="1">
        <f>((SUM(Plan2!G209:G216)/SUM(Plan2!G197:G204))*100)-100</f>
        <v>-9.3730214706269237</v>
      </c>
      <c r="H216" s="1">
        <f>((SUM(Plan2!H209:H216)/SUM(Plan2!H197:H204))*100)-100</f>
        <v>-42.494558135964233</v>
      </c>
      <c r="I216" s="1">
        <f>((SUM(Plan2!I209:I216)/SUM(Plan2!I197:I204))*100)-100</f>
        <v>-10.216836199511036</v>
      </c>
      <c r="J216" s="1">
        <f>((SUM(Plan2!J209:J216)/SUM(Plan2!J197:J204))*100)-100</f>
        <v>-10.5010395324271</v>
      </c>
      <c r="K216" s="36"/>
      <c r="L216" s="31"/>
      <c r="M216" s="31"/>
      <c r="N216" s="31"/>
      <c r="O216" s="31"/>
      <c r="P216" s="31"/>
      <c r="Q216" s="30"/>
    </row>
    <row r="217" spans="1:17" x14ac:dyDescent="0.25">
      <c r="A217" s="3">
        <v>42614</v>
      </c>
      <c r="B217" s="1">
        <f>((SUM(Plan2!B209:B217)/SUM(Plan2!B197:B205))*100)-100</f>
        <v>-11.894760048037142</v>
      </c>
      <c r="C217" s="1">
        <f>((SUM(Plan2!C209:C217)/SUM(Plan2!C197:C205))*100)-100</f>
        <v>-6.3698630414010466</v>
      </c>
      <c r="D217" s="1">
        <f>((SUM(Plan2!D209:D217)/SUM(Plan2!D197:D205))*100)-100</f>
        <v>-10.14630635631795</v>
      </c>
      <c r="E217" s="1">
        <f>((SUM(Plan2!E209:E217)/SUM(Plan2!E197:E205))*100)-100</f>
        <v>-10.296253603606303</v>
      </c>
      <c r="F217" s="1">
        <f>((SUM(Plan2!F209:F217)/SUM(Plan2!F197:F205))*100)-100</f>
        <v>-7.6158570770605394</v>
      </c>
      <c r="G217" s="1">
        <f>((SUM(Plan2!G209:G217)/SUM(Plan2!G197:G205))*100)-100</f>
        <v>-9.0784531397998762</v>
      </c>
      <c r="H217" s="1">
        <f>((SUM(Plan2!H209:H217)/SUM(Plan2!H197:H205))*100)-100</f>
        <v>-41.571755324597824</v>
      </c>
      <c r="I217" s="1">
        <f>((SUM(Plan2!I209:I217)/SUM(Plan2!I197:I205))*100)-100</f>
        <v>-10.673284620922971</v>
      </c>
      <c r="J217" s="1">
        <f>((SUM(Plan2!J209:J217)/SUM(Plan2!J197:J205))*100)-100</f>
        <v>-11.757266522690486</v>
      </c>
      <c r="K217" s="36"/>
      <c r="L217" s="31"/>
      <c r="M217" s="31"/>
      <c r="N217" s="31"/>
      <c r="O217" s="31"/>
      <c r="P217" s="31"/>
      <c r="Q217" s="30"/>
    </row>
    <row r="218" spans="1:17" x14ac:dyDescent="0.25">
      <c r="A218" s="3">
        <v>42644</v>
      </c>
      <c r="B218" s="1">
        <f>((SUM(Plan2!B209:B218)/SUM(Plan2!B197:B206))*100)-100</f>
        <v>-11.63832752506498</v>
      </c>
      <c r="C218" s="1">
        <f>((SUM(Plan2!C209:C218)/SUM(Plan2!C197:C206))*100)-100</f>
        <v>-6.2308152621969413</v>
      </c>
      <c r="D218" s="1">
        <f>((SUM(Plan2!D209:D218)/SUM(Plan2!D197:D206))*100)-100</f>
        <v>-7.0386312109004479</v>
      </c>
      <c r="E218" s="1">
        <f>((SUM(Plan2!E209:E218)/SUM(Plan2!E197:E206))*100)-100</f>
        <v>-13.82292592110899</v>
      </c>
      <c r="F218" s="1">
        <f>((SUM(Plan2!F209:F218)/SUM(Plan2!F197:F206))*100)-100</f>
        <v>-7.0696467131151906</v>
      </c>
      <c r="G218" s="1">
        <f>((SUM(Plan2!G209:G218)/SUM(Plan2!G197:G206))*100)-100</f>
        <v>-8.000376944751082</v>
      </c>
      <c r="H218" s="1">
        <f>((SUM(Plan2!H209:H218)/SUM(Plan2!H197:H206))*100)-100</f>
        <v>-40.166978099199611</v>
      </c>
      <c r="I218" s="1">
        <f>((SUM(Plan2!I209:I218)/SUM(Plan2!I197:I206))*100)-100</f>
        <v>-11.494008603619704</v>
      </c>
      <c r="J218" s="1">
        <f>((SUM(Plan2!J209:J218)/SUM(Plan2!J197:J206))*100)-100</f>
        <v>-12.207946824939242</v>
      </c>
      <c r="K218" s="36"/>
      <c r="L218" s="31"/>
      <c r="M218" s="31"/>
      <c r="N218" s="31"/>
      <c r="O218" s="31"/>
      <c r="P218" s="31"/>
      <c r="Q218" s="30"/>
    </row>
    <row r="219" spans="1:17" x14ac:dyDescent="0.25">
      <c r="A219" s="3">
        <v>42675</v>
      </c>
      <c r="B219" s="1">
        <f>((SUM(Plan2!B209:B219)/SUM(Plan2!B197:B207))*100)-100</f>
        <v>-11.888300997272509</v>
      </c>
      <c r="C219" s="1">
        <f>((SUM(Plan2!C209:C219)/SUM(Plan2!C197:C207))*100)-100</f>
        <v>-6.0812542833896686</v>
      </c>
      <c r="D219" s="1">
        <f>((SUM(Plan2!D209:D219)/SUM(Plan2!D197:D207))*100)-100</f>
        <v>-5.618507256650247</v>
      </c>
      <c r="E219" s="1">
        <f>((SUM(Plan2!E209:E219)/SUM(Plan2!E197:E207))*100)-100</f>
        <v>-18.416180091947709</v>
      </c>
      <c r="F219" s="1">
        <f>((SUM(Plan2!F209:F219)/SUM(Plan2!F197:F207))*100)-100</f>
        <v>-6.6921209237447528</v>
      </c>
      <c r="G219" s="1">
        <f>((SUM(Plan2!G209:G219)/SUM(Plan2!G197:G207))*100)-100</f>
        <v>0.31241019402936843</v>
      </c>
      <c r="H219" s="1">
        <f>((SUM(Plan2!H209:H219)/SUM(Plan2!H197:H207))*100)-100</f>
        <v>-35.425472560318113</v>
      </c>
      <c r="I219" s="1">
        <f>((SUM(Plan2!I209:I219)/SUM(Plan2!I197:I207))*100)-100</f>
        <v>-10.673515440508595</v>
      </c>
      <c r="J219" s="1">
        <f>((SUM(Plan2!J209:J219)/SUM(Plan2!J197:J207))*100)-100</f>
        <v>-11.4659778410212</v>
      </c>
      <c r="K219" s="36"/>
      <c r="L219" s="31"/>
      <c r="M219" s="31"/>
      <c r="N219" s="31"/>
      <c r="O219" s="31"/>
      <c r="P219" s="31"/>
      <c r="Q219" s="30"/>
    </row>
    <row r="220" spans="1:17" x14ac:dyDescent="0.25">
      <c r="A220" s="3">
        <v>42705</v>
      </c>
      <c r="B220" s="1">
        <f>((SUM(Plan2!B209:B220)/SUM(Plan2!B197:B208))*100)-100</f>
        <v>-12.144608220379766</v>
      </c>
      <c r="C220" s="1">
        <f>((SUM(Plan2!C209:C220)/SUM(Plan2!C197:C208))*100)-100</f>
        <v>-5.6266847387560972</v>
      </c>
      <c r="D220" s="1">
        <f>((SUM(Plan2!D209:D220)/SUM(Plan2!D197:D208))*100)-100</f>
        <v>-8.0816356789894712</v>
      </c>
      <c r="E220" s="1">
        <f>((SUM(Plan2!E209:E220)/SUM(Plan2!E197:E208))*100)-100</f>
        <v>-27.724212551383133</v>
      </c>
      <c r="F220" s="1">
        <f>((SUM(Plan2!F209:F220)/SUM(Plan2!F197:F208))*100)-100</f>
        <v>-6.1575600928050136</v>
      </c>
      <c r="G220" s="1">
        <f>((SUM(Plan2!G209:G220)/SUM(Plan2!G197:G208))*100)-100</f>
        <v>9.415914242940417</v>
      </c>
      <c r="H220" s="1">
        <f>((SUM(Plan2!H209:H220)/SUM(Plan2!H197:H208))*100)-100</f>
        <v>-34.605680284057073</v>
      </c>
      <c r="I220" s="1">
        <f>((SUM(Plan2!I209:I220)/SUM(Plan2!I197:I208))*100)-100</f>
        <v>-9.2368605001217219</v>
      </c>
      <c r="J220" s="1">
        <f>((SUM(Plan2!J209:J220)/SUM(Plan2!J197:J208))*100)-100</f>
        <v>-10.270171275474723</v>
      </c>
      <c r="K220" s="36"/>
      <c r="L220" s="31"/>
      <c r="M220" s="31"/>
      <c r="N220" s="31"/>
      <c r="O220" s="31"/>
      <c r="P220" s="31"/>
      <c r="Q220" s="30"/>
    </row>
    <row r="221" spans="1:17" x14ac:dyDescent="0.25">
      <c r="A221" s="3">
        <v>42736</v>
      </c>
      <c r="B221" s="1">
        <f>((SUM(Plan2!B221:B221)/SUM(Plan2!B209:B209))*100)-100</f>
        <v>-4.3030844354269391</v>
      </c>
      <c r="C221" s="1">
        <f>((SUM(Plan2!C221:C221)/SUM(Plan2!C209:C209))*100)-100</f>
        <v>6.7479411393116493</v>
      </c>
      <c r="D221" s="1">
        <f>((SUM(Plan2!D221:D221)/SUM(Plan2!D209:D209))*100)-100</f>
        <v>46.478736487332526</v>
      </c>
      <c r="E221" s="1">
        <f>((SUM(Plan2!E221:E221)/SUM(Plan2!E209:E209))*100)-100</f>
        <v>38.218503906495158</v>
      </c>
      <c r="F221" s="1">
        <f>((SUM(Plan2!F221:F221)/SUM(Plan2!F209:F209))*100)-100</f>
        <v>12.006229661691009</v>
      </c>
      <c r="G221" s="1">
        <f>((SUM(Plan2!G221:G221)/SUM(Plan2!G209:G209))*100)-100</f>
        <v>1.8671210319857181</v>
      </c>
      <c r="H221" s="1">
        <f>((SUM(Plan2!H221:H221)/SUM(Plan2!H209:H209))*100)-100</f>
        <v>8.1753427996204948</v>
      </c>
      <c r="I221" s="1">
        <f>((SUM(Plan2!I221:I221)/SUM(Plan2!I209:I209))*100)-100</f>
        <v>-2.1844818354318107</v>
      </c>
      <c r="J221" s="1">
        <f>((SUM(Plan2!J221:J221)/SUM(Plan2!J209:J209))*100)-100</f>
        <v>-2.6859763752872965</v>
      </c>
      <c r="K221" s="36"/>
      <c r="L221" s="31"/>
      <c r="M221" s="31"/>
      <c r="N221" s="31"/>
      <c r="O221" s="31"/>
      <c r="P221" s="31"/>
      <c r="Q221" s="30"/>
    </row>
    <row r="222" spans="1:17" x14ac:dyDescent="0.25">
      <c r="A222" s="3">
        <v>42767</v>
      </c>
      <c r="B222" s="1">
        <f>((SUM(Plan2!B221:B222)/SUM(Plan2!B209:B210))*100)-100</f>
        <v>-7.6354715898980601</v>
      </c>
      <c r="C222" s="1">
        <f>((SUM(Plan2!C221:C222)/SUM(Plan2!C209:C210))*100)-100</f>
        <v>-25.141330810459309</v>
      </c>
      <c r="D222" s="1">
        <f>((SUM(Plan2!D221:D222)/SUM(Plan2!D209:D210))*100)-100</f>
        <v>13.767043400908591</v>
      </c>
      <c r="E222" s="1">
        <f>((SUM(Plan2!E221:E222)/SUM(Plan2!E209:E210))*100)-100</f>
        <v>-16.328200941548772</v>
      </c>
      <c r="F222" s="1">
        <f>((SUM(Plan2!F221:F222)/SUM(Plan2!F209:F210))*100)-100</f>
        <v>1.1315296644276032</v>
      </c>
      <c r="G222" s="1">
        <f>((SUM(Plan2!G221:G222)/SUM(Plan2!G209:G210))*100)-100</f>
        <v>4.4787901008785553</v>
      </c>
      <c r="H222" s="1">
        <f>((SUM(Plan2!H221:H222)/SUM(Plan2!H209:H210))*100)-100</f>
        <v>49.672121109181916</v>
      </c>
      <c r="I222" s="1">
        <f>((SUM(Plan2!I221:I222)/SUM(Plan2!I209:I210))*100)-100</f>
        <v>1.0565034353958538</v>
      </c>
      <c r="J222" s="1">
        <f>((SUM(Plan2!J221:J222)/SUM(Plan2!J209:J210))*100)-100</f>
        <v>-1.1634094367527439</v>
      </c>
      <c r="K222" s="36"/>
      <c r="L222" s="31"/>
      <c r="M222" s="31"/>
      <c r="N222" s="31"/>
      <c r="O222" s="31"/>
      <c r="P222" s="31"/>
      <c r="Q222" s="30"/>
    </row>
    <row r="223" spans="1:17" x14ac:dyDescent="0.25">
      <c r="A223" s="3">
        <v>42795</v>
      </c>
      <c r="B223" s="1">
        <f>((SUM(Plan2!B221:B223)/SUM(Plan2!B209:B211))*100)-100</f>
        <v>-8.6618838734974446</v>
      </c>
      <c r="C223" s="1">
        <f>((SUM(Plan2!C221:C223)/SUM(Plan2!C209:C211))*100)-100</f>
        <v>-24.198461859570799</v>
      </c>
      <c r="D223" s="1">
        <f>((SUM(Plan2!D221:D223)/SUM(Plan2!D209:D211))*100)-100</f>
        <v>7.6353478752157145</v>
      </c>
      <c r="E223" s="1">
        <f>((SUM(Plan2!E221:E223)/SUM(Plan2!E209:E211))*100)-100</f>
        <v>-13.757969456084581</v>
      </c>
      <c r="F223" s="1">
        <f>((SUM(Plan2!F221:F223)/SUM(Plan2!F209:F211))*100)-100</f>
        <v>7.0632683447775975</v>
      </c>
      <c r="G223" s="1">
        <f>((SUM(Plan2!G221:G223)/SUM(Plan2!G209:G211))*100)-100</f>
        <v>5.4673751439942038</v>
      </c>
      <c r="H223" s="1">
        <f>((SUM(Plan2!H221:H223)/SUM(Plan2!H209:H211))*100)-100</f>
        <v>52.920318494561798</v>
      </c>
      <c r="I223" s="1">
        <f>((SUM(Plan2!I221:I223)/SUM(Plan2!I209:I211))*100)-100</f>
        <v>-0.12981258133144991</v>
      </c>
      <c r="J223" s="1">
        <f>((SUM(Plan2!J221:J223)/SUM(Plan2!J209:J211))*100)-100</f>
        <v>-2.3387757831253992</v>
      </c>
      <c r="K223" s="36"/>
      <c r="L223" s="31"/>
      <c r="M223" s="31"/>
      <c r="N223" s="31"/>
      <c r="O223" s="31"/>
      <c r="P223" s="31"/>
      <c r="Q223" s="30"/>
    </row>
    <row r="224" spans="1:17" x14ac:dyDescent="0.25">
      <c r="A224" s="3">
        <v>42826</v>
      </c>
      <c r="B224" s="1">
        <f>((SUM(Plan2!B221:B224)/SUM(Plan2!B209:B212))*100)-100</f>
        <v>-6.8361519755527667</v>
      </c>
      <c r="C224" s="1">
        <f>((SUM(Plan2!C221:C224)/SUM(Plan2!C209:C212))*100)-100</f>
        <v>-18.932372192956365</v>
      </c>
      <c r="D224" s="1">
        <f>((SUM(Plan2!D221:D224)/SUM(Plan2!D209:D212))*100)-100</f>
        <v>-5.7168260730145306</v>
      </c>
      <c r="E224" s="1">
        <f>((SUM(Plan2!E221:E224)/SUM(Plan2!E209:E212))*100)-100</f>
        <v>-12.404266728515026</v>
      </c>
      <c r="F224" s="1">
        <f>((SUM(Plan2!F221:F224)/SUM(Plan2!F209:F212))*100)-100</f>
        <v>19.576288283405233</v>
      </c>
      <c r="G224" s="1">
        <f>((SUM(Plan2!G221:G224)/SUM(Plan2!G209:G212))*100)-100</f>
        <v>7.4471789560142838</v>
      </c>
      <c r="H224" s="1">
        <f>((SUM(Plan2!H221:H224)/SUM(Plan2!H209:H212))*100)-100</f>
        <v>52.89735386679456</v>
      </c>
      <c r="I224" s="1">
        <f>((SUM(Plan2!I221:I224)/SUM(Plan2!I209:I212))*100)-100</f>
        <v>-2.4063947897735289</v>
      </c>
      <c r="J224" s="1">
        <f>((SUM(Plan2!J221:J224)/SUM(Plan2!J209:J212))*100)-100</f>
        <v>-3.6275454954974578</v>
      </c>
      <c r="K224" s="36"/>
      <c r="L224" s="31"/>
      <c r="M224" s="31"/>
      <c r="N224" s="31"/>
      <c r="O224" s="31"/>
      <c r="P224" s="31"/>
      <c r="Q224" s="30"/>
    </row>
    <row r="225" spans="1:17" x14ac:dyDescent="0.25">
      <c r="A225" s="3">
        <v>42856</v>
      </c>
      <c r="B225" s="1">
        <f>((SUM(Plan2!B221:B225)/SUM(Plan2!B209:B213))*100)-100</f>
        <v>-5.421525982260718</v>
      </c>
      <c r="C225" s="1">
        <f>((SUM(Plan2!C221:C225)/SUM(Plan2!C209:C213))*100)-100</f>
        <v>-18.376378487974023</v>
      </c>
      <c r="D225" s="1">
        <f>((SUM(Plan2!D221:D225)/SUM(Plan2!D209:D213))*100)-100</f>
        <v>2.5828500184981209</v>
      </c>
      <c r="E225" s="1">
        <f>((SUM(Plan2!E221:E225)/SUM(Plan2!E209:E213))*100)-100</f>
        <v>-2.4985373399907189</v>
      </c>
      <c r="F225" s="1">
        <f>((SUM(Plan2!F221:F225)/SUM(Plan2!F209:F213))*100)-100</f>
        <v>26.280202246820281</v>
      </c>
      <c r="G225" s="1">
        <f>((SUM(Plan2!G221:G225)/SUM(Plan2!G209:G213))*100)-100</f>
        <v>4.6592182631430177</v>
      </c>
      <c r="H225" s="1">
        <f>((SUM(Plan2!H221:H225)/SUM(Plan2!H209:H213))*100)-100</f>
        <v>76.732623149029678</v>
      </c>
      <c r="I225" s="1">
        <f>((SUM(Plan2!I221:I225)/SUM(Plan2!I209:I213))*100)-100</f>
        <v>0.45259074903040641</v>
      </c>
      <c r="J225" s="1">
        <f>((SUM(Plan2!J221:J225)/SUM(Plan2!J209:J213))*100)-100</f>
        <v>-1.2036634163084869</v>
      </c>
      <c r="K225" s="36"/>
      <c r="L225" s="31"/>
      <c r="M225" s="31"/>
      <c r="N225" s="31"/>
      <c r="O225" s="31"/>
      <c r="P225" s="31"/>
      <c r="Q225" s="30"/>
    </row>
    <row r="226" spans="1:17" x14ac:dyDescent="0.25">
      <c r="A226" s="3">
        <v>42887</v>
      </c>
      <c r="B226" s="1">
        <f>((SUM(Plan2!B221:B226)/SUM(Plan2!B209:B214))*100)-100</f>
        <v>-2.9013689635689133</v>
      </c>
      <c r="C226" s="1">
        <f>((SUM(Plan2!C221:C226)/SUM(Plan2!C209:C214))*100)-100</f>
        <v>-14.193682149152252</v>
      </c>
      <c r="D226" s="1">
        <f>((SUM(Plan2!D221:D226)/SUM(Plan2!D209:D214))*100)-100</f>
        <v>5.4218291506300602</v>
      </c>
      <c r="E226" s="1">
        <f>((SUM(Plan2!E221:E226)/SUM(Plan2!E209:E214))*100)-100</f>
        <v>-6.1717000659666041</v>
      </c>
      <c r="F226" s="1">
        <f>((SUM(Plan2!F221:F226)/SUM(Plan2!F209:F214))*100)-100</f>
        <v>23.099252122607908</v>
      </c>
      <c r="G226" s="1">
        <f>((SUM(Plan2!G221:G226)/SUM(Plan2!G209:G214))*100)-100</f>
        <v>5.1557767172190552</v>
      </c>
      <c r="H226" s="1">
        <f>((SUM(Plan2!H221:H226)/SUM(Plan2!H209:H214))*100)-100</f>
        <v>70.851120208615612</v>
      </c>
      <c r="I226" s="1">
        <f>((SUM(Plan2!I221:I226)/SUM(Plan2!I209:I214))*100)-100</f>
        <v>-0.71151987898659286</v>
      </c>
      <c r="J226" s="1">
        <f>((SUM(Plan2!J221:J226)/SUM(Plan2!J209:J214))*100)-100</f>
        <v>-1.3526566445941626</v>
      </c>
      <c r="K226" s="36"/>
      <c r="L226" s="31"/>
      <c r="M226" s="31"/>
      <c r="N226" s="31"/>
      <c r="O226" s="31"/>
      <c r="P226" s="31"/>
      <c r="Q226" s="30"/>
    </row>
    <row r="227" spans="1:17" x14ac:dyDescent="0.25">
      <c r="A227" s="3">
        <v>42917</v>
      </c>
      <c r="B227" s="1">
        <f>((SUM(Plan2!B221:B227)/SUM(Plan2!B209:B215))*100)-100</f>
        <v>-2.2250013511024918</v>
      </c>
      <c r="C227" s="1">
        <f>((SUM(Plan2!C221:C227)/SUM(Plan2!C209:C215))*100)-100</f>
        <v>-6.6522412748107058</v>
      </c>
      <c r="D227" s="1">
        <f>((SUM(Plan2!D221:D227)/SUM(Plan2!D209:D215))*100)-100</f>
        <v>4.6051942643472472</v>
      </c>
      <c r="E227" s="1">
        <f>((SUM(Plan2!E221:E227)/SUM(Plan2!E209:E215))*100)-100</f>
        <v>-3.671664478121599</v>
      </c>
      <c r="F227" s="1">
        <f>((SUM(Plan2!F221:F227)/SUM(Plan2!F209:F215))*100)-100</f>
        <v>21.987933129985322</v>
      </c>
      <c r="G227" s="1">
        <f>((SUM(Plan2!G221:G227)/SUM(Plan2!G209:G215))*100)-100</f>
        <v>6.6030390771877308</v>
      </c>
      <c r="H227" s="1">
        <f>((SUM(Plan2!H221:H227)/SUM(Plan2!H209:H215))*100)-100</f>
        <v>63.835271313025686</v>
      </c>
      <c r="I227" s="1">
        <f>((SUM(Plan2!I221:I227)/SUM(Plan2!I209:I215))*100)-100</f>
        <v>7.4609047513803262E-2</v>
      </c>
      <c r="J227" s="1">
        <f>((SUM(Plan2!J221:J227)/SUM(Plan2!J209:J215))*100)-100</f>
        <v>-0.41373051369436098</v>
      </c>
      <c r="K227" s="36"/>
      <c r="L227" s="31"/>
      <c r="M227" s="31"/>
      <c r="N227" s="31"/>
      <c r="O227" s="31"/>
      <c r="P227" s="31"/>
      <c r="Q227" s="30"/>
    </row>
    <row r="228" spans="1:17" x14ac:dyDescent="0.25">
      <c r="A228" s="3">
        <v>42948</v>
      </c>
      <c r="B228" s="1">
        <f>((SUM(Plan2!B221:B228)/SUM(Plan2!B209:B216))*100)-100</f>
        <v>-3.424784959699366</v>
      </c>
      <c r="C228" s="1">
        <f>((SUM(Plan2!C221:C228)/SUM(Plan2!C209:C216))*100)-100</f>
        <v>-2.4584909236495633</v>
      </c>
      <c r="D228" s="1">
        <f>((SUM(Plan2!D221:D228)/SUM(Plan2!D209:D216))*100)-100</f>
        <v>3.3022369702598695</v>
      </c>
      <c r="E228" s="1">
        <f>((SUM(Plan2!E221:E228)/SUM(Plan2!E209:E216))*100)-100</f>
        <v>-2.9805000478434494</v>
      </c>
      <c r="F228" s="1">
        <f>((SUM(Plan2!F221:F228)/SUM(Plan2!F209:F216))*100)-100</f>
        <v>20.285610538492804</v>
      </c>
      <c r="G228" s="1">
        <f>((SUM(Plan2!G221:G228)/SUM(Plan2!G209:G216))*100)-100</f>
        <v>6.6084962728026255</v>
      </c>
      <c r="H228" s="1">
        <f>((SUM(Plan2!H221:H228)/SUM(Plan2!H209:H216))*100)-100</f>
        <v>55.980376322173186</v>
      </c>
      <c r="I228" s="1">
        <f>((SUM(Plan2!I221:I228)/SUM(Plan2!I209:I216))*100)-100</f>
        <v>0.4482616692039727</v>
      </c>
      <c r="J228" s="1">
        <f>((SUM(Plan2!J221:J228)/SUM(Plan2!J209:J216))*100)-100</f>
        <v>-0.29440461421366138</v>
      </c>
      <c r="K228" s="36"/>
      <c r="L228" s="31"/>
      <c r="M228" s="31"/>
      <c r="N228" s="31"/>
      <c r="O228" s="31"/>
      <c r="P228" s="31"/>
      <c r="Q228" s="30"/>
    </row>
    <row r="229" spans="1:17" x14ac:dyDescent="0.25">
      <c r="A229" s="3">
        <v>42979</v>
      </c>
      <c r="B229" s="1">
        <f>((SUM(Plan2!B221:B229)/SUM(Plan2!B209:B217))*100)-100</f>
        <v>-1.5518381629353684</v>
      </c>
      <c r="C229" s="1">
        <f>((SUM(Plan2!C221:C229)/SUM(Plan2!C209:C217))*100)-100</f>
        <v>-1.5803555127524049</v>
      </c>
      <c r="D229" s="1">
        <f>((SUM(Plan2!D221:D229)/SUM(Plan2!D209:D217))*100)-100</f>
        <v>3.3697468952366165</v>
      </c>
      <c r="E229" s="1">
        <f>((SUM(Plan2!E221:E229)/SUM(Plan2!E209:E217))*100)-100</f>
        <v>2.1308085934888652</v>
      </c>
      <c r="F229" s="1">
        <f>((SUM(Plan2!F221:F229)/SUM(Plan2!F209:F217))*100)-100</f>
        <v>15.486197930099181</v>
      </c>
      <c r="G229" s="1">
        <f>((SUM(Plan2!G221:G229)/SUM(Plan2!G209:G217))*100)-100</f>
        <v>6.9615751304886686</v>
      </c>
      <c r="H229" s="1">
        <f>((SUM(Plan2!H221:H229)/SUM(Plan2!H209:H217))*100)-100</f>
        <v>50.75827832321653</v>
      </c>
      <c r="I229" s="1">
        <f>((SUM(Plan2!I221:I229)/SUM(Plan2!I209:I217))*100)-100</f>
        <v>-0.63337818391158862</v>
      </c>
      <c r="J229" s="1">
        <f>((SUM(Plan2!J221:J229)/SUM(Plan2!J209:J217))*100)-100</f>
        <v>-0.7628046624010949</v>
      </c>
      <c r="K229" s="36"/>
      <c r="L229" s="31"/>
      <c r="M229" s="31"/>
      <c r="N229" s="31"/>
      <c r="O229" s="31"/>
      <c r="P229" s="31"/>
      <c r="Q229" s="30"/>
    </row>
    <row r="230" spans="1:17" x14ac:dyDescent="0.25">
      <c r="A230" s="3">
        <v>43009</v>
      </c>
      <c r="B230" s="1">
        <f>((SUM(Plan2!B221:B230)/SUM(Plan2!B209:B218))*100)-100</f>
        <v>-0.86256282671406836</v>
      </c>
      <c r="C230" s="1">
        <f>((SUM(Plan2!C221:C230)/SUM(Plan2!C209:C218))*100)-100</f>
        <v>-1.2021661473317238</v>
      </c>
      <c r="D230" s="1">
        <f>((SUM(Plan2!D221:D230)/SUM(Plan2!D209:D218))*100)-100</f>
        <v>8.5970655489191472E-2</v>
      </c>
      <c r="E230" s="1">
        <f>((SUM(Plan2!E221:E230)/SUM(Plan2!E209:E218))*100)-100</f>
        <v>7.4307590326202302</v>
      </c>
      <c r="F230" s="1">
        <f>((SUM(Plan2!F221:F230)/SUM(Plan2!F209:F218))*100)-100</f>
        <v>11.137260227345109</v>
      </c>
      <c r="G230" s="1">
        <f>((SUM(Plan2!G221:G230)/SUM(Plan2!G209:G218))*100)-100</f>
        <v>6.7156454344026173</v>
      </c>
      <c r="H230" s="1">
        <f>((SUM(Plan2!H221:H230)/SUM(Plan2!H209:H218))*100)-100</f>
        <v>47.580251076178456</v>
      </c>
      <c r="I230" s="1">
        <f>((SUM(Plan2!I221:I230)/SUM(Plan2!I209:I218))*100)-100</f>
        <v>-0.14749963083809803</v>
      </c>
      <c r="J230" s="1">
        <f>((SUM(Plan2!J221:J230)/SUM(Plan2!J209:J218))*100)-100</f>
        <v>-0.21649258618165845</v>
      </c>
      <c r="K230" s="36"/>
      <c r="L230" s="31"/>
      <c r="M230" s="31"/>
      <c r="N230" s="31"/>
      <c r="O230" s="31"/>
      <c r="P230" s="31"/>
      <c r="Q230" s="30"/>
    </row>
    <row r="231" spans="1:17" x14ac:dyDescent="0.25">
      <c r="A231" s="3">
        <v>43040</v>
      </c>
      <c r="B231" s="1">
        <f>((SUM(Plan2!B221:B231)/SUM(Plan2!B209:B219))*100)-100</f>
        <v>0.21046816190701634</v>
      </c>
      <c r="C231" s="1">
        <f>((SUM(Plan2!C221:C231)/SUM(Plan2!C209:C219))*100)-100</f>
        <v>-1.2169505077976055</v>
      </c>
      <c r="D231" s="1">
        <f>((SUM(Plan2!D221:D231)/SUM(Plan2!D209:D219))*100)-100</f>
        <v>-0.7935650405119361</v>
      </c>
      <c r="E231" s="1">
        <f>((SUM(Plan2!E221:E231)/SUM(Plan2!E209:E219))*100)-100</f>
        <v>15.759859678953859</v>
      </c>
      <c r="F231" s="1">
        <f>((SUM(Plan2!F221:F231)/SUM(Plan2!F209:F219))*100)-100</f>
        <v>7.5669704638802386</v>
      </c>
      <c r="G231" s="1">
        <f>((SUM(Plan2!G221:G231)/SUM(Plan2!G209:G219))*100)-100</f>
        <v>-2.5478858006862879</v>
      </c>
      <c r="H231" s="1">
        <f>((SUM(Plan2!H221:H231)/SUM(Plan2!H209:H219))*100)-100</f>
        <v>34.808883577274798</v>
      </c>
      <c r="I231" s="1">
        <f>((SUM(Plan2!I221:I231)/SUM(Plan2!I209:I219))*100)-100</f>
        <v>-1.2558461366680547</v>
      </c>
      <c r="J231" s="1">
        <f>((SUM(Plan2!J221:J231)/SUM(Plan2!J209:J219))*100)-100</f>
        <v>-0.61314905534266018</v>
      </c>
      <c r="K231" s="36"/>
      <c r="L231" s="31"/>
      <c r="M231" s="31"/>
      <c r="N231" s="31"/>
      <c r="O231" s="31"/>
      <c r="P231" s="31"/>
      <c r="Q231" s="30"/>
    </row>
    <row r="232" spans="1:17" x14ac:dyDescent="0.25">
      <c r="A232" s="3">
        <v>43070</v>
      </c>
      <c r="B232" s="1">
        <f>((SUM(Plan2!B221:B232)/SUM(Plan2!B209:B220))*100)-100</f>
        <v>1.527351585470953</v>
      </c>
      <c r="C232" s="1">
        <f>((SUM(Plan2!C221:C232)/SUM(Plan2!C209:C220))*100)-100</f>
        <v>-1.2102379050371752</v>
      </c>
      <c r="D232" s="1">
        <f>((SUM(Plan2!D221:D232)/SUM(Plan2!D209:D220))*100)-100</f>
        <v>0.95746654364342021</v>
      </c>
      <c r="E232" s="1">
        <f>((SUM(Plan2!E221:E232)/SUM(Plan2!E209:E220))*100)-100</f>
        <v>14.925150833578371</v>
      </c>
      <c r="F232" s="1">
        <f>((SUM(Plan2!F221:F232)/SUM(Plan2!F209:F220))*100)-100</f>
        <v>6.469942237946384</v>
      </c>
      <c r="G232" s="1">
        <f>((SUM(Plan2!G221:G232)/SUM(Plan2!G209:G220))*100)-100</f>
        <v>-9.3069023893126257</v>
      </c>
      <c r="H232" s="1">
        <f>((SUM(Plan2!H221:H232)/SUM(Plan2!H209:H220))*100)-100</f>
        <v>33.725969898292817</v>
      </c>
      <c r="I232" s="1">
        <f>((SUM(Plan2!I221:I232)/SUM(Plan2!I209:I220))*100)-100</f>
        <v>-2.2348153902622414</v>
      </c>
      <c r="J232" s="1">
        <f>((SUM(Plan2!J221:J232)/SUM(Plan2!J209:J220))*100)-100</f>
        <v>-1.2096840226788288</v>
      </c>
      <c r="K232" s="36"/>
      <c r="L232" s="31"/>
      <c r="M232" s="31"/>
      <c r="N232" s="31"/>
      <c r="O232" s="31"/>
      <c r="P232" s="31"/>
      <c r="Q232" s="30"/>
    </row>
    <row r="233" spans="1:17" x14ac:dyDescent="0.25">
      <c r="A233" s="3">
        <v>43101</v>
      </c>
      <c r="B233" s="1">
        <f>((SUM(Plan2!B233:B233)/SUM(Plan2!B221:B221))*100)-100</f>
        <v>5.398148390543227</v>
      </c>
      <c r="C233" s="1">
        <f>((SUM(Plan2!C233:C233)/SUM(Plan2!C221:C221))*100)-100</f>
        <v>34.714217908764198</v>
      </c>
      <c r="D233" s="1">
        <f>((SUM(Plan2!D233:D233)/SUM(Plan2!D221:D221))*100)-100</f>
        <v>-4.2537236205444486</v>
      </c>
      <c r="E233" s="1">
        <f>((SUM(Plan2!E233:E233)/SUM(Plan2!E221:E221))*100)-100</f>
        <v>-22.119437312767872</v>
      </c>
      <c r="F233" s="1">
        <f>((SUM(Plan2!F233:F233)/SUM(Plan2!F221:F221))*100)-100</f>
        <v>4.1731499178006715</v>
      </c>
      <c r="G233" s="1">
        <f>((SUM(Plan2!G233:G233)/SUM(Plan2!G221:G221))*100)-100</f>
        <v>3.1163535770686508</v>
      </c>
      <c r="H233" s="1">
        <f>((SUM(Plan2!H233:H233)/SUM(Plan2!H221:H221))*100)-100</f>
        <v>19.25912548142594</v>
      </c>
      <c r="I233" s="1">
        <f>((SUM(Plan2!I233:I233)/SUM(Plan2!I221:I221))*100)-100</f>
        <v>4.3093682266383411</v>
      </c>
      <c r="J233" s="1">
        <f>((SUM(Plan2!J233:J233)/SUM(Plan2!J221:J221))*100)-100</f>
        <v>4.8526503329976407</v>
      </c>
      <c r="K233" s="36"/>
      <c r="L233" s="31"/>
      <c r="M233" s="31"/>
      <c r="N233" s="31"/>
      <c r="O233" s="31"/>
      <c r="P233" s="31"/>
      <c r="Q233" s="30"/>
    </row>
    <row r="234" spans="1:17" x14ac:dyDescent="0.25">
      <c r="A234" s="3">
        <v>43132</v>
      </c>
      <c r="B234" s="1">
        <f>((SUM(Plan2!B233:B234)/SUM(Plan2!B221:B222))*100)-100</f>
        <v>5.4003346636722256</v>
      </c>
      <c r="C234" s="1">
        <f>((SUM(Plan2!C233:C234)/SUM(Plan2!C221:C222))*100)-100</f>
        <v>34.971215417064343</v>
      </c>
      <c r="D234" s="1">
        <f>((SUM(Plan2!D233:D234)/SUM(Plan2!D221:D222))*100)-100</f>
        <v>-6.978565236670363</v>
      </c>
      <c r="E234" s="1">
        <f>((SUM(Plan2!E233:E234)/SUM(Plan2!E221:E222))*100)-100</f>
        <v>-16.677024194451803</v>
      </c>
      <c r="F234" s="1">
        <f>((SUM(Plan2!F233:F234)/SUM(Plan2!F221:F222))*100)-100</f>
        <v>8.386928461204235</v>
      </c>
      <c r="G234" s="1">
        <f>((SUM(Plan2!G233:G234)/SUM(Plan2!G221:G222))*100)-100</f>
        <v>6.5282328231515123</v>
      </c>
      <c r="H234" s="1">
        <f>((SUM(Plan2!H233:H234)/SUM(Plan2!H221:H222))*100)-100</f>
        <v>4.2145010395607301</v>
      </c>
      <c r="I234" s="1">
        <f>((SUM(Plan2!I233:I234)/SUM(Plan2!I221:I222))*100)-100</f>
        <v>2.2912800970710947</v>
      </c>
      <c r="J234" s="1">
        <f>((SUM(Plan2!J233:J234)/SUM(Plan2!J221:J222))*100)-100</f>
        <v>3.2751856458002067</v>
      </c>
      <c r="K234" s="36"/>
      <c r="L234" s="31"/>
      <c r="M234" s="31"/>
      <c r="N234" s="31"/>
      <c r="O234" s="31"/>
      <c r="P234" s="31"/>
      <c r="Q234" s="30"/>
    </row>
    <row r="235" spans="1:17" x14ac:dyDescent="0.25">
      <c r="A235" s="3">
        <v>43160</v>
      </c>
      <c r="B235" s="1">
        <f>((SUM(Plan2!B233:B235)/SUM(Plan2!B221:B223))*100)-100</f>
        <v>10.553822462155921</v>
      </c>
      <c r="C235" s="1">
        <f>((SUM(Plan2!C233:C235)/SUM(Plan2!C221:C223))*100)-100</f>
        <v>10.500502147659859</v>
      </c>
      <c r="D235" s="1">
        <f>((SUM(Plan2!D233:D235)/SUM(Plan2!D221:D223))*100)-100</f>
        <v>-15.260396873728567</v>
      </c>
      <c r="E235" s="1">
        <f>((SUM(Plan2!E233:E235)/SUM(Plan2!E221:E223))*100)-100</f>
        <v>-12.015061609434099</v>
      </c>
      <c r="F235" s="1">
        <f>((SUM(Plan2!F233:F235)/SUM(Plan2!F221:F223))*100)-100</f>
        <v>2.0667745709866239</v>
      </c>
      <c r="G235" s="1">
        <f>((SUM(Plan2!G233:G235)/SUM(Plan2!G221:G223))*100)-100</f>
        <v>8.830690312579776</v>
      </c>
      <c r="H235" s="1">
        <f>((SUM(Plan2!H233:H235)/SUM(Plan2!H221:H223))*100)-100</f>
        <v>5.3565000084586245</v>
      </c>
      <c r="I235" s="1">
        <f>((SUM(Plan2!I233:I235)/SUM(Plan2!I221:I223))*100)-100</f>
        <v>3.8458219633812121</v>
      </c>
      <c r="J235" s="1">
        <f>((SUM(Plan2!J233:J235)/SUM(Plan2!J221:J223))*100)-100</f>
        <v>5.4444376780845118</v>
      </c>
      <c r="K235" s="36"/>
      <c r="L235" s="31"/>
      <c r="M235" s="31"/>
      <c r="N235" s="31"/>
      <c r="O235" s="31"/>
      <c r="P235" s="31"/>
      <c r="Q235" s="30"/>
    </row>
    <row r="236" spans="1:17" x14ac:dyDescent="0.25">
      <c r="A236" s="3">
        <v>43191</v>
      </c>
      <c r="B236" s="1">
        <f>((SUM(Plan2!B233:B236)/SUM(Plan2!B221:B224))*100)-100</f>
        <v>10.320808355101946</v>
      </c>
      <c r="C236" s="1">
        <f>((SUM(Plan2!C233:C236)/SUM(Plan2!C221:C224))*100)-100</f>
        <v>3.3144015644908507</v>
      </c>
      <c r="D236" s="1">
        <f>((SUM(Plan2!D233:D236)/SUM(Plan2!D221:D224))*100)-100</f>
        <v>7.3420208165333207</v>
      </c>
      <c r="E236" s="1">
        <f>((SUM(Plan2!E233:E236)/SUM(Plan2!E221:E224))*100)-100</f>
        <v>8.2912596401228882</v>
      </c>
      <c r="F236" s="1">
        <f>((SUM(Plan2!F233:F236)/SUM(Plan2!F221:F224))*100)-100</f>
        <v>0.66678058714435906</v>
      </c>
      <c r="G236" s="1">
        <f>((SUM(Plan2!G233:G236)/SUM(Plan2!G221:G224))*100)-100</f>
        <v>6.202875851043018</v>
      </c>
      <c r="H236" s="1">
        <f>((SUM(Plan2!H233:H236)/SUM(Plan2!H221:H224))*100)-100</f>
        <v>5.0909883406972511</v>
      </c>
      <c r="I236" s="1">
        <f>((SUM(Plan2!I233:I236)/SUM(Plan2!I221:I224))*100)-100</f>
        <v>5.9170844619557386</v>
      </c>
      <c r="J236" s="1">
        <f>((SUM(Plan2!J233:J236)/SUM(Plan2!J221:J224))*100)-100</f>
        <v>6.7773145108983783</v>
      </c>
      <c r="K236" s="36"/>
      <c r="L236" s="31"/>
      <c r="M236" s="31"/>
      <c r="N236" s="31"/>
      <c r="O236" s="31"/>
      <c r="P236" s="31"/>
      <c r="Q236" s="30"/>
    </row>
    <row r="237" spans="1:17" x14ac:dyDescent="0.25">
      <c r="A237" s="3">
        <v>43221</v>
      </c>
      <c r="B237" s="1">
        <f>((SUM(Plan2!B233:B237)/SUM(Plan2!B221:B225))*100)-100</f>
        <v>9.9550496342185539</v>
      </c>
      <c r="C237" s="1">
        <f>((SUM(Plan2!C233:C237)/SUM(Plan2!C221:C225))*100)-100</f>
        <v>-0.63478420473667541</v>
      </c>
      <c r="D237" s="1">
        <f>((SUM(Plan2!D233:D237)/SUM(Plan2!D221:D225))*100)-100</f>
        <v>0.70960012620524537</v>
      </c>
      <c r="E237" s="1">
        <f>((SUM(Plan2!E233:E237)/SUM(Plan2!E221:E225))*100)-100</f>
        <v>-1.1708223869836587</v>
      </c>
      <c r="F237" s="1">
        <f>((SUM(Plan2!F233:F237)/SUM(Plan2!F221:F225))*100)-100</f>
        <v>-2.0597477484159441</v>
      </c>
      <c r="G237" s="1">
        <f>((SUM(Plan2!G233:G237)/SUM(Plan2!G221:G225))*100)-100</f>
        <v>6.6751619334226859</v>
      </c>
      <c r="H237" s="1">
        <f>((SUM(Plan2!H233:H237)/SUM(Plan2!H221:H225))*100)-100</f>
        <v>10.814208069531929</v>
      </c>
      <c r="I237" s="1">
        <f>((SUM(Plan2!I233:I237)/SUM(Plan2!I221:I225))*100)-100</f>
        <v>4.0602661609840283</v>
      </c>
      <c r="J237" s="1">
        <f>((SUM(Plan2!J233:J237)/SUM(Plan2!J221:J225))*100)-100</f>
        <v>5.5147807154622797</v>
      </c>
      <c r="K237" s="36"/>
      <c r="L237" s="31"/>
      <c r="M237" s="31"/>
      <c r="N237" s="31"/>
      <c r="O237" s="31"/>
      <c r="P237" s="31"/>
      <c r="Q237" s="30"/>
    </row>
    <row r="238" spans="1:17" x14ac:dyDescent="0.25">
      <c r="A238" s="3">
        <v>43252</v>
      </c>
      <c r="B238" s="1">
        <f>((SUM(Plan2!B233:B238)/SUM(Plan2!B221:B226))*100)-100</f>
        <v>6.8898516887883261</v>
      </c>
      <c r="C238" s="1">
        <f>((SUM(Plan2!C233:C238)/SUM(Plan2!C221:C226))*100)-100</f>
        <v>-1.4110121113483984</v>
      </c>
      <c r="D238" s="1">
        <f>((SUM(Plan2!D233:D238)/SUM(Plan2!D221:D226))*100)-100</f>
        <v>-3.4354647689234525</v>
      </c>
      <c r="E238" s="1">
        <f>((SUM(Plan2!E233:E238)/SUM(Plan2!E221:E226))*100)-100</f>
        <v>6.1323730170641966E-2</v>
      </c>
      <c r="F238" s="1">
        <f>((SUM(Plan2!F233:F238)/SUM(Plan2!F221:F226))*100)-100</f>
        <v>-2.7227472343113419</v>
      </c>
      <c r="G238" s="1">
        <f>((SUM(Plan2!G233:G238)/SUM(Plan2!G221:G226))*100)-100</f>
        <v>7.6167434651701598</v>
      </c>
      <c r="H238" s="1">
        <f>((SUM(Plan2!H233:H238)/SUM(Plan2!H221:H226))*100)-100</f>
        <v>12.470858531086122</v>
      </c>
      <c r="I238" s="1">
        <f>((SUM(Plan2!I233:I238)/SUM(Plan2!I221:I226))*100)-100</f>
        <v>1.9732326131902056</v>
      </c>
      <c r="J238" s="1">
        <f>((SUM(Plan2!J233:J238)/SUM(Plan2!J221:J226))*100)-100</f>
        <v>3.4319924696864916</v>
      </c>
      <c r="K238" s="36"/>
      <c r="L238" s="31"/>
      <c r="M238" s="31"/>
      <c r="N238" s="31"/>
      <c r="O238" s="31"/>
      <c r="P238" s="31"/>
      <c r="Q238" s="30"/>
    </row>
    <row r="239" spans="1:17" x14ac:dyDescent="0.25">
      <c r="A239" s="3">
        <v>43282</v>
      </c>
      <c r="B239" s="1">
        <f>((SUM(Plan2!B233:B239)/SUM(Plan2!B221:B227))*100)-100</f>
        <v>7.5479613012112026</v>
      </c>
      <c r="C239" s="1">
        <f>((SUM(Plan2!C233:C239)/SUM(Plan2!C221:C227))*100)-100</f>
        <v>-0.23229514105959481</v>
      </c>
      <c r="D239" s="1">
        <f>((SUM(Plan2!D233:D239)/SUM(Plan2!D221:D227))*100)-100</f>
        <v>-2.2610771991831342</v>
      </c>
      <c r="E239" s="1">
        <f>((SUM(Plan2!E233:E239)/SUM(Plan2!E221:E227))*100)-100</f>
        <v>-0.92333499636183092</v>
      </c>
      <c r="F239" s="1">
        <f>((SUM(Plan2!F233:F239)/SUM(Plan2!F221:F227))*100)-100</f>
        <v>-2.4673701031396718</v>
      </c>
      <c r="G239" s="1">
        <f>((SUM(Plan2!G233:G239)/SUM(Plan2!G221:G227))*100)-100</f>
        <v>5.806058859697913</v>
      </c>
      <c r="H239" s="1">
        <f>((SUM(Plan2!H233:H239)/SUM(Plan2!H221:H227))*100)-100</f>
        <v>20.087998373519326</v>
      </c>
      <c r="I239" s="1">
        <f>((SUM(Plan2!I233:I239)/SUM(Plan2!I221:I227))*100)-100</f>
        <v>2.7701285672099516</v>
      </c>
      <c r="J239" s="1">
        <f>((SUM(Plan2!J233:J239)/SUM(Plan2!J221:J227))*100)-100</f>
        <v>4.1129836048214798</v>
      </c>
      <c r="K239" s="36"/>
      <c r="L239" s="31"/>
      <c r="M239" s="31"/>
      <c r="N239" s="31"/>
      <c r="O239" s="31"/>
      <c r="P239" s="31"/>
      <c r="Q239" s="30"/>
    </row>
    <row r="240" spans="1:17" x14ac:dyDescent="0.25">
      <c r="A240" s="3">
        <v>43313</v>
      </c>
      <c r="B240" s="1">
        <f>((SUM(Plan2!B233:B240)/SUM(Plan2!B221:B228))*100)-100</f>
        <v>8.2242565532582717</v>
      </c>
      <c r="C240" s="1">
        <f>((SUM(Plan2!C233:C240)/SUM(Plan2!C221:C228))*100)-100</f>
        <v>0.80478267301242568</v>
      </c>
      <c r="D240" s="1">
        <f>((SUM(Plan2!D233:D240)/SUM(Plan2!D221:D228))*100)-100</f>
        <v>-1.2339884315003502</v>
      </c>
      <c r="E240" s="1">
        <f>((SUM(Plan2!E233:E240)/SUM(Plan2!E221:E228))*100)-100</f>
        <v>3.4980059505457035</v>
      </c>
      <c r="F240" s="1">
        <f>((SUM(Plan2!F233:F240)/SUM(Plan2!F221:F228))*100)-100</f>
        <v>-1.9619530637707925</v>
      </c>
      <c r="G240" s="1">
        <f>((SUM(Plan2!G233:G240)/SUM(Plan2!G221:G228))*100)-100</f>
        <v>5.8050064980311333</v>
      </c>
      <c r="H240" s="1">
        <f>((SUM(Plan2!H233:H240)/SUM(Plan2!H221:H228))*100)-100</f>
        <v>29.361158495582174</v>
      </c>
      <c r="I240" s="1">
        <f>((SUM(Plan2!I233:I240)/SUM(Plan2!I221:I228))*100)-100</f>
        <v>4.0100877438769658</v>
      </c>
      <c r="J240" s="1">
        <f>((SUM(Plan2!J233:J240)/SUM(Plan2!J221:J228))*100)-100</f>
        <v>5.0979063292008391</v>
      </c>
      <c r="K240" s="36"/>
      <c r="L240" s="31"/>
      <c r="M240" s="31"/>
      <c r="N240" s="31"/>
      <c r="O240" s="31"/>
      <c r="P240" s="31"/>
      <c r="Q240" s="30"/>
    </row>
    <row r="241" spans="1:17" x14ac:dyDescent="0.25">
      <c r="A241" s="3">
        <v>43344</v>
      </c>
      <c r="B241" s="1">
        <f>((SUM(Plan2!B233:B241)/SUM(Plan2!B221:B229))*100)-100</f>
        <v>7.5657826692431485</v>
      </c>
      <c r="C241" s="1">
        <f>((SUM(Plan2!C233:C241)/SUM(Plan2!C221:C229))*100)-100</f>
        <v>1.4337302311310083</v>
      </c>
      <c r="D241" s="1">
        <f>((SUM(Plan2!D233:D241)/SUM(Plan2!D221:D229))*100)-100</f>
        <v>-2.2444054153479271</v>
      </c>
      <c r="E241" s="1">
        <f>((SUM(Plan2!E233:E241)/SUM(Plan2!E221:E229))*100)-100</f>
        <v>10.818126716783794</v>
      </c>
      <c r="F241" s="1">
        <f>((SUM(Plan2!F233:F241)/SUM(Plan2!F221:F229))*100)-100</f>
        <v>-1.3243545312638787</v>
      </c>
      <c r="G241" s="1">
        <f>((SUM(Plan2!G233:G241)/SUM(Plan2!G221:G229))*100)-100</f>
        <v>4.7253558979988668</v>
      </c>
      <c r="H241" s="1">
        <f>((SUM(Plan2!H233:H241)/SUM(Plan2!H221:H229))*100)-100</f>
        <v>31.552934061940562</v>
      </c>
      <c r="I241" s="1">
        <f>((SUM(Plan2!I233:I241)/SUM(Plan2!I221:I229))*100)-100</f>
        <v>3.8809112580527625</v>
      </c>
      <c r="J241" s="1">
        <f>((SUM(Plan2!J233:J241)/SUM(Plan2!J221:J229))*100)-100</f>
        <v>4.8961914013067656</v>
      </c>
      <c r="K241" s="36"/>
      <c r="L241" s="31"/>
      <c r="M241" s="31"/>
      <c r="N241" s="31"/>
      <c r="O241" s="31"/>
      <c r="P241" s="31"/>
      <c r="Q241" s="30"/>
    </row>
    <row r="242" spans="1:17" x14ac:dyDescent="0.25">
      <c r="A242" s="3">
        <v>43374</v>
      </c>
      <c r="B242" s="1">
        <f>((SUM(Plan2!B233:B242)/SUM(Plan2!B221:B230))*100)-100</f>
        <v>7.046050867349237</v>
      </c>
      <c r="C242" s="1">
        <f>((SUM(Plan2!C233:C242)/SUM(Plan2!C221:C230))*100)-100</f>
        <v>1.9655318048236126</v>
      </c>
      <c r="D242" s="1">
        <f>((SUM(Plan2!D233:D242)/SUM(Plan2!D221:D230))*100)-100</f>
        <v>-2.0130011691519911</v>
      </c>
      <c r="E242" s="1">
        <f>((SUM(Plan2!E233:E242)/SUM(Plan2!E221:E230))*100)-100</f>
        <v>8.3320945578873022</v>
      </c>
      <c r="F242" s="1">
        <f>((SUM(Plan2!F233:F242)/SUM(Plan2!F221:F230))*100)-100</f>
        <v>0.44965827213398768</v>
      </c>
      <c r="G242" s="1">
        <f>((SUM(Plan2!G233:G242)/SUM(Plan2!G221:G230))*100)-100</f>
        <v>3.2216688297250329</v>
      </c>
      <c r="H242" s="1">
        <f>((SUM(Plan2!H233:H242)/SUM(Plan2!H221:H230))*100)-100</f>
        <v>32.508219066427102</v>
      </c>
      <c r="I242" s="1">
        <f>((SUM(Plan2!I233:I242)/SUM(Plan2!I221:I230))*100)-100</f>
        <v>3.9755281415086756</v>
      </c>
      <c r="J242" s="1">
        <f>((SUM(Plan2!J233:J242)/SUM(Plan2!J221:J230))*100)-100</f>
        <v>4.833429523733912</v>
      </c>
      <c r="K242" s="36"/>
      <c r="L242" s="31"/>
      <c r="M242" s="31"/>
      <c r="N242" s="31"/>
      <c r="O242" s="31"/>
      <c r="P242" s="31"/>
      <c r="Q242" s="30"/>
    </row>
    <row r="243" spans="1:17" x14ac:dyDescent="0.25">
      <c r="A243" s="3">
        <v>43405</v>
      </c>
      <c r="B243" s="1">
        <f>((SUM(Plan2!B233:B243)/SUM(Plan2!B221:B231))*100)-100</f>
        <v>7.4521703879485699</v>
      </c>
      <c r="C243" s="1">
        <f>((SUM(Plan2!C233:C243)/SUM(Plan2!C221:C231))*100)-100</f>
        <v>2.2667175754706079</v>
      </c>
      <c r="D243" s="1">
        <f>((SUM(Plan2!D233:D243)/SUM(Plan2!D221:D231))*100)-100</f>
        <v>-1.724548403282995</v>
      </c>
      <c r="E243" s="1">
        <f>((SUM(Plan2!E233:E243)/SUM(Plan2!E221:E231))*100)-100</f>
        <v>4.2889123324690814</v>
      </c>
      <c r="F243" s="1">
        <f>((SUM(Plan2!F233:F243)/SUM(Plan2!F221:F231))*100)-100</f>
        <v>0.92468438161232314</v>
      </c>
      <c r="G243" s="1">
        <f>((SUM(Plan2!G233:G243)/SUM(Plan2!G221:G231))*100)-100</f>
        <v>4.5723466940293491</v>
      </c>
      <c r="H243" s="1">
        <f>((SUM(Plan2!H233:H243)/SUM(Plan2!H221:H231))*100)-100</f>
        <v>41.435969906920718</v>
      </c>
      <c r="I243" s="1">
        <f>((SUM(Plan2!I233:I243)/SUM(Plan2!I221:I231))*100)-100</f>
        <v>6.1164597310826991</v>
      </c>
      <c r="J243" s="1">
        <f>((SUM(Plan2!J233:J243)/SUM(Plan2!J221:J231))*100)-100</f>
        <v>6.1606320783041042</v>
      </c>
      <c r="K243" s="36"/>
      <c r="L243" s="31"/>
      <c r="M243" s="31"/>
      <c r="N243" s="31"/>
      <c r="O243" s="31"/>
      <c r="P243" s="31"/>
      <c r="Q243" s="30"/>
    </row>
    <row r="244" spans="1:17" x14ac:dyDescent="0.25">
      <c r="A244" s="3">
        <v>43435</v>
      </c>
      <c r="B244" s="1">
        <f>((SUM(Plan2!B233:B244)/SUM(Plan2!B221:B232))*100)-100</f>
        <v>7.2516206297125194</v>
      </c>
      <c r="C244" s="1">
        <f>((SUM(Plan2!C233:C244)/SUM(Plan2!C221:C232))*100)-100</f>
        <v>2.7454063244209976</v>
      </c>
      <c r="D244" s="1">
        <f>((SUM(Plan2!D233:D244)/SUM(Plan2!D221:D232))*100)-100</f>
        <v>6.6646552106401913</v>
      </c>
      <c r="E244" s="1">
        <f>((SUM(Plan2!E233:E244)/SUM(Plan2!E221:E232))*100)-100</f>
        <v>6.2272694285674675</v>
      </c>
      <c r="F244" s="1">
        <f>((SUM(Plan2!F233:F244)/SUM(Plan2!F221:F232))*100)-100</f>
        <v>1.009351598528113</v>
      </c>
      <c r="G244" s="1">
        <f>((SUM(Plan2!G233:G244)/SUM(Plan2!G221:G232))*100)-100</f>
        <v>5.4606382538699165</v>
      </c>
      <c r="H244" s="1">
        <f>((SUM(Plan2!H233:H244)/SUM(Plan2!H221:H232))*100)-100</f>
        <v>42.123409106098535</v>
      </c>
      <c r="I244" s="1">
        <f>((SUM(Plan2!I233:I244)/SUM(Plan2!I221:I232))*100)-100</f>
        <v>6.2080449479296362</v>
      </c>
      <c r="J244" s="1">
        <f>((SUM(Plan2!J233:J244)/SUM(Plan2!J221:J232))*100)-100</f>
        <v>6.2272496755112883</v>
      </c>
      <c r="K244" s="36"/>
      <c r="L244" s="31"/>
      <c r="M244" s="31"/>
      <c r="N244" s="31"/>
      <c r="O244" s="31"/>
      <c r="P244" s="31"/>
      <c r="Q244" s="30"/>
    </row>
    <row r="245" spans="1:17" x14ac:dyDescent="0.25">
      <c r="A245" s="3">
        <v>43466</v>
      </c>
      <c r="B245" s="1">
        <f>((SUM(Plan2!B245:B245)/SUM(Plan2!B233:B233))*100)-100</f>
        <v>4.5122810887718146</v>
      </c>
      <c r="C245" s="1">
        <f>((SUM(Plan2!C245:C245)/SUM(Plan2!C233:C233))*100)-100</f>
        <v>22.52596330171346</v>
      </c>
      <c r="D245" s="1">
        <f>((SUM(Plan2!D245:D245)/SUM(Plan2!D233:D233))*100)-100</f>
        <v>8.9977091270593945</v>
      </c>
      <c r="E245" s="1">
        <f>((SUM(Plan2!E245:E245)/SUM(Plan2!E233:E233))*100)-100</f>
        <v>-9.0003773832732463</v>
      </c>
      <c r="F245" s="1">
        <f>((SUM(Plan2!F245:F245)/SUM(Plan2!F233:F233))*100)-100</f>
        <v>12.082904565161655</v>
      </c>
      <c r="G245" s="1">
        <f>((SUM(Plan2!G245:G245)/SUM(Plan2!G233:G233))*100)-100</f>
        <v>22.108564062126064</v>
      </c>
      <c r="H245" s="1">
        <f>((SUM(Plan2!H245:H245)/SUM(Plan2!H233:H233))*100)-100</f>
        <v>12.31843426479351</v>
      </c>
      <c r="I245" s="1">
        <f>((SUM(Plan2!I245:I245)/SUM(Plan2!I233:I233))*100)-100</f>
        <v>11.719560696157998</v>
      </c>
      <c r="J245" s="1">
        <f>((SUM(Plan2!J245:J245)/SUM(Plan2!J233:J233))*100)-100</f>
        <v>9.8263577388018746</v>
      </c>
      <c r="K245" s="36"/>
      <c r="L245" s="31"/>
      <c r="M245" s="31"/>
      <c r="N245" s="31"/>
      <c r="O245" s="31"/>
      <c r="P245" s="31"/>
      <c r="Q245" s="30"/>
    </row>
    <row r="246" spans="1:17" x14ac:dyDescent="0.25">
      <c r="A246" s="3">
        <v>43497</v>
      </c>
      <c r="B246" s="1">
        <f>((SUM(Plan2!B245:B246)/SUM(Plan2!B233:B234))*100)-100</f>
        <v>11.442218113821625</v>
      </c>
      <c r="C246" s="1">
        <f>((SUM(Plan2!C245:C246)/SUM(Plan2!C233:C234))*100)-100</f>
        <v>31.392276096651557</v>
      </c>
      <c r="D246" s="1">
        <f>((SUM(Plan2!D245:D246)/SUM(Plan2!D233:D234))*100)-100</f>
        <v>12.379102230534727</v>
      </c>
      <c r="E246" s="1">
        <f>((SUM(Plan2!E245:E246)/SUM(Plan2!E233:E234))*100)-100</f>
        <v>6.4902572437475499</v>
      </c>
      <c r="F246" s="1">
        <f>((SUM(Plan2!F245:F246)/SUM(Plan2!F233:F234))*100)-100</f>
        <v>15.460311181078623</v>
      </c>
      <c r="G246" s="1">
        <f>((SUM(Plan2!G245:G246)/SUM(Plan2!G233:G234))*100)-100</f>
        <v>6.9973940337042961</v>
      </c>
      <c r="H246" s="1">
        <f>((SUM(Plan2!H245:H246)/SUM(Plan2!H233:H234))*100)-100</f>
        <v>20.544356119643894</v>
      </c>
      <c r="I246" s="1">
        <f>((SUM(Plan2!I245:I246)/SUM(Plan2!I233:I234))*100)-100</f>
        <v>14.23829638238783</v>
      </c>
      <c r="J246" s="1">
        <f>((SUM(Plan2!J245:J246)/SUM(Plan2!J233:J234))*100)-100</f>
        <v>13.502836767512335</v>
      </c>
      <c r="K246" s="36"/>
      <c r="L246" s="31"/>
      <c r="M246" s="31"/>
      <c r="N246" s="31"/>
      <c r="O246" s="31"/>
      <c r="P246" s="31"/>
      <c r="Q246" s="30"/>
    </row>
    <row r="247" spans="1:17" x14ac:dyDescent="0.25">
      <c r="A247" s="3">
        <v>43525</v>
      </c>
      <c r="B247" s="1">
        <f>((SUM(Plan2!B245:B247)/SUM(Plan2!B233:B235))*100)-100</f>
        <v>7.4026389052603179</v>
      </c>
      <c r="C247" s="1">
        <f>((SUM(Plan2!C245:C247)/SUM(Plan2!C233:C235))*100)-100</f>
        <v>25.876897804191756</v>
      </c>
      <c r="D247" s="1">
        <f>((SUM(Plan2!D245:D247)/SUM(Plan2!D233:D235))*100)-100</f>
        <v>23.042296400318492</v>
      </c>
      <c r="E247" s="1">
        <f>((SUM(Plan2!E245:E247)/SUM(Plan2!E233:E235))*100)-100</f>
        <v>19.417272417270269</v>
      </c>
      <c r="F247" s="1">
        <f>((SUM(Plan2!F245:F247)/SUM(Plan2!F233:F235))*100)-100</f>
        <v>10.770015265490812</v>
      </c>
      <c r="G247" s="1">
        <f>((SUM(Plan2!G245:G247)/SUM(Plan2!G233:G235))*100)-100</f>
        <v>8.9118094375081114</v>
      </c>
      <c r="H247" s="1">
        <f>((SUM(Plan2!H245:H247)/SUM(Plan2!H233:H235))*100)-100</f>
        <v>15.592862687760061</v>
      </c>
      <c r="I247" s="1">
        <f>((SUM(Plan2!I245:I247)/SUM(Plan2!I233:I235))*100)-100</f>
        <v>10.353553365909661</v>
      </c>
      <c r="J247" s="1">
        <f>((SUM(Plan2!J245:J247)/SUM(Plan2!J233:J235))*100)-100</f>
        <v>9.7567620320955513</v>
      </c>
      <c r="K247" s="36"/>
      <c r="L247" s="31"/>
      <c r="M247" s="31"/>
      <c r="N247" s="31"/>
      <c r="O247" s="31"/>
      <c r="P247" s="31"/>
      <c r="Q247" s="30"/>
    </row>
    <row r="248" spans="1:17" x14ac:dyDescent="0.25">
      <c r="A248" s="3">
        <v>43556</v>
      </c>
      <c r="B248" s="1">
        <f>((SUM(Plan2!B245:B248)/SUM(Plan2!B233:B236))*100)-100</f>
        <v>7.3987484655341689</v>
      </c>
      <c r="C248" s="1">
        <f>((SUM(Plan2!C245:C248)/SUM(Plan2!C233:C236))*100)-100</f>
        <v>46.837073269109851</v>
      </c>
      <c r="D248" s="1">
        <f>((SUM(Plan2!D245:D248)/SUM(Plan2!D233:D236))*100)-100</f>
        <v>5.8579189444490538</v>
      </c>
      <c r="E248" s="1">
        <f>((SUM(Plan2!E245:E248)/SUM(Plan2!E233:E236))*100)-100</f>
        <v>0.55277525190462029</v>
      </c>
      <c r="F248" s="1">
        <f>((SUM(Plan2!F245:F248)/SUM(Plan2!F233:F236))*100)-100</f>
        <v>17.057757749198217</v>
      </c>
      <c r="G248" s="1">
        <f>((SUM(Plan2!G245:G248)/SUM(Plan2!G233:G236))*100)-100</f>
        <v>6.8198294589854243</v>
      </c>
      <c r="H248" s="1">
        <f>((SUM(Plan2!H245:H248)/SUM(Plan2!H233:H236))*100)-100</f>
        <v>11.541505400340839</v>
      </c>
      <c r="I248" s="1">
        <f>((SUM(Plan2!I245:I248)/SUM(Plan2!I233:I236))*100)-100</f>
        <v>24.072621786916955</v>
      </c>
      <c r="J248" s="1">
        <f>((SUM(Plan2!J245:J248)/SUM(Plan2!J233:J236))*100)-100</f>
        <v>20.171553412433639</v>
      </c>
      <c r="K248" s="36"/>
      <c r="L248" s="31"/>
      <c r="M248" s="31"/>
      <c r="N248" s="31"/>
      <c r="O248" s="31"/>
      <c r="P248" s="31"/>
      <c r="Q248" s="30"/>
    </row>
    <row r="249" spans="1:17" x14ac:dyDescent="0.25">
      <c r="A249" s="3">
        <v>43586</v>
      </c>
      <c r="B249" s="1">
        <f>((SUM(Plan2!B245:B249)/SUM(Plan2!B233:B237))*100)-100</f>
        <v>7.5523646337968984</v>
      </c>
      <c r="C249" s="1">
        <f>((SUM(Plan2!C245:C249)/SUM(Plan2!C233:C237))*100)-100</f>
        <v>16.620372691271371</v>
      </c>
      <c r="D249" s="1">
        <f>((SUM(Plan2!D245:D249)/SUM(Plan2!D233:D237))*100)-100</f>
        <v>4.2652973944313999</v>
      </c>
      <c r="E249" s="1">
        <f>((SUM(Plan2!E245:E249)/SUM(Plan2!E233:E237))*100)-100</f>
        <v>8.3821230514224112</v>
      </c>
      <c r="F249" s="1">
        <f>((SUM(Plan2!F245:F249)/SUM(Plan2!F233:F237))*100)-100</f>
        <v>9.3622985642275012</v>
      </c>
      <c r="G249" s="1">
        <f>((SUM(Plan2!G245:G249)/SUM(Plan2!G233:G237))*100)-100</f>
        <v>6.7512256208982251</v>
      </c>
      <c r="H249" s="1">
        <f>((SUM(Plan2!H245:H249)/SUM(Plan2!H233:H237))*100)-100</f>
        <v>-0.31201548072810681</v>
      </c>
      <c r="I249" s="1">
        <f>((SUM(Plan2!I245:I249)/SUM(Plan2!I233:I237))*100)-100</f>
        <v>23.591246720692908</v>
      </c>
      <c r="J249" s="1">
        <f>((SUM(Plan2!J245:J249)/SUM(Plan2!J233:J237))*100)-100</f>
        <v>19.112823145463636</v>
      </c>
      <c r="K249" s="36"/>
      <c r="L249" s="31"/>
      <c r="M249" s="31"/>
      <c r="N249" s="31"/>
      <c r="O249" s="31"/>
      <c r="P249" s="31"/>
      <c r="Q249" s="31"/>
    </row>
    <row r="250" spans="1:17" x14ac:dyDescent="0.25">
      <c r="A250" s="3">
        <v>43617</v>
      </c>
      <c r="B250" s="1">
        <f>((SUM(Plan2!B245:B250)/SUM(Plan2!B233:B238))*100)-100</f>
        <v>9.5055194022846621</v>
      </c>
      <c r="C250" s="1">
        <f>((SUM(Plan2!C245:C250)/SUM(Plan2!C233:C238))*100)-100</f>
        <v>14.324860810698482</v>
      </c>
      <c r="D250" s="1">
        <f>((SUM(Plan2!D245:D250)/SUM(Plan2!D233:D238))*100)-100</f>
        <v>5.0296279357777962</v>
      </c>
      <c r="E250" s="1">
        <f>((SUM(Plan2!E245:E250)/SUM(Plan2!E233:E238))*100)-100</f>
        <v>7.4748399042818647</v>
      </c>
      <c r="F250" s="1">
        <f>((SUM(Plan2!F245:F250)/SUM(Plan2!F233:F238))*100)-100</f>
        <v>8.3163043611889691</v>
      </c>
      <c r="G250" s="1">
        <f>((SUM(Plan2!G245:G250)/SUM(Plan2!G233:G238))*100)-100</f>
        <v>3.0268615518314448</v>
      </c>
      <c r="H250" s="1">
        <f>((SUM(Plan2!H245:H250)/SUM(Plan2!H233:H238))*100)-100</f>
        <v>-1.6019207229481225</v>
      </c>
      <c r="I250" s="1">
        <f>((SUM(Plan2!I245:I250)/SUM(Plan2!I233:I238))*100)-100</f>
        <v>22.510645220219743</v>
      </c>
      <c r="J250" s="1">
        <f>((SUM(Plan2!J245:J250)/SUM(Plan2!J233:J238))*100)-100</f>
        <v>18.462493708955378</v>
      </c>
      <c r="K250" s="36"/>
      <c r="L250" s="31"/>
      <c r="M250" s="31"/>
      <c r="N250" s="31"/>
      <c r="O250" s="31"/>
      <c r="P250" s="31"/>
      <c r="Q250" s="31"/>
    </row>
    <row r="251" spans="1:17" x14ac:dyDescent="0.25">
      <c r="A251" s="3">
        <v>43647</v>
      </c>
      <c r="B251" s="1">
        <f>((SUM(Plan2!B245:B251)/SUM(Plan2!B233:B239))*100)-100</f>
        <v>8.66514335509099</v>
      </c>
      <c r="C251" s="1">
        <f>((SUM(Plan2!C245:C251)/SUM(Plan2!C233:C239))*100)-100</f>
        <v>13.005748576596758</v>
      </c>
      <c r="D251" s="1">
        <f>((SUM(Plan2!D245:D251)/SUM(Plan2!D233:D239))*100)-100</f>
        <v>4.8795248491713608</v>
      </c>
      <c r="E251" s="1">
        <f>((SUM(Plan2!E245:E251)/SUM(Plan2!E233:E239))*100)-100</f>
        <v>11.380335750831534</v>
      </c>
      <c r="F251" s="1">
        <f>((SUM(Plan2!F245:F251)/SUM(Plan2!F233:F239))*100)-100</f>
        <v>11.670129048416669</v>
      </c>
      <c r="G251" s="1">
        <f>((SUM(Plan2!G245:G251)/SUM(Plan2!G233:G239))*100)-100</f>
        <v>3.7805667452048226</v>
      </c>
      <c r="H251" s="1">
        <f>((SUM(Plan2!H245:H251)/SUM(Plan2!H233:H239))*100)-100</f>
        <v>-7.919994485106244</v>
      </c>
      <c r="I251" s="1">
        <f>((SUM(Plan2!I245:I251)/SUM(Plan2!I233:I239))*100)-100</f>
        <v>19.536201458234387</v>
      </c>
      <c r="J251" s="1">
        <f>((SUM(Plan2!J245:J251)/SUM(Plan2!J233:J239))*100)-100</f>
        <v>16.127502389535749</v>
      </c>
      <c r="K251" s="36"/>
      <c r="L251" s="31"/>
      <c r="M251" s="31"/>
      <c r="N251" s="31"/>
      <c r="O251" s="31"/>
      <c r="P251" s="31"/>
      <c r="Q251" s="31"/>
    </row>
    <row r="252" spans="1:17" x14ac:dyDescent="0.25">
      <c r="A252" s="3">
        <v>43678</v>
      </c>
      <c r="B252" s="1">
        <f>((SUM(Plan2!B245:B252)/SUM(Plan2!B233:B240))*100)-100</f>
        <v>9.4084072641896057</v>
      </c>
      <c r="C252" s="1">
        <f>((SUM(Plan2!C245:C252)/SUM(Plan2!C233:C240))*100)-100</f>
        <v>8.4114925095445585</v>
      </c>
      <c r="D252" s="1">
        <f>((SUM(Plan2!D245:D252)/SUM(Plan2!D233:D240))*100)-100</f>
        <v>4.8906879549833349</v>
      </c>
      <c r="E252" s="1">
        <f>((SUM(Plan2!E245:E252)/SUM(Plan2!E233:E240))*100)-100</f>
        <v>11.203095111367162</v>
      </c>
      <c r="F252" s="1">
        <f>((SUM(Plan2!F245:F252)/SUM(Plan2!F233:F240))*100)-100</f>
        <v>6.0630813591994865</v>
      </c>
      <c r="G252" s="1">
        <f>((SUM(Plan2!G245:G252)/SUM(Plan2!G233:G240))*100)-100</f>
        <v>4.2482317071701914</v>
      </c>
      <c r="H252" s="1">
        <f>((SUM(Plan2!H245:H252)/SUM(Plan2!H233:H240))*100)-100</f>
        <v>-5.2805835832772487</v>
      </c>
      <c r="I252" s="1">
        <f>((SUM(Plan2!I245:I252)/SUM(Plan2!I233:I240))*100)-100</f>
        <v>18.225659428956376</v>
      </c>
      <c r="J252" s="1">
        <f>((SUM(Plan2!J245:J252)/SUM(Plan2!J233:J240))*100)-100</f>
        <v>15.274862378234147</v>
      </c>
      <c r="K252" s="36"/>
      <c r="L252" s="31"/>
      <c r="M252" s="31"/>
      <c r="N252" s="31"/>
      <c r="O252" s="31"/>
      <c r="P252" s="31"/>
      <c r="Q252" s="31"/>
    </row>
    <row r="253" spans="1:17" x14ac:dyDescent="0.25">
      <c r="A253" s="3">
        <v>43709</v>
      </c>
      <c r="B253" s="1">
        <f>((SUM(Plan2!B245:B253)/SUM(Plan2!B233:B241))*100)-100</f>
        <v>8.1963725868381232</v>
      </c>
      <c r="C253" s="1">
        <f>((SUM(Plan2!C245:C253)/SUM(Plan2!C233:C241))*100)-100</f>
        <v>8.0604656530752123</v>
      </c>
      <c r="D253" s="1">
        <f>((SUM(Plan2!D245:D253)/SUM(Plan2!D233:D241))*100)-100</f>
        <v>5.0530484738661414</v>
      </c>
      <c r="E253" s="1">
        <f>((SUM(Plan2!E245:E253)/SUM(Plan2!E233:E241))*100)-100</f>
        <v>3.7785955493255869</v>
      </c>
      <c r="F253" s="1">
        <f>((SUM(Plan2!F245:F253)/SUM(Plan2!F233:F241))*100)-100</f>
        <v>5.7800774090505485</v>
      </c>
      <c r="G253" s="1">
        <f>((SUM(Plan2!G245:G253)/SUM(Plan2!G233:G241))*100)-100</f>
        <v>6.5312562412046731</v>
      </c>
      <c r="H253" s="1">
        <f>((SUM(Plan2!H245:H253)/SUM(Plan2!H233:H241))*100)-100</f>
        <v>-6.8327373991321849</v>
      </c>
      <c r="I253" s="1">
        <f>((SUM(Plan2!I245:I253)/SUM(Plan2!I233:I241))*100)-100</f>
        <v>17.137395466691345</v>
      </c>
      <c r="J253" s="1">
        <f>((SUM(Plan2!J245:J253)/SUM(Plan2!J233:J241))*100)-100</f>
        <v>14.239445340707221</v>
      </c>
      <c r="K253" s="36"/>
      <c r="L253" s="31"/>
      <c r="M253" s="31"/>
      <c r="N253" s="31"/>
      <c r="O253" s="31"/>
      <c r="P253" s="31"/>
      <c r="Q253" s="31"/>
    </row>
    <row r="254" spans="1:17" x14ac:dyDescent="0.25">
      <c r="A254" s="3">
        <v>43739</v>
      </c>
      <c r="B254" s="1">
        <f>((SUM(Plan2!B245:B254)/SUM(Plan2!B233:B242))*100)-100</f>
        <v>8.0749018053595023</v>
      </c>
      <c r="C254" s="1">
        <f>((SUM(Plan2!C245:C254)/SUM(Plan2!C233:C242))*100)-100</f>
        <v>7.7088761795379668</v>
      </c>
      <c r="D254" s="1">
        <f>((SUM(Plan2!D245:D254)/SUM(Plan2!D233:D242))*100)-100</f>
        <v>4.1686036984173995</v>
      </c>
      <c r="E254" s="1">
        <f>((SUM(Plan2!E245:E254)/SUM(Plan2!E233:E242))*100)-100</f>
        <v>4.0274562435524501</v>
      </c>
      <c r="F254" s="1">
        <f>((SUM(Plan2!F245:F254)/SUM(Plan2!F233:F242))*100)-100</f>
        <v>4.7553529408851603</v>
      </c>
      <c r="G254" s="1">
        <f>((SUM(Plan2!G245:G254)/SUM(Plan2!G233:G242))*100)-100</f>
        <v>6.1165598831936592</v>
      </c>
      <c r="H254" s="1">
        <f>((SUM(Plan2!H245:H254)/SUM(Plan2!H233:H242))*100)-100</f>
        <v>-8.4986377639669826</v>
      </c>
      <c r="I254" s="1">
        <f>((SUM(Plan2!I245:I254)/SUM(Plan2!I233:I242))*100)-100</f>
        <v>15.73769312046349</v>
      </c>
      <c r="J254" s="1">
        <f>((SUM(Plan2!J245:J254)/SUM(Plan2!J233:J242))*100)-100</f>
        <v>13.188202477260688</v>
      </c>
      <c r="K254" s="36"/>
      <c r="L254" s="31"/>
      <c r="M254" s="31"/>
      <c r="N254" s="31"/>
      <c r="O254" s="31"/>
      <c r="P254" s="31"/>
      <c r="Q254" s="31"/>
    </row>
    <row r="255" spans="1:17" x14ac:dyDescent="0.25">
      <c r="A255" s="3">
        <v>43770</v>
      </c>
      <c r="B255" s="1">
        <f>((SUM(Plan2!B245:B255)/SUM(Plan2!B233:B243))*100)-100</f>
        <v>7.7559889899859797</v>
      </c>
      <c r="C255" s="1">
        <f>((SUM(Plan2!C245:C255)/SUM(Plan2!C233:C243))*100)-100</f>
        <v>7.2211400186847641</v>
      </c>
      <c r="D255" s="1">
        <f>((SUM(Plan2!D245:D255)/SUM(Plan2!D233:D243))*100)-100</f>
        <v>4.8410613786654295</v>
      </c>
      <c r="E255" s="1">
        <f>((SUM(Plan2!E245:E255)/SUM(Plan2!E233:E243))*100)-100</f>
        <v>2.8014975931965438</v>
      </c>
      <c r="F255" s="1">
        <f>((SUM(Plan2!F245:F255)/SUM(Plan2!F233:F243))*100)-100</f>
        <v>4.0284068521977616</v>
      </c>
      <c r="G255" s="1">
        <f>((SUM(Plan2!G245:G255)/SUM(Plan2!G233:G243))*100)-100</f>
        <v>6.6933479015324906</v>
      </c>
      <c r="H255" s="1">
        <f>((SUM(Plan2!H245:H255)/SUM(Plan2!H233:H243))*100)-100</f>
        <v>-9.3228899863435402</v>
      </c>
      <c r="I255" s="1">
        <f>((SUM(Plan2!I245:I255)/SUM(Plan2!I233:I243))*100)-100</f>
        <v>14.06755709465493</v>
      </c>
      <c r="J255" s="1">
        <f>((SUM(Plan2!J245:J255)/SUM(Plan2!J233:J243))*100)-100</f>
        <v>12.030562047835858</v>
      </c>
      <c r="K255" s="36"/>
      <c r="L255" s="31"/>
      <c r="M255" s="31"/>
      <c r="N255" s="31"/>
      <c r="O255" s="31"/>
      <c r="P255" s="31"/>
      <c r="Q255" s="31"/>
    </row>
    <row r="256" spans="1:17" x14ac:dyDescent="0.25">
      <c r="A256" s="3">
        <v>43800</v>
      </c>
      <c r="B256" s="1">
        <f>((SUM(Plan2!B245:B256)/SUM(Plan2!B233:B244))*100)-100</f>
        <v>7.3142610748204504</v>
      </c>
      <c r="C256" s="1">
        <f>((SUM(Plan2!C245:C256)/SUM(Plan2!C233:C244))*100)-100</f>
        <v>6.8639330671299348</v>
      </c>
      <c r="D256" s="1">
        <f>((SUM(Plan2!D245:D256)/SUM(Plan2!D233:D244))*100)-100</f>
        <v>1.7535583123944747</v>
      </c>
      <c r="E256" s="1">
        <f>((SUM(Plan2!E245:E256)/SUM(Plan2!E233:E244))*100)-100</f>
        <v>1.5735652193610292</v>
      </c>
      <c r="F256" s="1">
        <f>((SUM(Plan2!F245:F256)/SUM(Plan2!F233:F244))*100)-100</f>
        <v>3.8065138650745496</v>
      </c>
      <c r="G256" s="1">
        <f>((SUM(Plan2!G245:G256)/SUM(Plan2!G233:G244))*100)-100</f>
        <v>6.4554504478322912</v>
      </c>
      <c r="H256" s="1">
        <f>((SUM(Plan2!H245:H256)/SUM(Plan2!H233:H244))*100)-100</f>
        <v>-10.886066488812844</v>
      </c>
      <c r="I256" s="1">
        <f>((SUM(Plan2!I245:I256)/SUM(Plan2!I233:I244))*100)-100</f>
        <v>14.281112709131037</v>
      </c>
      <c r="J256" s="1">
        <f>((SUM(Plan2!J245:J256)/SUM(Plan2!J233:J244))*100)-100</f>
        <v>12.065452264897218</v>
      </c>
      <c r="K256" s="36"/>
      <c r="L256" s="31"/>
      <c r="M256" s="31"/>
      <c r="N256" s="31"/>
      <c r="O256" s="31"/>
      <c r="P256" s="31"/>
      <c r="Q256" s="31"/>
    </row>
    <row r="257" spans="1:17" x14ac:dyDescent="0.25">
      <c r="A257" s="3">
        <v>43831</v>
      </c>
      <c r="B257" s="1">
        <f>((SUM(Plan2!B257:B257)/SUM(Plan2!B245:B245))*100)-100</f>
        <v>11.260303238914275</v>
      </c>
      <c r="C257" s="1">
        <f>((SUM(Plan2!C257:C257)/SUM(Plan2!C245:C245))*100)-100</f>
        <v>-3.3667055688294596</v>
      </c>
      <c r="D257" s="1">
        <f>((SUM(Plan2!D257:D257)/SUM(Plan2!D245:D245))*100)-100</f>
        <v>2.0337262382447818</v>
      </c>
      <c r="E257" s="1">
        <f>((SUM(Plan2!E257:E257)/SUM(Plan2!E245:E245))*100)-100</f>
        <v>2.4872581657868977</v>
      </c>
      <c r="F257" s="1">
        <f>((SUM(Plan2!F257:F257)/SUM(Plan2!F245:F245))*100)-100</f>
        <v>-7.6887078454440712</v>
      </c>
      <c r="G257" s="1">
        <f>((SUM(Plan2!G257:G257)/SUM(Plan2!G245:G245))*100)-100</f>
        <v>-16.151556184843898</v>
      </c>
      <c r="H257" s="1">
        <f>((SUM(Plan2!H257:H257)/SUM(Plan2!H245:H245))*100)-100</f>
        <v>-23.732555583202782</v>
      </c>
      <c r="I257" s="1">
        <f>((SUM(Plan2!I257:I257)/SUM(Plan2!I245:I245))*100)-100</f>
        <v>-3.8916556015838495</v>
      </c>
      <c r="J257" s="1">
        <f>((SUM(Plan2!J257:J257)/SUM(Plan2!J245:J245))*100)-100</f>
        <v>-0.18614112963540208</v>
      </c>
      <c r="K257" s="36"/>
      <c r="L257" s="31"/>
      <c r="M257" s="31"/>
      <c r="N257" s="31"/>
      <c r="O257" s="31"/>
      <c r="P257" s="31"/>
      <c r="Q257" s="31"/>
    </row>
    <row r="258" spans="1:17" x14ac:dyDescent="0.25">
      <c r="A258" s="3">
        <v>43862</v>
      </c>
      <c r="B258" s="1">
        <f>((SUM(Plan2!B257:B258)/SUM(Plan2!B245:B246))*100)-100</f>
        <v>0.64774388989118847</v>
      </c>
      <c r="C258" s="1">
        <f>((SUM(Plan2!C257:C258)/SUM(Plan2!C245:C246))*100)-100</f>
        <v>-8.2503748516009665</v>
      </c>
      <c r="D258" s="1">
        <f>((SUM(Plan2!D257:D258)/SUM(Plan2!D245:D246))*100)-100</f>
        <v>3.1717108375582228</v>
      </c>
      <c r="E258" s="1">
        <f>((SUM(Plan2!E257:E258)/SUM(Plan2!E245:E246))*100)-100</f>
        <v>0.46736957375527766</v>
      </c>
      <c r="F258" s="1">
        <f>((SUM(Plan2!F257:F258)/SUM(Plan2!F245:F246))*100)-100</f>
        <v>-9.530155018815293</v>
      </c>
      <c r="G258" s="1">
        <f>((SUM(Plan2!G257:G258)/SUM(Plan2!G245:G246))*100)-100</f>
        <v>3.489500240703066</v>
      </c>
      <c r="H258" s="1">
        <f>((SUM(Plan2!H257:H258)/SUM(Plan2!H245:H246))*100)-100</f>
        <v>-15.477285843144983</v>
      </c>
      <c r="I258" s="1">
        <f>((SUM(Plan2!I257:I258)/SUM(Plan2!I245:I246))*100)-100</f>
        <v>-8.7139634374081822</v>
      </c>
      <c r="J258" s="1">
        <f>((SUM(Plan2!J257:J258)/SUM(Plan2!J245:J246))*100)-100</f>
        <v>-4.7090559041851066</v>
      </c>
      <c r="K258" s="36"/>
      <c r="L258" s="31"/>
      <c r="M258" s="31"/>
      <c r="N258" s="31"/>
      <c r="O258" s="31"/>
      <c r="P258" s="31"/>
      <c r="Q258" s="31"/>
    </row>
    <row r="259" spans="1:17" x14ac:dyDescent="0.25">
      <c r="A259" s="3">
        <v>43891</v>
      </c>
      <c r="B259" s="1">
        <f>((SUM(Plan2!B257:B259)/SUM(Plan2!B245:B247))*100)-100</f>
        <v>2.1214225817425643</v>
      </c>
      <c r="C259" s="1">
        <f>((SUM(Plan2!C257:C259)/SUM(Plan2!C245:C247))*100)-100</f>
        <v>-8.7315258103757714</v>
      </c>
      <c r="D259" s="1">
        <f>((SUM(Plan2!D257:D259)/SUM(Plan2!D245:D247))*100)-100</f>
        <v>-0.5287128984680578</v>
      </c>
      <c r="E259" s="1">
        <f>((SUM(Plan2!E257:E259)/SUM(Plan2!E245:E247))*100)-100</f>
        <v>-0.89557272957662803</v>
      </c>
      <c r="F259" s="1">
        <f>((SUM(Plan2!F257:F259)/SUM(Plan2!F245:F247))*100)-100</f>
        <v>-10.381390967710828</v>
      </c>
      <c r="G259" s="1">
        <f>((SUM(Plan2!G257:G259)/SUM(Plan2!G245:G247))*100)-100</f>
        <v>-1.8655609314688206</v>
      </c>
      <c r="H259" s="1">
        <f>((SUM(Plan2!H257:H259)/SUM(Plan2!H245:H247))*100)-100</f>
        <v>-14.722308422839063</v>
      </c>
      <c r="I259" s="1">
        <f>((SUM(Plan2!I257:I259)/SUM(Plan2!I245:I247))*100)-100</f>
        <v>-5.356152729108544</v>
      </c>
      <c r="J259" s="1">
        <f>((SUM(Plan2!J257:J259)/SUM(Plan2!J245:J247))*100)-100</f>
        <v>-3.4577622942223059</v>
      </c>
      <c r="K259" s="36"/>
      <c r="L259" s="31"/>
      <c r="M259" s="31"/>
      <c r="N259" s="31"/>
      <c r="O259" s="31"/>
      <c r="P259" s="31"/>
      <c r="Q259" s="31"/>
    </row>
    <row r="260" spans="1:17" x14ac:dyDescent="0.25">
      <c r="A260" s="3">
        <v>43922</v>
      </c>
      <c r="B260" s="1">
        <f>((SUM(Plan2!B257:B260)/SUM(Plan2!B245:B248))*100)-100</f>
        <v>-9.895635238511602E-2</v>
      </c>
      <c r="C260" s="1">
        <f>((SUM(Plan2!C257:C260)/SUM(Plan2!C245:C248))*100)-100</f>
        <v>-14.642889163235324</v>
      </c>
      <c r="D260" s="1">
        <f>((SUM(Plan2!D257:D260)/SUM(Plan2!D245:D248))*100)-100</f>
        <v>6.6547869702201297</v>
      </c>
      <c r="E260" s="1">
        <f>((SUM(Plan2!E257:E260)/SUM(Plan2!E245:E248))*100)-100</f>
        <v>-20.626873906194376</v>
      </c>
      <c r="F260" s="1">
        <f>((SUM(Plan2!F257:F260)/SUM(Plan2!F245:F248))*100)-100</f>
        <v>-20.527104549236981</v>
      </c>
      <c r="G260" s="1">
        <f>((SUM(Plan2!G257:G260)/SUM(Plan2!G245:G248))*100)-100</f>
        <v>-3.3595053216841819</v>
      </c>
      <c r="H260" s="1">
        <f>((SUM(Plan2!H257:H260)/SUM(Plan2!H245:H248))*100)-100</f>
        <v>-12.953470983449179</v>
      </c>
      <c r="I260" s="1">
        <f>((SUM(Plan2!I257:I260)/SUM(Plan2!I245:I248))*100)-100</f>
        <v>-14.898157672868393</v>
      </c>
      <c r="J260" s="1">
        <f>((SUM(Plan2!J257:J260)/SUM(Plan2!J245:J248))*100)-100</f>
        <v>-11.568241370218374</v>
      </c>
      <c r="K260" s="36"/>
      <c r="L260" s="31"/>
      <c r="M260" s="31"/>
      <c r="N260" s="31"/>
      <c r="O260" s="31"/>
      <c r="P260" s="31"/>
      <c r="Q260" s="31"/>
    </row>
    <row r="261" spans="1:17" x14ac:dyDescent="0.25">
      <c r="A261" s="3">
        <v>43952</v>
      </c>
      <c r="B261" s="1">
        <f>((SUM(Plan2!B257:B261)/SUM(Plan2!B245:B249))*100)-100</f>
        <v>-5.4708478068815509</v>
      </c>
      <c r="C261" s="1">
        <f>((SUM(Plan2!C257:C261)/SUM(Plan2!C245:C249))*100)-100</f>
        <v>-10.059550694650355</v>
      </c>
      <c r="D261" s="1">
        <f>((SUM(Plan2!D257:D261)/SUM(Plan2!D245:D249))*100)-100</f>
        <v>4.9607694175696651</v>
      </c>
      <c r="E261" s="1">
        <f>((SUM(Plan2!E257:E261)/SUM(Plan2!E245:E249))*100)-100</f>
        <v>-11.444784154199695</v>
      </c>
      <c r="F261" s="1">
        <f>((SUM(Plan2!F257:F261)/SUM(Plan2!F245:F249))*100)-100</f>
        <v>-21.202141950949652</v>
      </c>
      <c r="G261" s="1">
        <f>((SUM(Plan2!G257:G261)/SUM(Plan2!G245:G249))*100)-100</f>
        <v>-8.2910633230777222</v>
      </c>
      <c r="H261" s="1">
        <f>((SUM(Plan2!H257:H261)/SUM(Plan2!H245:H249))*100)-100</f>
        <v>-6.1947950903110467</v>
      </c>
      <c r="I261" s="1">
        <f>((SUM(Plan2!I257:I261)/SUM(Plan2!I245:I249))*100)-100</f>
        <v>-17.145031930648415</v>
      </c>
      <c r="J261" s="1">
        <f>((SUM(Plan2!J257:J261)/SUM(Plan2!J245:J249))*100)-100</f>
        <v>-14.644680705732654</v>
      </c>
      <c r="K261" s="36"/>
      <c r="L261" s="31"/>
      <c r="M261" s="31"/>
      <c r="N261" s="31"/>
      <c r="O261" s="31"/>
      <c r="P261" s="31"/>
      <c r="Q261" s="31"/>
    </row>
    <row r="262" spans="1:17" x14ac:dyDescent="0.25">
      <c r="A262" s="3">
        <v>43983</v>
      </c>
      <c r="B262" s="1">
        <f>((SUM(Plan2!B257:B262)/SUM(Plan2!B245:B250))*100)-100</f>
        <v>-6.3878865080274636</v>
      </c>
      <c r="C262" s="1">
        <f>((SUM(Plan2!C257:C262)/SUM(Plan2!C245:C250))*100)-100</f>
        <v>-4.4577771459078548</v>
      </c>
      <c r="D262" s="1">
        <f>((SUM(Plan2!D257:D262)/SUM(Plan2!D245:D250))*100)-100</f>
        <v>5.2916017733275709</v>
      </c>
      <c r="E262" s="1">
        <f>((SUM(Plan2!E257:E262)/SUM(Plan2!E245:E250))*100)-100</f>
        <v>-10.533878662090885</v>
      </c>
      <c r="F262" s="1">
        <f>((SUM(Plan2!F257:F262)/SUM(Plan2!F245:F250))*100)-100</f>
        <v>-18.69902959732417</v>
      </c>
      <c r="G262" s="1">
        <f>((SUM(Plan2!G257:G262)/SUM(Plan2!G245:G250))*100)-100</f>
        <v>-10.473309167799044</v>
      </c>
      <c r="H262" s="1">
        <f>((SUM(Plan2!H257:H262)/SUM(Plan2!H245:H250))*100)-100</f>
        <v>-10.975504408996386</v>
      </c>
      <c r="I262" s="1">
        <f>((SUM(Plan2!I257:I262)/SUM(Plan2!I245:I250))*100)-100</f>
        <v>-12.70179644858635</v>
      </c>
      <c r="J262" s="1">
        <f>((SUM(Plan2!J257:J262)/SUM(Plan2!J245:J250))*100)-100</f>
        <v>-11.269727727996667</v>
      </c>
      <c r="K262" s="36"/>
      <c r="L262" s="31"/>
      <c r="M262" s="31"/>
      <c r="N262" s="31"/>
      <c r="O262" s="31"/>
      <c r="P262" s="31"/>
      <c r="Q262" s="31"/>
    </row>
    <row r="263" spans="1:17" x14ac:dyDescent="0.25">
      <c r="A263" s="3">
        <v>44013</v>
      </c>
      <c r="B263" s="1">
        <f>((SUM(Plan2!B257:B263)/SUM(Plan2!B245:B251))*100)-100</f>
        <v>-5.631338540629784</v>
      </c>
      <c r="C263" s="1">
        <f>((SUM(Plan2!C257:C263)/SUM(Plan2!C245:C251))*100)-100</f>
        <v>-0.98667471750705715</v>
      </c>
      <c r="D263" s="1">
        <f>((SUM(Plan2!D257:D263)/SUM(Plan2!D245:D251))*100)-100</f>
        <v>3.7155794263187261</v>
      </c>
      <c r="E263" s="1">
        <f>((SUM(Plan2!E257:E263)/SUM(Plan2!E245:E251))*100)-100</f>
        <v>-12.825505266424514</v>
      </c>
      <c r="F263" s="1">
        <f>((SUM(Plan2!F257:F263)/SUM(Plan2!F245:F251))*100)-100</f>
        <v>-15.670649923679676</v>
      </c>
      <c r="G263" s="1">
        <f>((SUM(Plan2!G257:G263)/SUM(Plan2!G245:G251))*100)-100</f>
        <v>-9.9091910890826966</v>
      </c>
      <c r="H263" s="1">
        <f>((SUM(Plan2!H257:H263)/SUM(Plan2!H245:H251))*100)-100</f>
        <v>-13.69262111165483</v>
      </c>
      <c r="I263" s="1">
        <f>((SUM(Plan2!I257:I263)/SUM(Plan2!I245:I251))*100)-100</f>
        <v>-8.4026993038369966</v>
      </c>
      <c r="J263" s="1">
        <f>((SUM(Plan2!J257:J263)/SUM(Plan2!J245:J251))*100)-100</f>
        <v>-7.7747225937684306</v>
      </c>
      <c r="K263" s="36"/>
      <c r="L263" s="31"/>
      <c r="M263" s="31"/>
      <c r="N263" s="31"/>
      <c r="O263" s="31"/>
      <c r="P263" s="31"/>
      <c r="Q263" s="31"/>
    </row>
    <row r="264" spans="1:17" x14ac:dyDescent="0.25">
      <c r="A264" s="3">
        <v>44044</v>
      </c>
      <c r="B264" s="1">
        <f>((SUM(Plan2!B257:B264)/SUM(Plan2!B245:B252))*100)-100</f>
        <v>-4.8278367689903092</v>
      </c>
      <c r="C264" s="1">
        <f>((SUM(Plan2!C257:C264)/SUM(Plan2!C245:C252))*100)-100</f>
        <v>0.78252309271940135</v>
      </c>
      <c r="D264" s="1">
        <f>((SUM(Plan2!D257:D264)/SUM(Plan2!D245:D252))*100)-100</f>
        <v>3.3468883952643154</v>
      </c>
      <c r="E264" s="1">
        <f>((SUM(Plan2!E257:E264)/SUM(Plan2!E245:E252))*100)-100</f>
        <v>-16.56409932313322</v>
      </c>
      <c r="F264" s="1">
        <f>((SUM(Plan2!F257:F264)/SUM(Plan2!F245:F252))*100)-100</f>
        <v>-13.228991103227983</v>
      </c>
      <c r="G264" s="1">
        <f>((SUM(Plan2!G257:G264)/SUM(Plan2!G245:G252))*100)-100</f>
        <v>-11.180706122082313</v>
      </c>
      <c r="H264" s="1">
        <f>((SUM(Plan2!H257:H264)/SUM(Plan2!H245:H252))*100)-100</f>
        <v>-32.992494941582336</v>
      </c>
      <c r="I264" s="1">
        <f>((SUM(Plan2!I257:I264)/SUM(Plan2!I245:I252))*100)-100</f>
        <v>-8.971014956394086</v>
      </c>
      <c r="J264" s="1">
        <f>((SUM(Plan2!J257:J264)/SUM(Plan2!J245:J252))*100)-100</f>
        <v>-7.8868929169633191</v>
      </c>
      <c r="K264" s="36"/>
      <c r="L264" s="31"/>
      <c r="M264" s="31"/>
      <c r="N264" s="31"/>
      <c r="O264" s="31"/>
      <c r="P264" s="31"/>
      <c r="Q264" s="31"/>
    </row>
    <row r="265" spans="1:17" x14ac:dyDescent="0.25">
      <c r="A265" s="3">
        <v>44075</v>
      </c>
      <c r="B265" s="1">
        <f>((SUM(Plan2!B257:B265)/SUM(Plan2!B245:B253))*100)-100</f>
        <v>-3.0367571622547871</v>
      </c>
      <c r="C265" s="1">
        <f>((SUM(Plan2!C257:C265)/SUM(Plan2!C245:C253))*100)-100</f>
        <v>1.885043708950235</v>
      </c>
      <c r="D265" s="1">
        <f>((SUM(Plan2!D257:D265)/SUM(Plan2!D245:D253))*100)-100</f>
        <v>3.1032176235270583</v>
      </c>
      <c r="E265" s="1">
        <f>((SUM(Plan2!E257:E265)/SUM(Plan2!E245:E253))*100)-100</f>
        <v>-13.803140679021283</v>
      </c>
      <c r="F265" s="1">
        <f>((SUM(Plan2!F257:F265)/SUM(Plan2!F245:F253))*100)-100</f>
        <v>-11.618799965366321</v>
      </c>
      <c r="G265" s="1">
        <f>((SUM(Plan2!G257:G265)/SUM(Plan2!G245:G253))*100)-100</f>
        <v>-13.158862981882805</v>
      </c>
      <c r="H265" s="1">
        <f>((SUM(Plan2!H257:H265)/SUM(Plan2!H245:H253))*100)-100</f>
        <v>-32.282050559847278</v>
      </c>
      <c r="I265" s="1">
        <f>((SUM(Plan2!I257:I265)/SUM(Plan2!I245:I253))*100)-100</f>
        <v>-6.014969245974271</v>
      </c>
      <c r="J265" s="1">
        <f>((SUM(Plan2!J257:J265)/SUM(Plan2!J245:J253))*100)-100</f>
        <v>-5.2191740172838621</v>
      </c>
      <c r="K265" s="36"/>
      <c r="L265" s="31"/>
      <c r="M265" s="31"/>
      <c r="N265" s="31"/>
      <c r="O265" s="31"/>
      <c r="P265" s="31"/>
      <c r="Q265" s="31"/>
    </row>
    <row r="266" spans="1:17" x14ac:dyDescent="0.25">
      <c r="A266" s="3">
        <v>44105</v>
      </c>
      <c r="B266" s="1">
        <f>((SUM(Plan2!B257:B266)/SUM(Plan2!B245:B254))*100)-100</f>
        <v>-0.29267623106200347</v>
      </c>
      <c r="C266" s="1">
        <f>((SUM(Plan2!C257:C266)/SUM(Plan2!C245:C254))*100)-100</f>
        <v>2.3944761298935191</v>
      </c>
      <c r="D266" s="1">
        <f>((SUM(Plan2!D257:D266)/SUM(Plan2!D245:D254))*100)-100</f>
        <v>4.9360489546189399</v>
      </c>
      <c r="E266" s="1">
        <f>((SUM(Plan2!E257:E266)/SUM(Plan2!E245:E254))*100)-100</f>
        <v>-10.467912572253752</v>
      </c>
      <c r="F266" s="1">
        <f>((SUM(Plan2!F257:F266)/SUM(Plan2!F245:F254))*100)-100</f>
        <v>-10.781073265767191</v>
      </c>
      <c r="G266" s="1">
        <f>((SUM(Plan2!G257:G266)/SUM(Plan2!G245:G254))*100)-100</f>
        <v>-11.134141029506623</v>
      </c>
      <c r="H266" s="1">
        <f>((SUM(Plan2!H257:H266)/SUM(Plan2!H245:H254))*100)-100</f>
        <v>-31.364772062174566</v>
      </c>
      <c r="I266" s="1">
        <f>((SUM(Plan2!I257:I266)/SUM(Plan2!I245:I254))*100)-100</f>
        <v>-3.9794173716729659</v>
      </c>
      <c r="J266" s="1">
        <f>((SUM(Plan2!J257:J266)/SUM(Plan2!J245:J254))*100)-100</f>
        <v>-2.9622377223562211</v>
      </c>
      <c r="K266" s="36"/>
      <c r="L266" s="31"/>
      <c r="M266" s="31"/>
      <c r="N266" s="31"/>
      <c r="O266" s="31"/>
      <c r="P266" s="31"/>
      <c r="Q266" s="31"/>
    </row>
    <row r="267" spans="1:17" x14ac:dyDescent="0.25">
      <c r="A267" s="3">
        <v>44136</v>
      </c>
      <c r="B267" s="1">
        <f>((SUM(Plan2!B257:B267)/SUM(Plan2!B245:B255))*100)-100</f>
        <v>0.53589369945269993</v>
      </c>
      <c r="C267" s="1">
        <f>((SUM(Plan2!C257:C267)/SUM(Plan2!C245:C255))*100)-100</f>
        <v>2.8879599954578339</v>
      </c>
      <c r="D267" s="1">
        <f>((SUM(Plan2!D257:D267)/SUM(Plan2!D245:D255))*100)-100</f>
        <v>4.2586684049664996</v>
      </c>
      <c r="E267" s="1">
        <f>((SUM(Plan2!E257:E267)/SUM(Plan2!E245:E255))*100)-100</f>
        <v>-9.6386008772346088</v>
      </c>
      <c r="F267" s="1">
        <f>((SUM(Plan2!F257:F267)/SUM(Plan2!F245:F255))*100)-100</f>
        <v>-9.7582698543781561</v>
      </c>
      <c r="G267" s="1">
        <f>((SUM(Plan2!G257:G267)/SUM(Plan2!G245:G255))*100)-100</f>
        <v>-9.0502210880330125</v>
      </c>
      <c r="H267" s="1">
        <f>((SUM(Plan2!H257:H267)/SUM(Plan2!H245:H255))*100)-100</f>
        <v>-32.813646737121687</v>
      </c>
      <c r="I267" s="1">
        <f>((SUM(Plan2!I257:I267)/SUM(Plan2!I245:I255))*100)-100</f>
        <v>-4.1946981036062709</v>
      </c>
      <c r="J267" s="1">
        <f>((SUM(Plan2!J257:J267)/SUM(Plan2!J245:J255))*100)-100</f>
        <v>-3.024614448671727</v>
      </c>
      <c r="K267" s="36"/>
      <c r="L267" s="31"/>
      <c r="M267" s="31"/>
      <c r="N267" s="31"/>
      <c r="O267" s="31"/>
      <c r="P267" s="31"/>
      <c r="Q267" s="31"/>
    </row>
    <row r="268" spans="1:17" x14ac:dyDescent="0.25">
      <c r="A268" s="3">
        <v>44166</v>
      </c>
      <c r="B268" s="1">
        <f>((SUM(Plan2!B257:B268)/SUM(Plan2!B245:B256))*100)-100</f>
        <v>1.0522266589214411</v>
      </c>
      <c r="C268" s="1">
        <f>((SUM(Plan2!C257:C268)/SUM(Plan2!C245:C256))*100)-100</f>
        <v>3.1824405226113868</v>
      </c>
      <c r="D268" s="1">
        <f>((SUM(Plan2!D257:D268)/SUM(Plan2!D245:D256))*100)-100</f>
        <v>3.7092601716272497</v>
      </c>
      <c r="E268" s="1">
        <f>((SUM(Plan2!E257:E268)/SUM(Plan2!E245:E256))*100)-100</f>
        <v>-5.9600766947355908</v>
      </c>
      <c r="F268" s="1">
        <f>((SUM(Plan2!F257:F268)/SUM(Plan2!F245:F256))*100)-100</f>
        <v>-8.8519558199077437</v>
      </c>
      <c r="G268" s="1">
        <f>((SUM(Plan2!G257:G268)/SUM(Plan2!G245:G256))*100)-100</f>
        <v>-8.6665181388417238</v>
      </c>
      <c r="H268" s="1">
        <f>((SUM(Plan2!H257:H268)/SUM(Plan2!H245:H256))*100)-100</f>
        <v>-32.011593309239558</v>
      </c>
      <c r="I268" s="1">
        <f>((SUM(Plan2!I257:I268)/SUM(Plan2!I245:I256))*100)-100</f>
        <v>-4.1721234145305885</v>
      </c>
      <c r="J268" s="1">
        <f>((SUM(Plan2!J257:J268)/SUM(Plan2!J245:J256))*100)-100</f>
        <v>-2.8509685829660896</v>
      </c>
      <c r="K268" s="36"/>
      <c r="L268" s="31"/>
      <c r="M268" s="31"/>
      <c r="N268" s="31"/>
      <c r="O268" s="31"/>
      <c r="P268" s="31"/>
      <c r="Q268" s="31"/>
    </row>
    <row r="269" spans="1:17" x14ac:dyDescent="0.25">
      <c r="A269" s="3">
        <v>44197</v>
      </c>
      <c r="B269" s="1">
        <f>((SUM(Plan2!B269:B269)/SUM(Plan2!B257:B257))*100)-100</f>
        <v>8.518465974861769</v>
      </c>
      <c r="C269" s="1">
        <f>((SUM(Plan2!C269:C269)/SUM(Plan2!C257:C257))*100)-100</f>
        <v>0.8078203079469688</v>
      </c>
      <c r="D269" s="1">
        <f>((SUM(Plan2!D269:D269)/SUM(Plan2!D257:D257))*100)-100</f>
        <v>-10.023461570561011</v>
      </c>
      <c r="E269" s="1">
        <f>((SUM(Plan2!E269:E269)/SUM(Plan2!E257:E257))*100)-100</f>
        <v>74.310026001454077</v>
      </c>
      <c r="F269" s="1">
        <f>((SUM(Plan2!F269:F269)/SUM(Plan2!F257:F257))*100)-100</f>
        <v>-2.4120452798393757</v>
      </c>
      <c r="G269" s="1">
        <f>((SUM(Plan2!G269:G269)/SUM(Plan2!G257:G257))*100)-100</f>
        <v>15.630262294514679</v>
      </c>
      <c r="H269" s="1">
        <f>((SUM(Plan2!H269:H269)/SUM(Plan2!H257:H257))*100)-100</f>
        <v>-10.986566847485875</v>
      </c>
      <c r="I269" s="1">
        <f>((SUM(Plan2!I269:I269)/SUM(Plan2!I257:I257))*100)-100</f>
        <v>13.45878213677716</v>
      </c>
      <c r="J269" s="1">
        <f>((SUM(Plan2!J269:J269)/SUM(Plan2!J257:J257))*100)-100</f>
        <v>11.306708682185658</v>
      </c>
      <c r="K269" s="36"/>
      <c r="L269" s="31"/>
      <c r="M269" s="31"/>
      <c r="N269" s="31"/>
      <c r="O269" s="31"/>
      <c r="P269" s="31"/>
      <c r="Q269" s="31"/>
    </row>
    <row r="270" spans="1:17" x14ac:dyDescent="0.25">
      <c r="A270" s="3">
        <v>44228</v>
      </c>
      <c r="B270" s="1">
        <f>((SUM(Plan2!B269:B270)/SUM(Plan2!B257:B258))*100)-100</f>
        <v>11.942675351364372</v>
      </c>
      <c r="C270" s="1">
        <f>((SUM(Plan2!C269:C270)/SUM(Plan2!C257:C258))*100)-100</f>
        <v>5.5790317804952139</v>
      </c>
      <c r="D270" s="1">
        <f>((SUM(Plan2!D269:D270)/SUM(Plan2!D257:D258))*100)-100</f>
        <v>-24.651137448712419</v>
      </c>
      <c r="E270" s="1">
        <f>((SUM(Plan2!E269:E270)/SUM(Plan2!E257:E258))*100)-100</f>
        <v>47.158493766199314</v>
      </c>
      <c r="F270" s="1">
        <f>((SUM(Plan2!F269:F270)/SUM(Plan2!F257:F258))*100)-100</f>
        <v>-0.21996308566153289</v>
      </c>
      <c r="G270" s="1">
        <f>((SUM(Plan2!G269:G270)/SUM(Plan2!G257:G258))*100)-100</f>
        <v>6.3945900463584024</v>
      </c>
      <c r="H270" s="1">
        <f>((SUM(Plan2!H269:H270)/SUM(Plan2!H257:H258))*100)-100</f>
        <v>-19.394524902529497</v>
      </c>
      <c r="I270" s="1">
        <f>((SUM(Plan2!I269:I270)/SUM(Plan2!I257:I258))*100)-100</f>
        <v>8.2087794239267708</v>
      </c>
      <c r="J270" s="1">
        <f>((SUM(Plan2!J269:J270)/SUM(Plan2!J257:J258))*100)-100</f>
        <v>6.551089974559801</v>
      </c>
      <c r="K270" s="36"/>
      <c r="L270" s="31"/>
      <c r="M270" s="31"/>
      <c r="N270" s="31"/>
      <c r="O270" s="31"/>
      <c r="P270" s="31"/>
      <c r="Q270" s="31"/>
    </row>
    <row r="271" spans="1:17" x14ac:dyDescent="0.25">
      <c r="A271" s="3">
        <v>44256</v>
      </c>
      <c r="B271" s="1">
        <f>((SUM(Plan2!B269:B271)/SUM(Plan2!B257:B259))*100)-100</f>
        <v>10.877177661558918</v>
      </c>
      <c r="C271" s="1">
        <f>((SUM(Plan2!C269:C271)/SUM(Plan2!C257:C259))*100)-100</f>
        <v>11.643369800851261</v>
      </c>
      <c r="D271" s="1">
        <f>((SUM(Plan2!D269:D271)/SUM(Plan2!D257:D259))*100)-100</f>
        <v>3.374017048607115</v>
      </c>
      <c r="E271" s="1">
        <f>((SUM(Plan2!E269:E271)/SUM(Plan2!E257:E259))*100)-100</f>
        <v>35.1655915994331</v>
      </c>
      <c r="F271" s="1">
        <f>((SUM(Plan2!F269:F271)/SUM(Plan2!F257:F259))*100)-100</f>
        <v>8.3970818197199719</v>
      </c>
      <c r="G271" s="1">
        <f>((SUM(Plan2!G269:G271)/SUM(Plan2!G257:G259))*100)-100</f>
        <v>10.185119474880764</v>
      </c>
      <c r="H271" s="1">
        <f>((SUM(Plan2!H269:H271)/SUM(Plan2!H257:H259))*100)-100</f>
        <v>-19.28076520625774</v>
      </c>
      <c r="I271" s="1">
        <f>((SUM(Plan2!I269:I271)/SUM(Plan2!I257:I259))*100)-100</f>
        <v>9.4765852282728531</v>
      </c>
      <c r="J271" s="1">
        <f>((SUM(Plan2!J269:J271)/SUM(Plan2!J257:J259))*100)-100</f>
        <v>9.170297531895045</v>
      </c>
      <c r="K271" s="36"/>
      <c r="L271" s="31"/>
      <c r="M271" s="31"/>
      <c r="N271" s="31"/>
      <c r="O271" s="31"/>
      <c r="P271" s="31"/>
      <c r="Q271" s="31"/>
    </row>
    <row r="272" spans="1:17" x14ac:dyDescent="0.25">
      <c r="A272" s="3">
        <v>44287</v>
      </c>
      <c r="B272" s="1">
        <f>((SUM(Plan2!B269:B272)/SUM(Plan2!B257:B260))*100)-100</f>
        <v>14.12204398285914</v>
      </c>
      <c r="C272" s="1">
        <f>((SUM(Plan2!C269:C272)/SUM(Plan2!C257:C260))*100)-100</f>
        <v>-35.577704203915005</v>
      </c>
      <c r="D272" s="1">
        <f>((SUM(Plan2!D269:D272)/SUM(Plan2!D257:D260))*100)-100</f>
        <v>-2.4893423086407012</v>
      </c>
      <c r="E272" s="1">
        <f>((SUM(Plan2!E269:E272)/SUM(Plan2!E257:E260))*100)-100</f>
        <v>64.932225983546488</v>
      </c>
      <c r="F272" s="1">
        <f>((SUM(Plan2!F269:F272)/SUM(Plan2!F257:F260))*100)-100</f>
        <v>1.7112193666756212</v>
      </c>
      <c r="G272" s="1">
        <f>((SUM(Plan2!G269:G272)/SUM(Plan2!G257:G260))*100)-100</f>
        <v>13.727304499323466</v>
      </c>
      <c r="H272" s="1">
        <f>((SUM(Plan2!H269:H272)/SUM(Plan2!H257:H260))*100)-100</f>
        <v>-15.550431071172497</v>
      </c>
      <c r="I272" s="1">
        <f>((SUM(Plan2!I269:I272)/SUM(Plan2!I257:I260))*100)-100</f>
        <v>6.1999144173222192</v>
      </c>
      <c r="J272" s="1">
        <f>((SUM(Plan2!J269:J272)/SUM(Plan2!J257:J260))*100)-100</f>
        <v>6.7687509300656359</v>
      </c>
      <c r="K272" s="36"/>
      <c r="L272" s="31"/>
      <c r="M272" s="31"/>
      <c r="N272" s="31"/>
      <c r="O272" s="31"/>
      <c r="P272" s="31"/>
      <c r="Q272" s="31"/>
    </row>
    <row r="273" spans="1:17" x14ac:dyDescent="0.25">
      <c r="A273" s="3">
        <v>44317</v>
      </c>
      <c r="B273" s="1">
        <f>((SUM(Plan2!B269:B273)/SUM(Plan2!B257:B261))*100)-100</f>
        <v>18.992070246024582</v>
      </c>
      <c r="C273" s="1">
        <f>((SUM(Plan2!C269:C273)/SUM(Plan2!C257:C261))*100)-100</f>
        <v>-42.71192663656602</v>
      </c>
      <c r="D273" s="1">
        <f>((SUM(Plan2!D269:D273)/SUM(Plan2!D257:D261))*100)-100</f>
        <v>-2.4899198451157361</v>
      </c>
      <c r="E273" s="1">
        <f>((SUM(Plan2!E269:E273)/SUM(Plan2!E257:E261))*100)-100</f>
        <v>42.970596627912101</v>
      </c>
      <c r="F273" s="1">
        <f>((SUM(Plan2!F269:F273)/SUM(Plan2!F257:F261))*100)-100</f>
        <v>4.1909693492027174</v>
      </c>
      <c r="G273" s="1">
        <f>((SUM(Plan2!G269:G273)/SUM(Plan2!G257:G261))*100)-100</f>
        <v>18.767314223359136</v>
      </c>
      <c r="H273" s="1">
        <f>((SUM(Plan2!H269:H273)/SUM(Plan2!H257:H261))*100)-100</f>
        <v>5.5106727276748444</v>
      </c>
      <c r="I273" s="1">
        <f>((SUM(Plan2!I269:I273)/SUM(Plan2!I257:I261))*100)-100</f>
        <v>12.224040998156283</v>
      </c>
      <c r="J273" s="1">
        <f>((SUM(Plan2!J269:J273)/SUM(Plan2!J257:J261))*100)-100</f>
        <v>12.183178880832671</v>
      </c>
      <c r="K273" s="36"/>
      <c r="L273" s="31"/>
      <c r="M273" s="31"/>
      <c r="N273" s="31"/>
      <c r="O273" s="31"/>
      <c r="P273" s="31"/>
      <c r="Q273" s="31"/>
    </row>
    <row r="274" spans="1:17" x14ac:dyDescent="0.25">
      <c r="A274" s="3">
        <v>44348</v>
      </c>
      <c r="B274" s="1">
        <f>((SUM(Plan2!B269:B274)/SUM(Plan2!B257:B262))*100)-100</f>
        <v>20.417119072444038</v>
      </c>
      <c r="C274" s="1">
        <f>((SUM(Plan2!C269:C274)/SUM(Plan2!C257:C262))*100)-100</f>
        <v>-43.954387127113002</v>
      </c>
      <c r="D274" s="1">
        <f>((SUM(Plan2!D269:D274)/SUM(Plan2!D257:D262))*100)-100</f>
        <v>-2.9895266753158296</v>
      </c>
      <c r="E274" s="1">
        <f>((SUM(Plan2!E269:E274)/SUM(Plan2!E257:E262))*100)-100</f>
        <v>38.652513125196009</v>
      </c>
      <c r="F274" s="1">
        <f>((SUM(Plan2!F269:F274)/SUM(Plan2!F257:F262))*100)-100</f>
        <v>6.6348190689257365</v>
      </c>
      <c r="G274" s="1">
        <f>((SUM(Plan2!G269:G274)/SUM(Plan2!G257:G262))*100)-100</f>
        <v>23.390979603043064</v>
      </c>
      <c r="H274" s="1">
        <f>((SUM(Plan2!H269:H274)/SUM(Plan2!H257:H262))*100)-100</f>
        <v>12.227460694668423</v>
      </c>
      <c r="I274" s="1">
        <f>((SUM(Plan2!I269:I274)/SUM(Plan2!I257:I262))*100)-100</f>
        <v>9.2555316295382966</v>
      </c>
      <c r="J274" s="1">
        <f>((SUM(Plan2!J269:J274)/SUM(Plan2!J257:J262))*100)-100</f>
        <v>10.240912348527104</v>
      </c>
      <c r="K274" s="36"/>
      <c r="L274" s="31"/>
      <c r="M274" s="31"/>
      <c r="N274" s="31"/>
      <c r="O274" s="31"/>
      <c r="P274" s="31"/>
      <c r="Q274" s="31"/>
    </row>
    <row r="275" spans="1:17" x14ac:dyDescent="0.25">
      <c r="A275" s="3">
        <v>44378</v>
      </c>
      <c r="B275" s="1">
        <f>((SUM(Plan2!B269:B275)/SUM(Plan2!B257:B263))*100)-100</f>
        <v>21.553934075459068</v>
      </c>
      <c r="C275" s="1">
        <f>((SUM(Plan2!C269:C275)/SUM(Plan2!C257:C263))*100)-100</f>
        <v>-24.785095971337512</v>
      </c>
      <c r="D275" s="1">
        <f>((SUM(Plan2!D269:D275)/SUM(Plan2!D257:D263))*100)-100</f>
        <v>-2.843324773130135</v>
      </c>
      <c r="E275" s="1">
        <f>((SUM(Plan2!E269:E275)/SUM(Plan2!E257:E263))*100)-100</f>
        <v>42.998194919023575</v>
      </c>
      <c r="F275" s="1">
        <f>((SUM(Plan2!F269:F275)/SUM(Plan2!F257:F263))*100)-100</f>
        <v>5.4669265425209943</v>
      </c>
      <c r="G275" s="1">
        <f>((SUM(Plan2!G269:G275)/SUM(Plan2!G257:G263))*100)-100</f>
        <v>24.271859158717078</v>
      </c>
      <c r="H275" s="1">
        <f>((SUM(Plan2!H269:H275)/SUM(Plan2!H257:H263))*100)-100</f>
        <v>15.694508753131473</v>
      </c>
      <c r="I275" s="1">
        <f>((SUM(Plan2!I269:I275)/SUM(Plan2!I257:I263))*100)-100</f>
        <v>7.0252997114877758</v>
      </c>
      <c r="J275" s="1">
        <f>((SUM(Plan2!J269:J275)/SUM(Plan2!J257:J263))*100)-100</f>
        <v>9.5505197608718504</v>
      </c>
      <c r="K275" s="36"/>
      <c r="L275" s="31"/>
      <c r="M275" s="31"/>
      <c r="N275" s="31"/>
      <c r="O275" s="31"/>
      <c r="P275" s="31"/>
      <c r="Q275" s="31"/>
    </row>
    <row r="276" spans="1:17" x14ac:dyDescent="0.25">
      <c r="A276" s="3">
        <v>44409</v>
      </c>
      <c r="B276" s="1">
        <f>((SUM(Plan2!B269:B276)/SUM(Plan2!B257:B264))*100)-100</f>
        <v>22.030674059675803</v>
      </c>
      <c r="C276" s="1">
        <f>((SUM(Plan2!C269:C276)/SUM(Plan2!C257:C264))*100)-100</f>
        <v>-18.192675198794419</v>
      </c>
      <c r="D276" s="1">
        <f>((SUM(Plan2!D269:D276)/SUM(Plan2!D257:D264))*100)-100</f>
        <v>-3.7515926575876506</v>
      </c>
      <c r="E276" s="1">
        <f>((SUM(Plan2!E269:E276)/SUM(Plan2!E257:E264))*100)-100</f>
        <v>47.640508962697169</v>
      </c>
      <c r="F276" s="1">
        <f>((SUM(Plan2!F269:F276)/SUM(Plan2!F257:F264))*100)-100</f>
        <v>4.6811451886343605</v>
      </c>
      <c r="G276" s="1">
        <f>((SUM(Plan2!G269:G276)/SUM(Plan2!G257:G264))*100)-100</f>
        <v>27.894071963054586</v>
      </c>
      <c r="H276" s="1">
        <f>((SUM(Plan2!H269:H276)/SUM(Plan2!H257:H264))*100)-100</f>
        <v>40.322207849830392</v>
      </c>
      <c r="I276" s="1">
        <f>((SUM(Plan2!I269:I276)/SUM(Plan2!I257:I264))*100)-100</f>
        <v>10.031782327760823</v>
      </c>
      <c r="J276" s="1">
        <f>((SUM(Plan2!J269:J276)/SUM(Plan2!J257:J264))*100)-100</f>
        <v>12.39201873646212</v>
      </c>
      <c r="K276" s="36"/>
      <c r="L276" s="31"/>
      <c r="M276" s="31"/>
      <c r="N276" s="31"/>
      <c r="O276" s="31"/>
      <c r="P276" s="31"/>
      <c r="Q276" s="31"/>
    </row>
    <row r="277" spans="1:17" x14ac:dyDescent="0.25">
      <c r="A277" s="3">
        <v>44440</v>
      </c>
      <c r="B277" s="1">
        <f>((SUM(Plan2!B269:B277)/SUM(Plan2!B257:B265))*100)-100</f>
        <v>21.674207355367983</v>
      </c>
      <c r="C277" s="1">
        <f>((SUM(Plan2!C269:C277)/SUM(Plan2!C257:C265))*100)-100</f>
        <v>-12.446042997798116</v>
      </c>
      <c r="D277" s="1">
        <f>((SUM(Plan2!D269:D277)/SUM(Plan2!D257:D265))*100)-100</f>
        <v>-2.1339086849451121</v>
      </c>
      <c r="E277" s="1">
        <f>((SUM(Plan2!E269:E277)/SUM(Plan2!E257:E265))*100)-100</f>
        <v>45.109249589390259</v>
      </c>
      <c r="F277" s="1">
        <f>((SUM(Plan2!F269:F277)/SUM(Plan2!F257:F265))*100)-100</f>
        <v>4.0422431234261751</v>
      </c>
      <c r="G277" s="1">
        <f>((SUM(Plan2!G269:G277)/SUM(Plan2!G257:G265))*100)-100</f>
        <v>29.811412194575809</v>
      </c>
      <c r="H277" s="1">
        <f>((SUM(Plan2!H269:H277)/SUM(Plan2!H257:H265))*100)-100</f>
        <v>40.980496244985005</v>
      </c>
      <c r="I277" s="1">
        <f>((SUM(Plan2!I269:I277)/SUM(Plan2!I257:I265))*100)-100</f>
        <v>8.8956935048720425</v>
      </c>
      <c r="J277" s="1">
        <f>((SUM(Plan2!J269:J277)/SUM(Plan2!J257:J265))*100)-100</f>
        <v>11.620469280049761</v>
      </c>
      <c r="K277" s="36"/>
      <c r="L277" s="31"/>
      <c r="M277" s="31"/>
      <c r="N277" s="31"/>
      <c r="O277" s="31"/>
      <c r="P277" s="31"/>
      <c r="Q277" s="31"/>
    </row>
    <row r="278" spans="1:17" x14ac:dyDescent="0.25">
      <c r="A278" s="3">
        <v>44470</v>
      </c>
      <c r="B278" s="1">
        <f>((SUM(Plan2!B269:B278)/SUM(Plan2!B257:B266))*100)-100</f>
        <v>19.023713764837936</v>
      </c>
      <c r="C278" s="1">
        <f>((SUM(Plan2!C269:C278)/SUM(Plan2!C257:C266))*100)-100</f>
        <v>-6.733068253726131</v>
      </c>
      <c r="D278" s="1">
        <f>((SUM(Plan2!D269:D278)/SUM(Plan2!D257:D266))*100)-100</f>
        <v>-2.0004132503301832</v>
      </c>
      <c r="E278" s="1">
        <f>((SUM(Plan2!E269:E278)/SUM(Plan2!E257:E266))*100)-100</f>
        <v>43.362268695882108</v>
      </c>
      <c r="F278" s="1">
        <f>((SUM(Plan2!F269:F278)/SUM(Plan2!F257:F266))*100)-100</f>
        <v>7.4001261371222</v>
      </c>
      <c r="G278" s="1">
        <f>((SUM(Plan2!G269:G278)/SUM(Plan2!G257:G266))*100)-100</f>
        <v>28.900621471444623</v>
      </c>
      <c r="H278" s="1">
        <f>((SUM(Plan2!H269:H278)/SUM(Plan2!H257:H266))*100)-100</f>
        <v>40.402436498002686</v>
      </c>
      <c r="I278" s="1">
        <f>((SUM(Plan2!I269:I278)/SUM(Plan2!I257:I266))*100)-100</f>
        <v>8.1821680136812063</v>
      </c>
      <c r="J278" s="1">
        <f>((SUM(Plan2!J269:J278)/SUM(Plan2!J257:J266))*100)-100</f>
        <v>10.51708288229311</v>
      </c>
      <c r="K278" s="36"/>
      <c r="L278" s="31"/>
      <c r="M278" s="31"/>
      <c r="N278" s="31"/>
      <c r="O278" s="31"/>
      <c r="P278" s="31"/>
      <c r="Q278" s="31"/>
    </row>
    <row r="279" spans="1:17" x14ac:dyDescent="0.25">
      <c r="A279" s="3">
        <v>44501</v>
      </c>
      <c r="B279" s="1">
        <f>((SUM(Plan2!B269:B279)/SUM(Plan2!B257:B267))*100)-100</f>
        <v>18.898925858113742</v>
      </c>
      <c r="C279" s="1">
        <f>((SUM(Plan2!C269:C279)/SUM(Plan2!C257:C267))*100)-100</f>
        <v>-5.1716828471399623</v>
      </c>
      <c r="D279" s="1">
        <f>((SUM(Plan2!D269:D279)/SUM(Plan2!D257:D267))*100)-100</f>
        <v>1.8089120558974372</v>
      </c>
      <c r="E279" s="1">
        <f>((SUM(Plan2!E269:E279)/SUM(Plan2!E257:E267))*100)-100</f>
        <v>41.181315783607744</v>
      </c>
      <c r="F279" s="1">
        <f>((SUM(Plan2!F269:F279)/SUM(Plan2!F257:F267))*100)-100</f>
        <v>7.9688494908046721</v>
      </c>
      <c r="G279" s="1">
        <f>((SUM(Plan2!G269:G279)/SUM(Plan2!G257:G267))*100)-100</f>
        <v>27.03070100719745</v>
      </c>
      <c r="H279" s="1">
        <f>((SUM(Plan2!H269:H279)/SUM(Plan2!H257:H267))*100)-100</f>
        <v>44.600631414262637</v>
      </c>
      <c r="I279" s="1">
        <f>((SUM(Plan2!I269:I279)/SUM(Plan2!I257:I267))*100)-100</f>
        <v>10.017665558147002</v>
      </c>
      <c r="J279" s="1">
        <f>((SUM(Plan2!J269:J279)/SUM(Plan2!J257:J267))*100)-100</f>
        <v>11.902311079318721</v>
      </c>
      <c r="K279" s="36"/>
      <c r="L279" s="31"/>
      <c r="M279" s="31"/>
      <c r="N279" s="31"/>
      <c r="O279" s="31"/>
      <c r="P279" s="31"/>
      <c r="Q279" s="31"/>
    </row>
    <row r="280" spans="1:17" x14ac:dyDescent="0.25">
      <c r="A280" s="3">
        <v>44531</v>
      </c>
      <c r="B280" s="1">
        <f>((SUM(Plan2!B269:B280)/SUM(Plan2!B257:B268))*100)-100</f>
        <v>19.612827387898577</v>
      </c>
      <c r="C280" s="1">
        <f>((SUM(Plan2!C269:C280)/SUM(Plan2!C257:C268))*100)-100</f>
        <v>-4.1253034030337545</v>
      </c>
      <c r="D280" s="1">
        <f>((SUM(Plan2!D269:D280)/SUM(Plan2!D257:D268))*100)-100</f>
        <v>4.1822508257882873</v>
      </c>
      <c r="E280" s="1">
        <f>((SUM(Plan2!E269:E280)/SUM(Plan2!E257:E268))*100)-100</f>
        <v>39.02930721923093</v>
      </c>
      <c r="F280" s="1">
        <f>((SUM(Plan2!F269:F280)/SUM(Plan2!F257:F268))*100)-100</f>
        <v>8.1124112738907712</v>
      </c>
      <c r="G280" s="1">
        <f>((SUM(Plan2!G269:G280)/SUM(Plan2!G257:G268))*100)-100</f>
        <v>25.12686622353695</v>
      </c>
      <c r="H280" s="1">
        <f>((SUM(Plan2!H269:H280)/SUM(Plan2!H257:H268))*100)-100</f>
        <v>44.235135633562322</v>
      </c>
      <c r="I280" s="1">
        <f>((SUM(Plan2!I269:I280)/SUM(Plan2!I257:I268))*100)-100</f>
        <v>10.357497140548631</v>
      </c>
      <c r="J280" s="1">
        <f>((SUM(Plan2!J269:J280)/SUM(Plan2!J257:J268))*100)-100</f>
        <v>12.252417468706824</v>
      </c>
      <c r="K280" s="36"/>
      <c r="L280" s="31"/>
      <c r="M280" s="31"/>
      <c r="N280" s="31"/>
      <c r="O280" s="31"/>
      <c r="P280" s="31"/>
      <c r="Q280" s="31"/>
    </row>
    <row r="281" spans="1:17" x14ac:dyDescent="0.25">
      <c r="A281" s="3">
        <v>44562</v>
      </c>
      <c r="B281" s="1">
        <f>((SUM(Plan2!B281:B281)/SUM(Plan2!B269:B269))*100)-100</f>
        <v>7.4890301159894648</v>
      </c>
      <c r="C281" s="1">
        <f>((SUM(Plan2!C281:C281)/SUM(Plan2!C269:C269))*100)-100</f>
        <v>49.830837498003547</v>
      </c>
      <c r="D281" s="1">
        <f>((SUM(Plan2!D281:D281)/SUM(Plan2!D269:D269))*100)-100</f>
        <v>19.740226073101724</v>
      </c>
      <c r="E281" s="1">
        <f>((SUM(Plan2!E281:E281)/SUM(Plan2!E269:E269))*100)-100</f>
        <v>-27.127263480816282</v>
      </c>
      <c r="F281" s="1">
        <f>((SUM(Plan2!F281:F281)/SUM(Plan2!F269:F269))*100)-100</f>
        <v>8.1234622178148612</v>
      </c>
      <c r="G281" s="1">
        <f>((SUM(Plan2!G281:G281)/SUM(Plan2!G269:G269))*100)-100</f>
        <v>15.954338061262959</v>
      </c>
      <c r="H281" s="1">
        <f>((SUM(Plan2!H281:H281)/SUM(Plan2!H269:H269))*100)-100</f>
        <v>32.992683056951364</v>
      </c>
      <c r="I281" s="1">
        <f>((SUM(Plan2!I281:I281)/SUM(Plan2!I269:I269))*100)-100</f>
        <v>7.677671920973836</v>
      </c>
      <c r="J281" s="1">
        <f>((SUM(Plan2!J281:J281)/SUM(Plan2!J269:J269))*100)-100</f>
        <v>7.6225354453052034</v>
      </c>
      <c r="K281" s="36"/>
      <c r="L281" s="31"/>
      <c r="M281" s="31"/>
      <c r="N281" s="31"/>
      <c r="O281" s="31"/>
      <c r="P281" s="31"/>
      <c r="Q281" s="31"/>
    </row>
    <row r="282" spans="1:17" x14ac:dyDescent="0.25">
      <c r="A282" s="3">
        <v>44593</v>
      </c>
      <c r="B282" s="1">
        <f>((SUM(Plan2!B281:B282)/SUM(Plan2!B269:B270))*100)-100</f>
        <v>11.117847628211479</v>
      </c>
      <c r="C282" s="1">
        <f>((SUM(Plan2!C281:C282)/SUM(Plan2!C269:C270))*100)-100</f>
        <v>36.72386452879536</v>
      </c>
      <c r="D282" s="1">
        <f>((SUM(Plan2!D281:D282)/SUM(Plan2!D269:D270))*100)-100</f>
        <v>13.534269141323804</v>
      </c>
      <c r="E282" s="1">
        <f>((SUM(Plan2!E281:E282)/SUM(Plan2!E269:E270))*100)-100</f>
        <v>-22.653455240780445</v>
      </c>
      <c r="F282" s="1">
        <f>((SUM(Plan2!F281:F282)/SUM(Plan2!F269:F270))*100)-100</f>
        <v>8.0375726358365966</v>
      </c>
      <c r="G282" s="1">
        <f>((SUM(Plan2!G281:G282)/SUM(Plan2!G269:G270))*100)-100</f>
        <v>24.178622472509389</v>
      </c>
      <c r="H282" s="1">
        <f>((SUM(Plan2!H281:H282)/SUM(Plan2!H269:H270))*100)-100</f>
        <v>60.931064360261445</v>
      </c>
      <c r="I282" s="1">
        <f>((SUM(Plan2!I281:I282)/SUM(Plan2!I269:I270))*100)-100</f>
        <v>20.154582919968504</v>
      </c>
      <c r="J282" s="1">
        <f>((SUM(Plan2!J281:J282)/SUM(Plan2!J269:J270))*100)-100</f>
        <v>17.633089366172655</v>
      </c>
      <c r="K282" s="36"/>
      <c r="L282" s="31"/>
      <c r="M282" s="31"/>
      <c r="N282" s="31"/>
      <c r="O282" s="31"/>
      <c r="P282" s="31"/>
      <c r="Q282" s="31"/>
    </row>
    <row r="283" spans="1:17" x14ac:dyDescent="0.25">
      <c r="A283" s="3">
        <v>44621</v>
      </c>
      <c r="B283" s="1">
        <f>((SUM(Plan2!B281:B283)/SUM(Plan2!B269:B271))*100)-100</f>
        <v>10.759162957197432</v>
      </c>
      <c r="C283" s="1">
        <f>((SUM(Plan2!C281:C283)/SUM(Plan2!C269:C271))*100)-100</f>
        <v>41.621287445634835</v>
      </c>
      <c r="D283" s="1">
        <f>((SUM(Plan2!D281:D283)/SUM(Plan2!D269:D271))*100)-100</f>
        <v>12.381421661735345</v>
      </c>
      <c r="E283" s="1">
        <f>((SUM(Plan2!E281:E283)/SUM(Plan2!E269:E271))*100)-100</f>
        <v>-12.796224457295409</v>
      </c>
      <c r="F283" s="1">
        <f>((SUM(Plan2!F281:F283)/SUM(Plan2!F269:F271))*100)-100</f>
        <v>8.8824933642612507</v>
      </c>
      <c r="G283" s="1">
        <f>((SUM(Plan2!G281:G283)/SUM(Plan2!G269:G271))*100)-100</f>
        <v>20.984031796557616</v>
      </c>
      <c r="H283" s="1">
        <f>((SUM(Plan2!H281:H283)/SUM(Plan2!H269:H271))*100)-100</f>
        <v>59.316836180666797</v>
      </c>
      <c r="I283" s="1">
        <f>((SUM(Plan2!I281:I283)/SUM(Plan2!I269:I271))*100)-100</f>
        <v>20.857305701056887</v>
      </c>
      <c r="J283" s="1">
        <f>((SUM(Plan2!J281:J283)/SUM(Plan2!J269:J271))*100)-100</f>
        <v>18.048417928069014</v>
      </c>
      <c r="K283" s="36"/>
      <c r="L283" s="31"/>
      <c r="M283" s="31"/>
      <c r="N283" s="31"/>
      <c r="O283" s="31"/>
      <c r="P283" s="31"/>
      <c r="Q283" s="31"/>
    </row>
    <row r="284" spans="1:17" x14ac:dyDescent="0.25">
      <c r="A284" s="3">
        <v>44652</v>
      </c>
      <c r="B284" s="1">
        <f>((SUM(Plan2!B281:B284)/SUM(Plan2!B269:B272))*100)-100</f>
        <v>10.763529210643981</v>
      </c>
      <c r="C284" s="1">
        <f>((SUM(Plan2!C281:C284)/SUM(Plan2!C269:C272))*100)-100</f>
        <v>124.76701308149649</v>
      </c>
      <c r="D284" s="1">
        <f>((SUM(Plan2!D281:D284)/SUM(Plan2!D269:D272))*100)-100</f>
        <v>14.544835166199931</v>
      </c>
      <c r="E284" s="1">
        <f>((SUM(Plan2!E281:E284)/SUM(Plan2!E269:E272))*100)-100</f>
        <v>-12.276771417455265</v>
      </c>
      <c r="F284" s="1">
        <f>((SUM(Plan2!F281:F284)/SUM(Plan2!F269:F272))*100)-100</f>
        <v>26.583907626014764</v>
      </c>
      <c r="G284" s="1">
        <f>((SUM(Plan2!G281:G284)/SUM(Plan2!G269:G272))*100)-100</f>
        <v>23.197473473911941</v>
      </c>
      <c r="H284" s="1">
        <f>((SUM(Plan2!H281:H284)/SUM(Plan2!H269:H272))*100)-100</f>
        <v>49.925744127307127</v>
      </c>
      <c r="I284" s="1">
        <f>((SUM(Plan2!I281:I284)/SUM(Plan2!I269:I272))*100)-100</f>
        <v>21.252850945321811</v>
      </c>
      <c r="J284" s="1">
        <f>((SUM(Plan2!J281:J284)/SUM(Plan2!J269:J272))*100)-100</f>
        <v>19.442947146699566</v>
      </c>
      <c r="K284" s="36"/>
      <c r="L284" s="31"/>
      <c r="M284" s="31"/>
      <c r="N284" s="31"/>
      <c r="O284" s="31"/>
      <c r="P284" s="31"/>
      <c r="Q284" s="31"/>
    </row>
    <row r="285" spans="1:17" x14ac:dyDescent="0.25">
      <c r="A285" s="3">
        <v>44682</v>
      </c>
      <c r="B285" s="1">
        <f>((SUM(Plan2!B281:B285)/SUM(Plan2!B269:B273))*100)-100</f>
        <v>13.17425398901095</v>
      </c>
      <c r="C285" s="1">
        <f>((SUM(Plan2!C281:C285)/SUM(Plan2!C269:C273))*100)-100</f>
        <v>142.7123535980401</v>
      </c>
      <c r="D285" s="1">
        <f>((SUM(Plan2!D281:D285)/SUM(Plan2!D269:D273))*100)-100</f>
        <v>14.051125671758285</v>
      </c>
      <c r="E285" s="1">
        <f>((SUM(Plan2!E281:E285)/SUM(Plan2!E269:E273))*100)-100</f>
        <v>-2.1798966187282218</v>
      </c>
      <c r="F285" s="1">
        <f>((SUM(Plan2!F281:F285)/SUM(Plan2!F269:F273))*100)-100</f>
        <v>28.318163626091831</v>
      </c>
      <c r="G285" s="1">
        <f>((SUM(Plan2!G281:G285)/SUM(Plan2!G269:G273))*100)-100</f>
        <v>22.208867634967561</v>
      </c>
      <c r="H285" s="1">
        <f>((SUM(Plan2!H281:H285)/SUM(Plan2!H269:H273))*100)-100</f>
        <v>14.948901206118649</v>
      </c>
      <c r="I285" s="1">
        <f>((SUM(Plan2!I281:I285)/SUM(Plan2!I269:I273))*100)-100</f>
        <v>22.793026212202207</v>
      </c>
      <c r="J285" s="1">
        <f>((SUM(Plan2!J281:J285)/SUM(Plan2!J269:J273))*100)-100</f>
        <v>21.248623298467436</v>
      </c>
      <c r="K285" s="36"/>
      <c r="L285" s="31"/>
      <c r="M285" s="31"/>
      <c r="N285" s="31"/>
      <c r="O285" s="31"/>
      <c r="P285" s="31"/>
      <c r="Q285" s="31"/>
    </row>
    <row r="286" spans="1:17" x14ac:dyDescent="0.25">
      <c r="A286" s="3">
        <v>44713</v>
      </c>
      <c r="B286" s="1">
        <f>((SUM(Plan2!B281:B286)/SUM(Plan2!B269:B274))*100)-100</f>
        <v>13.049731277173663</v>
      </c>
      <c r="C286" s="1">
        <f>((SUM(Plan2!C281:C286)/SUM(Plan2!C269:C274))*100)-100</f>
        <v>136.35476765676216</v>
      </c>
      <c r="D286" s="1">
        <f>((SUM(Plan2!D281:D286)/SUM(Plan2!D269:D274))*100)-100</f>
        <v>14.219749286329787</v>
      </c>
      <c r="E286" s="1">
        <f>((SUM(Plan2!E281:E286)/SUM(Plan2!E269:E274))*100)-100</f>
        <v>4.6123347820156795</v>
      </c>
      <c r="F286" s="1">
        <f>((SUM(Plan2!F281:F286)/SUM(Plan2!F269:F274))*100)-100</f>
        <v>24.481780985759485</v>
      </c>
      <c r="G286" s="1">
        <f>((SUM(Plan2!G281:G286)/SUM(Plan2!G269:G274))*100)-100</f>
        <v>23.252658239812064</v>
      </c>
      <c r="H286" s="1">
        <f>((SUM(Plan2!H281:H286)/SUM(Plan2!H269:H274))*100)-100</f>
        <v>11.613075206972042</v>
      </c>
      <c r="I286" s="1">
        <f>((SUM(Plan2!I281:I286)/SUM(Plan2!I269:I274))*100)-100</f>
        <v>22.671581144289888</v>
      </c>
      <c r="J286" s="1">
        <f>((SUM(Plan2!J281:J286)/SUM(Plan2!J269:J274))*100)-100</f>
        <v>21.063123523273731</v>
      </c>
      <c r="K286" s="36"/>
      <c r="L286" s="31"/>
      <c r="M286" s="31"/>
      <c r="N286" s="31"/>
      <c r="O286" s="31"/>
      <c r="P286" s="31"/>
      <c r="Q286" s="31"/>
    </row>
    <row r="287" spans="1:17" x14ac:dyDescent="0.25">
      <c r="A287" s="3">
        <v>44743</v>
      </c>
      <c r="B287" s="1">
        <f>((SUM(Plan2!B281:B287)/SUM(Plan2!B269:B275))*100)-100</f>
        <v>11.408199558876021</v>
      </c>
      <c r="C287" s="1">
        <f>((SUM(Plan2!C281:C287)/SUM(Plan2!C269:C275))*100)-100</f>
        <v>70.35786964241052</v>
      </c>
      <c r="D287" s="1">
        <f>((SUM(Plan2!D281:D287)/SUM(Plan2!D269:D275))*100)-100</f>
        <v>14.702337566102727</v>
      </c>
      <c r="E287" s="1">
        <f>((SUM(Plan2!E281:E287)/SUM(Plan2!E269:E275))*100)-100</f>
        <v>6.7937389149244751</v>
      </c>
      <c r="F287" s="1">
        <f>((SUM(Plan2!F281:F287)/SUM(Plan2!F269:F275))*100)-100</f>
        <v>17.993277588666004</v>
      </c>
      <c r="G287" s="1">
        <f>((SUM(Plan2!G281:G287)/SUM(Plan2!G269:G275))*100)-100</f>
        <v>24.370446293765923</v>
      </c>
      <c r="H287" s="1">
        <f>((SUM(Plan2!H281:H287)/SUM(Plan2!H269:H275))*100)-100</f>
        <v>9.7583625866894295</v>
      </c>
      <c r="I287" s="1">
        <f>((SUM(Plan2!I281:I287)/SUM(Plan2!I269:I275))*100)-100</f>
        <v>20.264732716524961</v>
      </c>
      <c r="J287" s="1">
        <f>((SUM(Plan2!J281:J287)/SUM(Plan2!J269:J275))*100)-100</f>
        <v>18.020384156234599</v>
      </c>
      <c r="K287" s="36"/>
      <c r="L287" s="31"/>
      <c r="M287" s="31"/>
      <c r="N287" s="31"/>
      <c r="O287" s="31"/>
      <c r="P287" s="31"/>
      <c r="Q287" s="31"/>
    </row>
    <row r="288" spans="1:17" x14ac:dyDescent="0.25">
      <c r="A288" s="3">
        <v>44774</v>
      </c>
      <c r="B288" s="1">
        <f>((SUM(Plan2!B281:B288)/SUM(Plan2!B269:B276))*100)-100</f>
        <v>7.4458401321372065</v>
      </c>
      <c r="C288" s="1">
        <f>((SUM(Plan2!C281:C288)/SUM(Plan2!C269:C276))*100)-100</f>
        <v>57.341302789360952</v>
      </c>
      <c r="D288" s="1">
        <f>((SUM(Plan2!D281:D288)/SUM(Plan2!D269:D276))*100)-100</f>
        <v>17.799589230340331</v>
      </c>
      <c r="E288" s="1">
        <f>((SUM(Plan2!E281:E288)/SUM(Plan2!E269:E276))*100)-100</f>
        <v>12.498686877551464</v>
      </c>
      <c r="F288" s="1">
        <f>((SUM(Plan2!F281:F288)/SUM(Plan2!F269:F276))*100)-100</f>
        <v>15.343978302377081</v>
      </c>
      <c r="G288" s="1">
        <f>((SUM(Plan2!G281:G288)/SUM(Plan2!G269:G276))*100)-100</f>
        <v>23.817835593556836</v>
      </c>
      <c r="H288" s="1">
        <f>((SUM(Plan2!H281:H288)/SUM(Plan2!H269:H276))*100)-100</f>
        <v>0.5717880102822761</v>
      </c>
      <c r="I288" s="1">
        <f>((SUM(Plan2!I281:I288)/SUM(Plan2!I269:I276))*100)-100</f>
        <v>16.623773561278085</v>
      </c>
      <c r="J288" s="1">
        <f>((SUM(Plan2!J281:J288)/SUM(Plan2!J269:J276))*100)-100</f>
        <v>13.892427042783439</v>
      </c>
      <c r="K288" s="36"/>
      <c r="L288" s="31"/>
      <c r="M288" s="31"/>
      <c r="N288" s="31"/>
      <c r="O288" s="31"/>
      <c r="P288" s="31"/>
      <c r="Q288" s="31"/>
    </row>
    <row r="289" spans="1:17" x14ac:dyDescent="0.25">
      <c r="A289" s="3">
        <v>44805</v>
      </c>
      <c r="B289" s="1">
        <f>((SUM(Plan2!B281:B289)/SUM(Plan2!B269:B277))*100)-100</f>
        <v>4.9523891304626062</v>
      </c>
      <c r="C289" s="1">
        <f>((SUM(Plan2!C281:C289)/SUM(Plan2!C269:C277))*100)-100</f>
        <v>46.712620622619596</v>
      </c>
      <c r="D289" s="1">
        <f>((SUM(Plan2!D281:D289)/SUM(Plan2!D269:D277))*100)-100</f>
        <v>16.037879843270588</v>
      </c>
      <c r="E289" s="1">
        <f>((SUM(Plan2!E281:E289)/SUM(Plan2!E269:E277))*100)-100</f>
        <v>12.162528179384509</v>
      </c>
      <c r="F289" s="1">
        <f>((SUM(Plan2!F281:F289)/SUM(Plan2!F269:F277))*100)-100</f>
        <v>14.229325799320947</v>
      </c>
      <c r="G289" s="1">
        <f>((SUM(Plan2!G281:G289)/SUM(Plan2!G269:G277))*100)-100</f>
        <v>24.4414411561702</v>
      </c>
      <c r="H289" s="1">
        <f>((SUM(Plan2!H281:H289)/SUM(Plan2!H269:H277))*100)-100</f>
        <v>-2.0376380567372223</v>
      </c>
      <c r="I289" s="1">
        <f>((SUM(Plan2!I281:I289)/SUM(Plan2!I269:I277))*100)-100</f>
        <v>14.174440353942913</v>
      </c>
      <c r="J289" s="1">
        <f>((SUM(Plan2!J281:J289)/SUM(Plan2!J269:J277))*100)-100</f>
        <v>11.313390093724934</v>
      </c>
      <c r="K289" s="36"/>
      <c r="L289" s="31"/>
      <c r="M289" s="31"/>
      <c r="N289" s="31"/>
      <c r="O289" s="31"/>
      <c r="P289" s="31"/>
      <c r="Q289" s="31"/>
    </row>
    <row r="290" spans="1:17" x14ac:dyDescent="0.25">
      <c r="A290" s="3">
        <v>44835</v>
      </c>
      <c r="B290" s="1">
        <f>((SUM(Plan2!B281:B290)/SUM(Plan2!B269:B278))*100)-100</f>
        <v>3.8801416390089827</v>
      </c>
      <c r="C290" s="1">
        <f>((SUM(Plan2!C281:C290)/SUM(Plan2!C269:C278))*100)-100</f>
        <v>37.760836536366298</v>
      </c>
      <c r="D290" s="1">
        <f>((SUM(Plan2!D281:D290)/SUM(Plan2!D269:D278))*100)-100</f>
        <v>14.899621819579977</v>
      </c>
      <c r="E290" s="1">
        <f>((SUM(Plan2!E281:E290)/SUM(Plan2!E269:E278))*100)-100</f>
        <v>11.223862336665036</v>
      </c>
      <c r="F290" s="1">
        <f>((SUM(Plan2!F281:F290)/SUM(Plan2!F269:F278))*100)-100</f>
        <v>8.7233845507402634</v>
      </c>
      <c r="G290" s="1">
        <f>((SUM(Plan2!G281:G290)/SUM(Plan2!G269:G278))*100)-100</f>
        <v>24.239937755392475</v>
      </c>
      <c r="H290" s="1">
        <f>((SUM(Plan2!H281:H290)/SUM(Plan2!H269:H278))*100)-100</f>
        <v>-2.9638358215856329</v>
      </c>
      <c r="I290" s="1">
        <f>((SUM(Plan2!I281:I290)/SUM(Plan2!I269:I278))*100)-100</f>
        <v>12.678552347360167</v>
      </c>
      <c r="J290" s="1">
        <f>((SUM(Plan2!J281:J290)/SUM(Plan2!J269:J278))*100)-100</f>
        <v>9.8473339805313742</v>
      </c>
      <c r="K290" s="36"/>
      <c r="L290" s="31"/>
      <c r="M290" s="31"/>
      <c r="N290" s="31"/>
      <c r="O290" s="31"/>
      <c r="P290" s="31"/>
      <c r="Q290" s="31"/>
    </row>
    <row r="291" spans="1:17" x14ac:dyDescent="0.25">
      <c r="A291" s="3">
        <v>44866</v>
      </c>
      <c r="B291" s="1">
        <f>((SUM(Plan2!B281:B291)/SUM(Plan2!B269:B279))*100)-100</f>
        <v>2.2677805737422432</v>
      </c>
      <c r="C291" s="1">
        <f>((SUM(Plan2!C281:C291)/SUM(Plan2!C269:C279))*100)-100</f>
        <v>35.55878098496666</v>
      </c>
      <c r="D291" s="1">
        <f>((SUM(Plan2!D281:D291)/SUM(Plan2!D269:D279))*100)-100</f>
        <v>10.465046313991124</v>
      </c>
      <c r="E291" s="1">
        <f>((SUM(Plan2!E281:E291)/SUM(Plan2!E269:E279))*100)-100</f>
        <v>12.372806624103077</v>
      </c>
      <c r="F291" s="1">
        <f>((SUM(Plan2!F281:F291)/SUM(Plan2!F269:F279))*100)-100</f>
        <v>7.2340162896230424</v>
      </c>
      <c r="G291" s="1">
        <f>((SUM(Plan2!G281:G291)/SUM(Plan2!G269:G279))*100)-100</f>
        <v>23.818254248834393</v>
      </c>
      <c r="H291" s="1">
        <f>((SUM(Plan2!H281:H291)/SUM(Plan2!H269:H279))*100)-100</f>
        <v>-14.946901619538082</v>
      </c>
      <c r="I291" s="1">
        <f>((SUM(Plan2!I281:I291)/SUM(Plan2!I269:I279))*100)-100</f>
        <v>10.569212631397946</v>
      </c>
      <c r="J291" s="1">
        <f>((SUM(Plan2!J281:J291)/SUM(Plan2!J269:J279))*100)-100</f>
        <v>7.9481347055458116</v>
      </c>
      <c r="K291" s="36"/>
      <c r="L291" s="31"/>
      <c r="M291" s="31"/>
      <c r="N291" s="31"/>
      <c r="O291" s="31"/>
      <c r="P291" s="31"/>
      <c r="Q291" s="31"/>
    </row>
    <row r="292" spans="1:17" x14ac:dyDescent="0.25">
      <c r="A292" s="3">
        <v>44896</v>
      </c>
      <c r="B292" s="1">
        <f>((SUM(Plan2!B281:B292)/SUM(Plan2!B269:B280))*100)-100</f>
        <v>0.78316139821323816</v>
      </c>
      <c r="C292" s="1">
        <f>((SUM(Plan2!C281:C292)/SUM(Plan2!C269:C280))*100)-100</f>
        <v>34.381133068520512</v>
      </c>
      <c r="D292" s="1">
        <f>((SUM(Plan2!D281:D292)/SUM(Plan2!D269:D280))*100)-100</f>
        <v>14.150718695513433</v>
      </c>
      <c r="E292" s="1">
        <f>((SUM(Plan2!E281:E292)/SUM(Plan2!E269:E280))*100)-100</f>
        <v>11.927784467603985</v>
      </c>
      <c r="F292" s="1">
        <f>((SUM(Plan2!F281:F292)/SUM(Plan2!F269:F280))*100)-100</f>
        <v>5.8941315492714494</v>
      </c>
      <c r="G292" s="1">
        <f>((SUM(Plan2!G281:G292)/SUM(Plan2!G269:G280))*100)-100</f>
        <v>23.666151520973486</v>
      </c>
      <c r="H292" s="1">
        <f>((SUM(Plan2!H281:H292)/SUM(Plan2!H269:H280))*100)-100</f>
        <v>-15.616506877698171</v>
      </c>
      <c r="I292" s="1">
        <f>((SUM(Plan2!I281:I292)/SUM(Plan2!I269:I280))*100)-100</f>
        <v>9.3859427134057825</v>
      </c>
      <c r="J292" s="1">
        <f>((SUM(Plan2!J281:J292)/SUM(Plan2!J269:J280))*100)-100</f>
        <v>6.7498914413972102</v>
      </c>
      <c r="K292" s="36"/>
      <c r="L292" s="31"/>
      <c r="M292" s="31"/>
      <c r="N292" s="31"/>
      <c r="O292" s="31"/>
      <c r="P292" s="31"/>
      <c r="Q292" s="31"/>
    </row>
    <row r="293" spans="1:17" x14ac:dyDescent="0.25">
      <c r="A293" s="3">
        <v>44957</v>
      </c>
      <c r="B293" s="1">
        <f>((SUM(Plan2!B293:B293)/SUM(Plan2!B281:B281))*100)-100</f>
        <v>-6.0929070414574369</v>
      </c>
      <c r="C293" s="1">
        <f>((SUM(Plan2!C293:C293)/SUM(Plan2!C281:C281))*100)-100</f>
        <v>15.667693261445365</v>
      </c>
      <c r="D293" s="1">
        <f>((SUM(Plan2!D293:D293)/SUM(Plan2!D281:D281))*100)-100</f>
        <v>4.8441366979449043</v>
      </c>
      <c r="E293" s="1">
        <f>((SUM(Plan2!E293:E293)/SUM(Plan2!E281:E281))*100)-100</f>
        <v>99.702355798827568</v>
      </c>
      <c r="F293" s="1">
        <f>((SUM(Plan2!F293:F293)/SUM(Plan2!F281:F281))*100)-100</f>
        <v>10.538172804541773</v>
      </c>
      <c r="G293" s="1">
        <f>((SUM(Plan2!G293:G293)/SUM(Plan2!G281:G281))*100)-100</f>
        <v>10.643743995400683</v>
      </c>
      <c r="H293" s="1">
        <f>((SUM(Plan2!H293:H293)/SUM(Plan2!H281:H281))*100)-100</f>
        <v>-42.650899456137545</v>
      </c>
      <c r="I293" s="1">
        <f>((SUM(Plan2!I293:I293)/SUM(Plan2!I281:I281))*100)-100</f>
        <v>-4.545999566291087</v>
      </c>
      <c r="J293" s="1">
        <f>((SUM(Plan2!J293:J293)/SUM(Plan2!J281:J281))*100)-100</f>
        <v>-4.5922890870324125</v>
      </c>
      <c r="K293" s="36"/>
      <c r="L293" s="31"/>
      <c r="M293" s="31"/>
      <c r="N293" s="31"/>
      <c r="O293" s="31"/>
      <c r="P293" s="31"/>
      <c r="Q293" s="31"/>
    </row>
    <row r="294" spans="1:17" x14ac:dyDescent="0.25">
      <c r="A294" s="3">
        <v>44985</v>
      </c>
      <c r="B294" s="1">
        <f>((SUM(Plan2!B293:B294)/SUM(Plan2!B281:B282))*100)-100</f>
        <v>-6.9825879505201982</v>
      </c>
      <c r="C294" s="1">
        <f>((SUM(Plan2!C293:C294)/SUM(Plan2!C281:C282))*100)-100</f>
        <v>15.622038670855659</v>
      </c>
      <c r="D294" s="1">
        <f>((SUM(Plan2!D293:D294)/SUM(Plan2!D281:D282))*100)-100</f>
        <v>30.807097508331196</v>
      </c>
      <c r="E294" s="1">
        <f>((SUM(Plan2!E293:E294)/SUM(Plan2!E281:E282))*100)-100</f>
        <v>97.35079893023277</v>
      </c>
      <c r="F294" s="1">
        <f>((SUM(Plan2!F293:F294)/SUM(Plan2!F281:F282))*100)-100</f>
        <v>7.3340259199346889</v>
      </c>
      <c r="G294" s="1">
        <f>((SUM(Plan2!G293:G294)/SUM(Plan2!G281:G282))*100)-100</f>
        <v>8.6666694934602475</v>
      </c>
      <c r="H294" s="1">
        <f>((SUM(Plan2!H293:H294)/SUM(Plan2!H281:H282))*100)-100</f>
        <v>-67.024598817309766</v>
      </c>
      <c r="I294" s="1">
        <f>((SUM(Plan2!I293:I294)/SUM(Plan2!I281:I282))*100)-100</f>
        <v>-11.351670837707829</v>
      </c>
      <c r="J294" s="1">
        <f>((SUM(Plan2!J293:J294)/SUM(Plan2!J281:J282))*100)-100</f>
        <v>-9.8272213037491412</v>
      </c>
      <c r="K294" s="36"/>
      <c r="L294" s="31"/>
      <c r="M294" s="31"/>
      <c r="N294" s="31"/>
      <c r="O294" s="31"/>
      <c r="P294" s="31"/>
      <c r="Q294" s="31"/>
    </row>
    <row r="295" spans="1:17" x14ac:dyDescent="0.25">
      <c r="A295" s="3">
        <v>45016</v>
      </c>
      <c r="B295" s="15">
        <f>((SUM(Plan2!B293:B295)/SUM(Plan2!B281:B283))*100)-100</f>
        <v>-8.4209902523013227</v>
      </c>
      <c r="C295" s="15">
        <f>((SUM(Plan2!C293:C295)/SUM(Plan2!C281:C283))*100)-100</f>
        <v>6.8937887456627038</v>
      </c>
      <c r="D295" s="15">
        <f>((SUM(Plan2!D293:D295)/SUM(Plan2!D281:D283))*100)-100</f>
        <v>3.9379826319964764</v>
      </c>
      <c r="E295" s="15">
        <f>((SUM(Plan2!E293:E295)/SUM(Plan2!E281:E283))*100)-100</f>
        <v>76.279953065228625</v>
      </c>
      <c r="F295" s="15">
        <f>((SUM(Plan2!F293:F295)/SUM(Plan2!F281:F283))*100)-100</f>
        <v>5.6754063899711298</v>
      </c>
      <c r="G295" s="15">
        <f>((SUM(Plan2!G293:G295)/SUM(Plan2!G281:G283))*100)-100</f>
        <v>8.8152761958593544</v>
      </c>
      <c r="H295" s="15">
        <f>((SUM(Plan2!H293:H295)/SUM(Plan2!H281:H283))*100)-100</f>
        <v>-63.567296770812646</v>
      </c>
      <c r="I295" s="15">
        <f>((SUM(Plan2!I293:I295)/SUM(Plan2!I281:I283))*100)-100</f>
        <v>-12.254289310277215</v>
      </c>
      <c r="J295" s="15">
        <f>((SUM(Plan2!J293:J295)/SUM(Plan2!J281:J283))*100)-100</f>
        <v>-10.542428013118581</v>
      </c>
      <c r="K295" s="1"/>
      <c r="L295" s="1"/>
      <c r="M295" s="1"/>
      <c r="N295" s="1"/>
    </row>
    <row r="296" spans="1:17" x14ac:dyDescent="0.25">
      <c r="A296" s="3">
        <v>45046</v>
      </c>
      <c r="B296" s="15">
        <f>((SUM(Plan2!B293:B296)/SUM(Plan2!B281:B284))*100)-100</f>
        <v>-5.1584659622829037</v>
      </c>
      <c r="C296" s="15">
        <f>((SUM(Plan2!C293:C296)/SUM(Plan2!C281:C284))*100)-100</f>
        <v>22.952789796020511</v>
      </c>
      <c r="D296" s="15">
        <f>((SUM(Plan2!D293:D296)/SUM(Plan2!D281:D284))*100)-100</f>
        <v>4.3763859011859836</v>
      </c>
      <c r="E296" s="15">
        <f>((SUM(Plan2!E293:E296)/SUM(Plan2!E281:E284))*100)-100</f>
        <v>57.005061086727039</v>
      </c>
      <c r="F296" s="15">
        <f>((SUM(Plan2!F293:F296)/SUM(Plan2!F281:F284))*100)-100</f>
        <v>2.5428443965424492</v>
      </c>
      <c r="G296" s="15">
        <f>((SUM(Plan2!G293:G296)/SUM(Plan2!G281:G284))*100)-100</f>
        <v>7.8714345781542079</v>
      </c>
      <c r="H296" s="15">
        <f>((SUM(Plan2!H293:H296)/SUM(Plan2!H281:H284))*100)-100</f>
        <v>-60.121451827976159</v>
      </c>
      <c r="I296" s="15">
        <f>((SUM(Plan2!I293:I296)/SUM(Plan2!I281:I284))*100)-100</f>
        <v>-6.6546878009154682</v>
      </c>
      <c r="J296" s="15">
        <f>((SUM(Plan2!J293:J296)/SUM(Plan2!J281:J284))*100)-100</f>
        <v>-5.2077936061974128</v>
      </c>
      <c r="K296" s="1"/>
      <c r="L296" s="1"/>
      <c r="M296" s="1"/>
      <c r="N296" s="1"/>
    </row>
    <row r="297" spans="1:17" x14ac:dyDescent="0.25">
      <c r="A297" s="3">
        <v>45077</v>
      </c>
      <c r="B297" s="15">
        <f>((SUM(Plan2!B293:B297)/SUM(Plan2!B281:B285))*100)-100</f>
        <v>-6.0019885453841226</v>
      </c>
      <c r="C297" s="15">
        <f>((SUM(Plan2!C293:C297)/SUM(Plan2!C281:C285))*100)-100</f>
        <v>15.102681040456261</v>
      </c>
      <c r="D297" s="15">
        <f>((SUM(Plan2!D293:D297)/SUM(Plan2!D281:D285))*100)-100</f>
        <v>6.3959500210962119</v>
      </c>
      <c r="E297" s="15">
        <f>((SUM(Plan2!E293:E297)/SUM(Plan2!E281:E285))*100)-100</f>
        <v>41.414324693954512</v>
      </c>
      <c r="F297" s="15">
        <f>((SUM(Plan2!F293:F297)/SUM(Plan2!F281:F285))*100)-100</f>
        <v>0.75843283357018265</v>
      </c>
      <c r="G297" s="15">
        <f>((SUM(Plan2!G293:G297)/SUM(Plan2!G281:G285))*100)-100</f>
        <v>7.2815407283785873</v>
      </c>
      <c r="H297" s="15">
        <f>((SUM(Plan2!H293:H297)/SUM(Plan2!H281:H285))*100)-100</f>
        <v>-60.298183075771021</v>
      </c>
      <c r="I297" s="15">
        <f>((SUM(Plan2!I293:I297)/SUM(Plan2!I281:I285))*100)-100</f>
        <v>-9.920123061299762</v>
      </c>
      <c r="J297" s="15">
        <f>((SUM(Plan2!J293:J297)/SUM(Plan2!J281:J285))*100)-100</f>
        <v>-8.0881926516948539</v>
      </c>
      <c r="K297" s="1"/>
      <c r="L297" s="1"/>
      <c r="M297" s="1"/>
      <c r="N297" s="1"/>
    </row>
    <row r="298" spans="1:17" x14ac:dyDescent="0.25">
      <c r="A298" s="3">
        <v>45107</v>
      </c>
      <c r="B298" s="15">
        <f>((SUM(Plan2!B293:B298)/SUM(Plan2!B281:B286))*100)-100</f>
        <v>-6.0179340054986454</v>
      </c>
      <c r="C298" s="15">
        <f>((SUM(Plan2!C293:C298)/SUM(Plan2!C281:C286))*100)-100</f>
        <v>9.7822612790594548</v>
      </c>
      <c r="D298" s="15">
        <f>((SUM(Plan2!D293:D298)/SUM(Plan2!D281:D286))*100)-100</f>
        <v>6.8807618585124715</v>
      </c>
      <c r="E298" s="15">
        <f>((SUM(Plan2!E293:E298)/SUM(Plan2!E281:E286))*100)-100</f>
        <v>35.321439948208479</v>
      </c>
      <c r="F298" s="15">
        <f>((SUM(Plan2!F293:F298)/SUM(Plan2!F281:F286))*100)-100</f>
        <v>-0.54475312593818614</v>
      </c>
      <c r="G298" s="15">
        <f>((SUM(Plan2!G293:G298)/SUM(Plan2!G281:G286))*100)-100</f>
        <v>7.0644363409337672</v>
      </c>
      <c r="H298" s="15">
        <f>((SUM(Plan2!H293:H298)/SUM(Plan2!H281:H286))*100)-100</f>
        <v>-57.925937281296967</v>
      </c>
      <c r="I298" s="15">
        <f>((SUM(Plan2!I293:I298)/SUM(Plan2!I281:I286))*100)-100</f>
        <v>-10.242546729253917</v>
      </c>
      <c r="J298" s="15">
        <f>((SUM(Plan2!J293:J298)/SUM(Plan2!J281:J286))*100)-100</f>
        <v>-8.4517563889706935</v>
      </c>
      <c r="K298" s="1"/>
      <c r="L298" s="1"/>
      <c r="M298" s="1"/>
      <c r="N298" s="1"/>
    </row>
    <row r="299" spans="1:17" x14ac:dyDescent="0.25">
      <c r="A299" s="3">
        <v>45108</v>
      </c>
      <c r="B299" s="15">
        <f>(SUM(Plan2!B293:B299)/SUM(Plan2!B281:B287)*100)-100</f>
        <v>-5.5313340616420419</v>
      </c>
      <c r="C299" s="15">
        <f>(SUM(Plan2!C293:C299)/SUM(Plan2!C281:C287)*100)-100</f>
        <v>5.0934786195560662</v>
      </c>
      <c r="D299" s="15">
        <f>(SUM(Plan2!D293:D299)/SUM(Plan2!D281:D287)*100)-100</f>
        <v>7.6090313589949403</v>
      </c>
      <c r="E299" s="15">
        <f>(SUM(Plan2!E293:E299)/SUM(Plan2!E281:E287)*100)-100</f>
        <v>28.344081855137148</v>
      </c>
      <c r="F299" s="15">
        <f>(SUM(Plan2!F293:F299)/SUM(Plan2!F281:F287)*100)-100</f>
        <v>-5.8721780524401197</v>
      </c>
      <c r="G299" s="15">
        <f>(SUM(Plan2!G293:G299)/SUM(Plan2!G281:G287)*100)-100</f>
        <v>4.5967812245928883</v>
      </c>
      <c r="H299" s="15">
        <f>(SUM(Plan2!H293:H299)/SUM(Plan2!H281:H287)*100)-100</f>
        <v>-56.397987652433279</v>
      </c>
      <c r="I299" s="15">
        <f>(SUM(Plan2!I293:I299)/SUM(Plan2!I281:I287)*100)-100</f>
        <v>-5.0092918341036636</v>
      </c>
      <c r="J299" s="15">
        <f>(SUM(Plan2!J293:J299)/SUM(Plan2!J281:J287)*100)-100</f>
        <v>-4.6161984654583961</v>
      </c>
      <c r="K299" s="1"/>
      <c r="L299" s="1"/>
      <c r="M299" s="1"/>
      <c r="N299" s="1"/>
    </row>
    <row r="300" spans="1:17" x14ac:dyDescent="0.25">
      <c r="A300" s="3">
        <v>45139</v>
      </c>
      <c r="B300" s="15">
        <f>(SUM(Plan2!B293:B300)/SUM(Plan2!B281:B288)*100)-100</f>
        <v>-2.8467729663931465</v>
      </c>
      <c r="C300" s="15">
        <f>(SUM(Plan2!C293:C300)/SUM(Plan2!C281:C288)*100)-100</f>
        <v>6.8469646497572256</v>
      </c>
      <c r="D300" s="15">
        <f>(SUM(Plan2!D293:D300)/SUM(Plan2!D281:D288)*100)-100</f>
        <v>7.6264851762765318</v>
      </c>
      <c r="E300" s="15">
        <f>(SUM(Plan2!E293:E300)/SUM(Plan2!E281:E288)*100)-100</f>
        <v>20.621957626790206</v>
      </c>
      <c r="F300" s="15">
        <f>(SUM(Plan2!F293:F300)/SUM(Plan2!F281:F288)*100)-100</f>
        <v>-4.6999862544872002</v>
      </c>
      <c r="G300" s="15">
        <f>(SUM(Plan2!G293:G300)/SUM(Plan2!G281:G288)*100)-100</f>
        <v>2.4819101661754104</v>
      </c>
      <c r="H300" s="15">
        <f>(SUM(Plan2!H293:H300)/SUM(Plan2!H281:H288)*100)-100</f>
        <v>-51.997624622322583</v>
      </c>
      <c r="I300" s="15">
        <f>(SUM(Plan2!I293:I300)/SUM(Plan2!I281:I288)*100)-100</f>
        <v>-3.3175202703690161</v>
      </c>
      <c r="J300" s="15">
        <f>(SUM(Plan2!J293:J300)/SUM(Plan2!J281:J288)*100)-100</f>
        <v>-2.7820152918010308</v>
      </c>
      <c r="K300" s="1"/>
      <c r="L300" s="1"/>
      <c r="M300" s="1"/>
      <c r="N300" s="1"/>
    </row>
    <row r="301" spans="1:17" x14ac:dyDescent="0.25">
      <c r="A301" s="3">
        <v>45170</v>
      </c>
      <c r="B301" s="15">
        <f>(SUM(Plan2!B293:B301)/SUM(Plan2!B281:B289)*100)-100</f>
        <v>-0.98703817998907084</v>
      </c>
      <c r="C301" s="15">
        <f>(SUM(Plan2!C293:C301)/SUM(Plan2!C281:C289)*100)-100</f>
        <v>9.2026716732509897</v>
      </c>
      <c r="D301" s="15">
        <f>(SUM(Plan2!D293:D301)/SUM(Plan2!D281:D289)*100)-100</f>
        <v>8.6155926889230443</v>
      </c>
      <c r="E301" s="15">
        <f>(SUM(Plan2!E293:E301)/SUM(Plan2!E281:E289)*100)-100</f>
        <v>20.561521720900672</v>
      </c>
      <c r="F301" s="15">
        <f>(SUM(Plan2!F293:F301)/SUM(Plan2!F281:F289)*100)-100</f>
        <v>-0.66234380565251172</v>
      </c>
      <c r="G301" s="15">
        <f>(SUM(Plan2!G293:G301)/SUM(Plan2!G281:G289)*100)-100</f>
        <v>1.6034336993509868</v>
      </c>
      <c r="H301" s="15">
        <f>(SUM(Plan2!H293:H301)/SUM(Plan2!H281:H289)*100)-100</f>
        <v>-49.730146130368645</v>
      </c>
      <c r="I301" s="15">
        <f>(SUM(Plan2!I293:I301)/SUM(Plan2!I281:I289)*100)-100</f>
        <v>-0.72203379727291406</v>
      </c>
      <c r="J301" s="15">
        <f>(SUM(Plan2!J293:J301)/SUM(Plan2!J281:J289)*100)-100</f>
        <v>-0.37497265497259491</v>
      </c>
      <c r="K301" s="1"/>
      <c r="L301" s="1"/>
      <c r="M301" s="1"/>
      <c r="N301" s="1"/>
    </row>
    <row r="302" spans="1:17" x14ac:dyDescent="0.25">
      <c r="A302" s="3">
        <v>45200</v>
      </c>
      <c r="B302" s="15">
        <f>(SUM(Plan2!B293:B302)/SUM(Plan2!B281:B290)*100)-100</f>
        <v>-0.49156095638848285</v>
      </c>
      <c r="C302" s="15">
        <f>(SUM(Plan2!C293:C302)/SUM(Plan2!C281:C290)*100)-100</f>
        <v>12.652151141361728</v>
      </c>
      <c r="D302" s="15">
        <f>(SUM(Plan2!D293:D302)/SUM(Plan2!D281:D290)*100)-100</f>
        <v>8.5130470630787869</v>
      </c>
      <c r="E302" s="15">
        <f>(SUM(Plan2!E293:E302)/SUM(Plan2!E281:E290)*100)-100</f>
        <v>17.732554781006058</v>
      </c>
      <c r="F302" s="15">
        <f>(SUM(Plan2!F293:F302)/SUM(Plan2!F281:F290)*100)-100</f>
        <v>5.8877127965704119</v>
      </c>
      <c r="G302" s="15">
        <f>(SUM(Plan2!G293:G302)/SUM(Plan2!G281:G290)*100)-100</f>
        <v>1.1565504380445191</v>
      </c>
      <c r="H302" s="15">
        <f>(SUM(Plan2!H293:H302)/SUM(Plan2!H281:H290)*100)-100</f>
        <v>-47.554849095966091</v>
      </c>
      <c r="I302" s="15">
        <f>(SUM(Plan2!I293:I302)/SUM(Plan2!I281:I290)*100)-100</f>
        <v>8.7523084277734142E-2</v>
      </c>
      <c r="J302" s="15">
        <f>(SUM(Plan2!J293:J302)/SUM(Plan2!J281:J290)*100)-100</f>
        <v>0.44572321138636539</v>
      </c>
      <c r="K302" s="1"/>
      <c r="L302" s="1"/>
      <c r="M302" s="1"/>
      <c r="N302" s="1"/>
    </row>
    <row r="303" spans="1:17" x14ac:dyDescent="0.25">
      <c r="A303" s="3">
        <v>45231</v>
      </c>
      <c r="B303" s="15">
        <f>(SUM(Plan2!B293:B303)/SUM(Plan2!B281:B291)*100)-100</f>
        <v>0.45043361495626755</v>
      </c>
      <c r="C303" s="15">
        <f>(SUM(Plan2!C293:C303)/SUM(Plan2!C281:C291)*100)-100</f>
        <v>13.408358795403984</v>
      </c>
      <c r="D303" s="15">
        <f>(SUM(Plan2!D293:D303)/SUM(Plan2!D281:D291)*100)-100</f>
        <v>10.840349062213477</v>
      </c>
      <c r="E303" s="15">
        <f>(SUM(Plan2!E293:E303)/SUM(Plan2!E281:E291)*100)-100</f>
        <v>17.7260695679565</v>
      </c>
      <c r="F303" s="15">
        <f>(SUM(Plan2!F293:F303)/SUM(Plan2!F281:F291)*100)-100</f>
        <v>7.4693648160507138</v>
      </c>
      <c r="G303" s="15">
        <f>(SUM(Plan2!G293:G303)/SUM(Plan2!G281:G291)*100)-100</f>
        <v>1.1917152328367706</v>
      </c>
      <c r="H303" s="15">
        <f>(SUM(Plan2!H293:H303)/SUM(Plan2!H281:H291)*100)-100</f>
        <v>-34.675741790075861</v>
      </c>
      <c r="I303" s="15">
        <f>(SUM(Plan2!I293:I303)/SUM(Plan2!I281:I291)*100)-100</f>
        <v>1.4923095360436633</v>
      </c>
      <c r="J303" s="15">
        <f>(SUM(Plan2!J293:J303)/SUM(Plan2!J281:J291)*100)-100</f>
        <v>1.9400276365334292</v>
      </c>
      <c r="K303" s="1"/>
      <c r="L303" s="1"/>
      <c r="M303" s="1"/>
      <c r="N303" s="1"/>
    </row>
    <row r="304" spans="1:17" x14ac:dyDescent="0.25">
      <c r="A304" s="3">
        <v>45261</v>
      </c>
      <c r="B304" s="15">
        <f>(SUM(Plan2!B293:B304)/SUM(Plan2!B281:B292)*100)-100</f>
        <v>1.6928112003064371</v>
      </c>
      <c r="C304" s="15">
        <f>(SUM(Plan2!C293:C304)/SUM(Plan2!C281:C292)*100)-100</f>
        <v>13.202717041332619</v>
      </c>
      <c r="D304" s="15">
        <f>(SUM(Plan2!D293:D304)/SUM(Plan2!D281:D292)*100)-100</f>
        <v>8.3112957086089807</v>
      </c>
      <c r="E304" s="15">
        <f>(SUM(Plan2!E293:E304)/SUM(Plan2!E281:E292)*100)-100</f>
        <v>14.413005107856392</v>
      </c>
      <c r="F304" s="15">
        <f>(SUM(Plan2!F293:F304)/SUM(Plan2!F281:F292)*100)-100</f>
        <v>7.4594265105387052</v>
      </c>
      <c r="G304" s="15">
        <f>(SUM(Plan2!G293:G304)/SUM(Plan2!G281:G292)*100)-100</f>
        <v>1.5803380270943848</v>
      </c>
      <c r="H304" s="15">
        <f>(SUM(Plan2!H293:H304)/SUM(Plan2!H281:H292)*100)-100</f>
        <v>-33.350346158261985</v>
      </c>
      <c r="I304" s="15">
        <f>(SUM(Plan2!I293:I304)/SUM(Plan2!I281:I292)*100)-100</f>
        <v>2.6871419201612383</v>
      </c>
      <c r="J304" s="15">
        <f>(SUM(Plan2!J293:J304)/SUM(Plan2!J281:J292)*100)-100</f>
        <v>3.3163266611151698</v>
      </c>
      <c r="K304" s="1"/>
      <c r="L304" s="1"/>
      <c r="M304" s="1"/>
      <c r="N304" s="1"/>
    </row>
    <row r="305" spans="1:17" x14ac:dyDescent="0.25">
      <c r="A305" s="3">
        <v>45292</v>
      </c>
      <c r="B305" s="15">
        <f>((SUM(Plan2!B305:B305)/SUM(Plan2!B293:B293))*100)-100</f>
        <v>16.196613760892674</v>
      </c>
      <c r="C305" s="15">
        <f>((SUM(Plan2!C305:C305)/SUM(Plan2!C293:C293))*100)-100</f>
        <v>13.10293631319071</v>
      </c>
      <c r="D305" s="15">
        <f>((SUM(Plan2!D305:D305)/SUM(Plan2!D293:D293))*100)-100</f>
        <v>16.143197164733209</v>
      </c>
      <c r="E305" s="15">
        <f>((SUM(Plan2!E305:E305)/SUM(Plan2!E293:E293))*100)-100</f>
        <v>-5.8812306059986952</v>
      </c>
      <c r="F305" s="15">
        <f>((SUM(Plan2!F305:F305)/SUM(Plan2!F293:F293))*100)-100</f>
        <v>-7.7682219104165569</v>
      </c>
      <c r="G305" s="15">
        <f>((SUM(Plan2!G305:G305)/SUM(Plan2!G293:G293))*100)-100</f>
        <v>1.9595613573756339</v>
      </c>
      <c r="H305" s="15">
        <f>((SUM(Plan2!H305:H305)/SUM(Plan2!H293:H293))*100)-100</f>
        <v>3.9371212262118149</v>
      </c>
      <c r="I305" s="15">
        <f>((SUM(Plan2!I305:I305)/SUM(Plan2!I293:I293))*100)-100</f>
        <v>13.712518790359681</v>
      </c>
      <c r="J305" s="15">
        <f>((SUM(Plan2!J305:J305)/SUM(Plan2!J293:J293))*100)-100</f>
        <v>14.181314376099351</v>
      </c>
      <c r="K305" s="1"/>
      <c r="L305" s="1"/>
      <c r="M305" s="1"/>
      <c r="N305" s="1"/>
    </row>
    <row r="306" spans="1:17" x14ac:dyDescent="0.25">
      <c r="A306" s="3">
        <v>45323</v>
      </c>
      <c r="B306" s="15">
        <f>((SUM(Plan2!B305:B306)/SUM(Plan2!B293:B294))*100)-100</f>
        <v>13.525925597968865</v>
      </c>
      <c r="C306" s="15">
        <f>((SUM(Plan2!C305:C306)/SUM(Plan2!C293:C294))*100)-100</f>
        <v>13.360888399649596</v>
      </c>
      <c r="D306" s="15">
        <f>((SUM(Plan2!D305:D306)/SUM(Plan2!D293:D294))*100)-100</f>
        <v>14.567797090639004</v>
      </c>
      <c r="E306" s="15">
        <f>((SUM(Plan2!E305:E306)/SUM(Plan2!E293:E294))*100)-100</f>
        <v>14.143572645165008</v>
      </c>
      <c r="F306" s="15">
        <f>((SUM(Plan2!F305:F306)/SUM(Plan2!F293:F294))*100)-100</f>
        <v>-6.4274128290969088</v>
      </c>
      <c r="G306" s="15">
        <f>((SUM(Plan2!G305:G306)/SUM(Plan2!G293:G294))*100)-100</f>
        <v>-1.4836767697480155</v>
      </c>
      <c r="H306" s="15">
        <f>((SUM(Plan2!H305:H306)/SUM(Plan2!H293:H294))*100)-100</f>
        <v>53.816309990649046</v>
      </c>
      <c r="I306" s="15">
        <f>((SUM(Plan2!I305:I306)/SUM(Plan2!I293:I294))*100)-100</f>
        <v>14.569976289954425</v>
      </c>
      <c r="J306" s="15">
        <f>((SUM(Plan2!J305:J306)/SUM(Plan2!J293:J294))*100)-100</f>
        <v>14.091609916421135</v>
      </c>
      <c r="K306" s="1"/>
      <c r="L306" s="1"/>
      <c r="M306" s="1"/>
      <c r="N306" s="1"/>
    </row>
    <row r="307" spans="1:17" x14ac:dyDescent="0.25">
      <c r="A307" s="3">
        <v>45352</v>
      </c>
      <c r="B307" s="15">
        <f>((SUM(Plan2!B305:B307)/SUM(Plan2!B293:B295))*100)-100</f>
        <v>15.752490668510902</v>
      </c>
      <c r="C307" s="15">
        <f>((SUM(Plan2!C305:C307)/SUM(Plan2!C293:C295))*100)-100</f>
        <v>12.351102122283137</v>
      </c>
      <c r="D307" s="15">
        <f>((SUM(Plan2!D305:D307)/SUM(Plan2!D293:D295))*100)-100</f>
        <v>39.058088234005027</v>
      </c>
      <c r="E307" s="15">
        <f>((SUM(Plan2!E305:E307)/SUM(Plan2!E293:E295))*100)-100</f>
        <v>6.9359581134793586</v>
      </c>
      <c r="F307" s="15">
        <f>((SUM(Plan2!F305:F307)/SUM(Plan2!F293:F295))*100)-100</f>
        <v>-9.0551127871784161</v>
      </c>
      <c r="G307" s="15">
        <f>((SUM(Plan2!G305:G307)/SUM(Plan2!G293:G295))*100)-100</f>
        <v>-0.38122861008467623</v>
      </c>
      <c r="H307" s="15">
        <f>((SUM(Plan2!H305:H307)/SUM(Plan2!H293:H295))*100)-100</f>
        <v>44.481386721618264</v>
      </c>
      <c r="I307" s="15">
        <f>((SUM(Plan2!I305:I307)/SUM(Plan2!I293:I295))*100)-100</f>
        <v>16.925404900253696</v>
      </c>
      <c r="J307" s="15">
        <f>((SUM(Plan2!J305:J307)/SUM(Plan2!J293:J295))*100)-100</f>
        <v>15.917695592663932</v>
      </c>
      <c r="K307" s="1"/>
      <c r="L307" s="1"/>
      <c r="M307" s="1"/>
      <c r="N307" s="1"/>
    </row>
    <row r="308" spans="1:17" x14ac:dyDescent="0.25">
      <c r="A308" s="3">
        <v>45383</v>
      </c>
      <c r="B308" s="15">
        <f>((SUM(Plan2!B305:B308)/SUM(Plan2!B293:B296))*100)-100</f>
        <v>13.598044957021258</v>
      </c>
      <c r="C308" s="15">
        <f>((SUM(Plan2!C305:C308)/SUM(Plan2!C293:C296))*100)-100</f>
        <v>5.9400959636343629</v>
      </c>
      <c r="D308" s="15">
        <f>((SUM(Plan2!D305:D308)/SUM(Plan2!D293:D296))*100)-100</f>
        <v>13.342549339154729</v>
      </c>
      <c r="E308" s="15">
        <f>((SUM(Plan2!E305:E308)/SUM(Plan2!E293:E296))*100)-100</f>
        <v>14.188839967694179</v>
      </c>
      <c r="F308" s="15">
        <f>((SUM(Plan2!F305:F308)/SUM(Plan2!F293:F296))*100)-100</f>
        <v>-7.4867452650887287</v>
      </c>
      <c r="G308" s="15">
        <f>((SUM(Plan2!G305:G308)/SUM(Plan2!G293:G296))*100)-100</f>
        <v>-2.1375134321076246</v>
      </c>
      <c r="H308" s="15">
        <f>((SUM(Plan2!H305:H308)/SUM(Plan2!H293:H296))*100)-100</f>
        <v>71.759131051743225</v>
      </c>
      <c r="I308" s="15">
        <f>((SUM(Plan2!I305:I308)/SUM(Plan2!I293:I296))*100)-100</f>
        <v>14.334622899783938</v>
      </c>
      <c r="J308" s="15">
        <f>((SUM(Plan2!J305:J308)/SUM(Plan2!J293:J296))*100)-100</f>
        <v>13.464224578699117</v>
      </c>
      <c r="K308" s="1"/>
      <c r="L308" s="1"/>
      <c r="M308" s="1"/>
      <c r="N308" s="1"/>
    </row>
    <row r="309" spans="1:17" x14ac:dyDescent="0.25">
      <c r="A309" s="3">
        <v>45413</v>
      </c>
      <c r="B309" s="15">
        <f>((SUM(Plan2!B305:B309)/SUM(Plan2!B293:B297))*100)-100</f>
        <v>13.375546437709886</v>
      </c>
      <c r="C309" s="15">
        <f>((SUM(Plan2!C305:C309)/SUM(Plan2!C293:C297))*100)-100</f>
        <v>3.3944540653807707</v>
      </c>
      <c r="D309" s="15">
        <f>((SUM(Plan2!D305:D309)/SUM(Plan2!D293:D297))*100)-100</f>
        <v>13.626927724841892</v>
      </c>
      <c r="E309" s="15">
        <f>((SUM(Plan2!E305:E309)/SUM(Plan2!E293:E297))*100)-100</f>
        <v>13.945385568333762</v>
      </c>
      <c r="F309" s="15">
        <f>((SUM(Plan2!F305:F309)/SUM(Plan2!F293:F297))*100)-100</f>
        <v>-9.996521488232375</v>
      </c>
      <c r="G309" s="15">
        <f>((SUM(Plan2!G305:G309)/SUM(Plan2!G293:G297))*100)-100</f>
        <v>-1.8993961385938292</v>
      </c>
      <c r="H309" s="15">
        <f>((SUM(Plan2!H305:H309)/SUM(Plan2!H293:H297))*100)-100</f>
        <v>67.545054906554725</v>
      </c>
      <c r="I309" s="15">
        <f>((SUM(Plan2!I305:I309)/SUM(Plan2!I293:I297))*100)-100</f>
        <v>12.181463245076898</v>
      </c>
      <c r="J309" s="15">
        <f>((SUM(Plan2!J305:J309)/SUM(Plan2!J293:J297))*100)-100</f>
        <v>11.854370054433858</v>
      </c>
      <c r="K309" s="1"/>
      <c r="L309" s="1"/>
      <c r="M309" s="1"/>
      <c r="N309" s="1"/>
    </row>
    <row r="310" spans="1:17" x14ac:dyDescent="0.25">
      <c r="A310" s="3">
        <v>45444</v>
      </c>
      <c r="B310" s="15">
        <f>((SUM(Plan2!B305:B310)/SUM(Plan2!B293:B298))*100)-100</f>
        <v>15.331256333290526</v>
      </c>
      <c r="C310" s="15">
        <f>((SUM(Plan2!C305:C310)/SUM(Plan2!C293:C298))*100)-100</f>
        <v>2.5678557089165963</v>
      </c>
      <c r="D310" s="15">
        <f>((SUM(Plan2!D305:D310)/SUM(Plan2!D293:D298))*100)-100</f>
        <v>13.812243084569545</v>
      </c>
      <c r="E310" s="15">
        <f>((SUM(Plan2!E305:E310)/SUM(Plan2!E293:E298))*100)-100</f>
        <v>7.6743386891119627</v>
      </c>
      <c r="F310" s="15">
        <f>((SUM(Plan2!F305:F310)/SUM(Plan2!F293:F298))*100)-100</f>
        <v>-11.184918798619321</v>
      </c>
      <c r="G310" s="15">
        <f>((SUM(Plan2!G305:G310)/SUM(Plan2!G293:G298))*100)-100</f>
        <v>0.54189673840173214</v>
      </c>
      <c r="H310" s="15">
        <f>((SUM(Plan2!H305:H310)/SUM(Plan2!H293:H298))*100)-100</f>
        <v>61.84402618746293</v>
      </c>
      <c r="I310" s="15">
        <f>((SUM(Plan2!I305:I310)/SUM(Plan2!I293:I298))*100)-100</f>
        <v>14.398508131114667</v>
      </c>
      <c r="J310" s="15">
        <f>((SUM(Plan2!J305:J310)/SUM(Plan2!J293:J298))*100)-100</f>
        <v>13.955182006474899</v>
      </c>
      <c r="K310" s="1"/>
      <c r="L310" s="1"/>
      <c r="M310" s="1"/>
      <c r="N310" s="1"/>
    </row>
    <row r="311" spans="1:17" x14ac:dyDescent="0.25">
      <c r="A311" s="3">
        <v>45474</v>
      </c>
      <c r="B311" s="15">
        <f>((SUM(Plan2!B305:B311)/SUM(Plan2!B293:B299))*100)-100</f>
        <v>15.810807806459508</v>
      </c>
      <c r="C311" s="15">
        <f>((SUM(Plan2!C305:C311)/SUM(Plan2!C293:C299))*100)-100</f>
        <v>3.1587565491897607</v>
      </c>
      <c r="D311" s="15">
        <f>((SUM(Plan2!D305:D311)/SUM(Plan2!D293:D299))*100)-100</f>
        <v>15.673249679920318</v>
      </c>
      <c r="E311" s="15">
        <f>((SUM(Plan2!E305:E311)/SUM(Plan2!E293:E299))*100)-100</f>
        <v>16.525683420356003</v>
      </c>
      <c r="F311" s="15">
        <f>((SUM(Plan2!F305:F311)/SUM(Plan2!F293:F299))*100)-100</f>
        <v>-10.888643896295335</v>
      </c>
      <c r="G311" s="15">
        <f>((SUM(Plan2!G305:G311)/SUM(Plan2!G293:G299))*100)-100</f>
        <v>8.8293865033037378E-2</v>
      </c>
      <c r="H311" s="15">
        <f>((SUM(Plan2!H305:H311)/SUM(Plan2!H293:H299))*100)-100</f>
        <v>48.545166982026586</v>
      </c>
      <c r="I311" s="15">
        <f>((SUM(Plan2!I305:I311)/SUM(Plan2!I293:I299))*100)-100</f>
        <v>9.3587105915949849</v>
      </c>
      <c r="J311" s="15">
        <f>((SUM(Plan2!J305:J311)/SUM(Plan2!J293:J299))*100)-100</f>
        <v>10.365189370791555</v>
      </c>
      <c r="K311" s="1"/>
      <c r="L311" s="1"/>
      <c r="M311" s="1"/>
      <c r="N311" s="1"/>
    </row>
    <row r="312" spans="1:17" x14ac:dyDescent="0.25">
      <c r="A312" s="3">
        <v>45505</v>
      </c>
      <c r="B312" s="15">
        <f>((SUM(Plan2!B305:B312)/SUM(Plan2!B293:B300))*100)-100</f>
        <v>14.981744887685821</v>
      </c>
      <c r="C312" s="15">
        <f>((SUM(Plan2!C305:C312)/SUM(Plan2!C293:C300))*100)-100</f>
        <v>3.3078916284572131</v>
      </c>
      <c r="D312" s="15">
        <f>((SUM(Plan2!D305:D312)/SUM(Plan2!D293:D300))*100)-100</f>
        <v>12.941652734623887</v>
      </c>
      <c r="E312" s="15">
        <f>((SUM(Plan2!E305:E312)/SUM(Plan2!E293:E300))*100)-100</f>
        <v>19.827729539849173</v>
      </c>
      <c r="F312" s="15">
        <f>((SUM(Plan2!F305:F312)/SUM(Plan2!F293:F300))*100)-100</f>
        <v>-10.503879807419708</v>
      </c>
      <c r="G312" s="15">
        <f>((SUM(Plan2!G305:G312)/SUM(Plan2!G293:G300))*100)-100</f>
        <v>3.138061336303295</v>
      </c>
      <c r="H312" s="15">
        <f>((SUM(Plan2!H305:H312)/SUM(Plan2!H293:H300))*100)-100</f>
        <v>41.709733396519113</v>
      </c>
      <c r="I312" s="15">
        <f>((SUM(Plan2!I305:I312)/SUM(Plan2!I293:I300))*100)-100</f>
        <v>8.6421606567548537</v>
      </c>
      <c r="J312" s="15">
        <f>((SUM(Plan2!J305:J312)/SUM(Plan2!J293:J300))*100)-100</f>
        <v>9.7636989756663866</v>
      </c>
      <c r="K312" s="1"/>
      <c r="L312" s="1"/>
      <c r="M312" s="1"/>
      <c r="N312" s="1"/>
    </row>
    <row r="313" spans="1:17" x14ac:dyDescent="0.25">
      <c r="A313" s="3">
        <v>45536</v>
      </c>
      <c r="B313" s="15">
        <f>((SUM(Plan2!B305:B313)/SUM(Plan2!B293:B301))*100)-100</f>
        <v>14.437968207686609</v>
      </c>
      <c r="C313" s="15">
        <f>((SUM(Plan2!C305:C313)/SUM(Plan2!C293:C301))*100)-100</f>
        <v>5.4877056624926581</v>
      </c>
      <c r="D313" s="15">
        <f>((SUM(Plan2!D305:D313)/SUM(Plan2!D293:D301))*100)-100</f>
        <v>13.065726195999261</v>
      </c>
      <c r="E313" s="15">
        <f>((SUM(Plan2!E305:E313)/SUM(Plan2!E293:E301))*100)-100</f>
        <v>18.607411027839291</v>
      </c>
      <c r="F313" s="15">
        <f>((SUM(Plan2!F305:F313)/SUM(Plan2!F293:F301))*100)-100</f>
        <v>-4.5440270685655264</v>
      </c>
      <c r="G313" s="15">
        <f>((SUM(Plan2!G305:G313)/SUM(Plan2!G293:G301))*100)-100</f>
        <v>3.0901334784511505</v>
      </c>
      <c r="H313" s="15">
        <f>((SUM(Plan2!H305:H313)/SUM(Plan2!H293:H301))*100)-100</f>
        <v>39.10089898301203</v>
      </c>
      <c r="I313" s="15">
        <f>((SUM(Plan2!I305:I313)/SUM(Plan2!I293:I301))*100)-100</f>
        <v>7.8613296880208168</v>
      </c>
      <c r="J313" s="15">
        <f>((SUM(Plan2!J305:J313)/SUM(Plan2!J293:J301))*100)-100</f>
        <v>9.0979724359816032</v>
      </c>
      <c r="K313" s="1"/>
      <c r="L313" s="1"/>
      <c r="M313" s="1"/>
      <c r="N313" s="1"/>
    </row>
    <row r="314" spans="1:17" x14ac:dyDescent="0.25">
      <c r="A314" s="3">
        <v>45566</v>
      </c>
      <c r="B314" s="15">
        <f>((SUM(Plan2!B305:B314)/SUM(Plan2!B293:B302))*100)-100</f>
        <v>13.832177361669949</v>
      </c>
      <c r="C314" s="15">
        <f>((SUM(Plan2!C305:C314)/SUM(Plan2!C293:C302))*100)-100</f>
        <v>3.952091210376409</v>
      </c>
      <c r="D314" s="15">
        <f>((SUM(Plan2!D305:D314)/SUM(Plan2!D293:D302))*100)-100</f>
        <v>13.822231758499569</v>
      </c>
      <c r="E314" s="15">
        <f>((SUM(Plan2!E305:E314)/SUM(Plan2!E293:E302))*100)-100</f>
        <v>22.725402560208451</v>
      </c>
      <c r="F314" s="15">
        <f>((SUM(Plan2!F305:F314)/SUM(Plan2!F293:F302))*100)-100</f>
        <v>-7.4731708985695917</v>
      </c>
      <c r="G314" s="15">
        <f>((SUM(Plan2!G305:G314)/SUM(Plan2!G293:G302))*100)-100</f>
        <v>2.9515347133896483</v>
      </c>
      <c r="H314" s="15">
        <f>((SUM(Plan2!H305:H314)/SUM(Plan2!H293:H302))*100)-100</f>
        <v>34.740760068862869</v>
      </c>
      <c r="I314" s="15">
        <f>((SUM(Plan2!I305:I314)/SUM(Plan2!I293:I302))*100)-100</f>
        <v>7.72207423520166</v>
      </c>
      <c r="J314" s="15">
        <f>((SUM(Plan2!J305:J314)/SUM(Plan2!J293:J302))*100)-100</f>
        <v>8.7739678295592967</v>
      </c>
      <c r="K314" s="1"/>
      <c r="L314" s="1"/>
      <c r="M314" s="1"/>
      <c r="N314" s="1"/>
    </row>
    <row r="315" spans="1:17" x14ac:dyDescent="0.25">
      <c r="A315" s="3">
        <v>45597</v>
      </c>
      <c r="B315" s="15">
        <f>((SUM(Plan2!B305:B315)/SUM(Plan2!B293:B303))*100)-100</f>
        <v>13.259547711383249</v>
      </c>
      <c r="C315" s="15">
        <f>((SUM(Plan2!C305:C315)/SUM(Plan2!C293:C303))*100)-100</f>
        <v>3.7090364746431135</v>
      </c>
      <c r="D315" s="15">
        <f>((SUM(Plan2!D305:D315)/SUM(Plan2!D293:D303))*100)-100</f>
        <v>11.495627781441911</v>
      </c>
      <c r="E315" s="15">
        <f>((SUM(Plan2!E305:E315)/SUM(Plan2!E293:E303))*100)-100</f>
        <v>21.813015932824314</v>
      </c>
      <c r="F315" s="15">
        <f>((SUM(Plan2!F305:F315)/SUM(Plan2!F293:F303))*100)-100</f>
        <v>-8.3238342615632774</v>
      </c>
      <c r="G315" s="15">
        <f>((SUM(Plan2!G305:G315)/SUM(Plan2!G293:G303))*100)-100</f>
        <v>2.3006891380730679</v>
      </c>
      <c r="H315" s="15">
        <f>((SUM(Plan2!H305:H315)/SUM(Plan2!H293:H303))*100)-100</f>
        <v>16.024484062986204</v>
      </c>
      <c r="I315" s="15">
        <f>((SUM(Plan2!I305:I315)/SUM(Plan2!I293:I303))*100)-100</f>
        <v>6.0150168442617513</v>
      </c>
      <c r="J315" s="15">
        <f>((SUM(Plan2!J305:J315)/SUM(Plan2!J293:J303))*100)-100</f>
        <v>7.1132016370099933</v>
      </c>
      <c r="K315" s="1"/>
      <c r="L315" s="1"/>
      <c r="M315" s="1"/>
      <c r="N315" s="1"/>
    </row>
    <row r="316" spans="1:17" x14ac:dyDescent="0.25">
      <c r="A316" s="3">
        <v>45627</v>
      </c>
      <c r="B316" s="15">
        <f>((SUM(Plan2!B305:B316)/SUM(Plan2!B293:B304))*100)-100</f>
        <v>12.171827390352547</v>
      </c>
      <c r="C316" s="15">
        <f>((SUM(Plan2!C305:C316)/SUM(Plan2!C293:C304))*100)-100</f>
        <v>3.697943222929581</v>
      </c>
      <c r="D316" s="15">
        <f>((SUM(Plan2!D305:D316)/SUM(Plan2!D293:D304))*100)-100</f>
        <v>10.782905711171509</v>
      </c>
      <c r="E316" s="15">
        <f>((SUM(Plan2!E305:E316)/SUM(Plan2!E293:E304))*100)-100</f>
        <v>26.783259197136886</v>
      </c>
      <c r="F316" s="15">
        <f>((SUM(Plan2!F305:F316)/SUM(Plan2!F293:F304))*100)-100</f>
        <v>-8.1782140266645484</v>
      </c>
      <c r="G316" s="15">
        <f>((SUM(Plan2!G305:G316)/SUM(Plan2!G293:G304))*100)-100</f>
        <v>2.0284183519305969</v>
      </c>
      <c r="H316" s="15">
        <f>((SUM(Plan2!H305:H316)/SUM(Plan2!H293:H304))*100)-100</f>
        <v>15.100552504039342</v>
      </c>
      <c r="I316" s="15">
        <f>((SUM(Plan2!I305:I316)/SUM(Plan2!I293:I304))*100)-100</f>
        <v>9.8567993065665718</v>
      </c>
      <c r="J316" s="15">
        <f>((SUM(Plan2!J305:J316)/SUM(Plan2!J293:J304))*100)-100</f>
        <v>9.5158030986670639</v>
      </c>
      <c r="K316" s="1"/>
      <c r="L316" s="1"/>
      <c r="M316" s="1"/>
      <c r="N316" s="1"/>
    </row>
    <row r="317" spans="1:17" x14ac:dyDescent="0.25">
      <c r="A317" s="3">
        <v>45658</v>
      </c>
      <c r="B317" s="15">
        <f>((SUM(Plan2!B$317:B317)/SUM(Plan2!B$305:B305))*100)-100</f>
        <v>-3.7626301665293482</v>
      </c>
      <c r="C317" s="15">
        <f>((SUM(Plan2!C$317:C317)/SUM(Plan2!C$305:C305))*100)-100</f>
        <v>-3.5960045980317545</v>
      </c>
      <c r="D317" s="15">
        <f>((SUM(Plan2!D$317:D317)/SUM(Plan2!D$305:D305))*100)-100</f>
        <v>15.957689239239443</v>
      </c>
      <c r="E317" s="15">
        <f>((SUM(Plan2!E$317:E317)/SUM(Plan2!E$305:E305))*100)-100</f>
        <v>40.434026636693744</v>
      </c>
      <c r="F317" s="15">
        <f>((SUM(Plan2!F$317:F317)/SUM(Plan2!F$305:F305))*100)-100</f>
        <v>23.038694822790774</v>
      </c>
      <c r="G317" s="15">
        <f>((SUM(Plan2!G$317:G317)/SUM(Plan2!G$305:G305))*100)-100</f>
        <v>5.3445945393824132</v>
      </c>
      <c r="H317" s="15">
        <f>((SUM(Plan2!H$317:H317)/SUM(Plan2!H$305:H305))*100)-100</f>
        <v>-21.45690640521218</v>
      </c>
      <c r="I317" s="15">
        <f>((SUM(Plan2!I$317:I317)/SUM(Plan2!I$305:I305))*100)-100</f>
        <v>-1.9079524476903913</v>
      </c>
      <c r="J317" s="15">
        <f>((SUM(Plan2!J$317:J317)/SUM(Plan2!J$305:J305))*100)-100</f>
        <v>-3.1777198459031553</v>
      </c>
      <c r="K317" s="1"/>
      <c r="L317" s="1"/>
      <c r="M317" s="1"/>
      <c r="N317" s="1"/>
    </row>
    <row r="318" spans="1:17" x14ac:dyDescent="0.25">
      <c r="A318" s="3">
        <v>45689</v>
      </c>
      <c r="B318" s="15">
        <f>((SUM(Plan2!B$317:B318)/SUM(Plan2!B$305:B306))*100)-100</f>
        <v>1.0872666105265552</v>
      </c>
      <c r="C318" s="15">
        <f>((SUM(Plan2!C$317:C318)/SUM(Plan2!C$305:C306))*100)-100</f>
        <v>1.1719323820256022</v>
      </c>
      <c r="D318" s="15">
        <f>((SUM(Plan2!D$317:D318)/SUM(Plan2!D$305:D306))*100)-100</f>
        <v>15.206889931971304</v>
      </c>
      <c r="E318" s="15">
        <f>((SUM(Plan2!E$317:E318)/SUM(Plan2!E$305:E306))*100)-100</f>
        <v>16.250503508188103</v>
      </c>
      <c r="F318" s="15">
        <f>((SUM(Plan2!F$317:F318)/SUM(Plan2!F$305:F306))*100)-100</f>
        <v>28.722462066734181</v>
      </c>
      <c r="G318" s="15">
        <f>((SUM(Plan2!G$317:G318)/SUM(Plan2!G$305:G306))*100)-100</f>
        <v>5.8074943709388833</v>
      </c>
      <c r="H318" s="15">
        <f>((SUM(Plan2!H$317:H318)/SUM(Plan2!H$305:H306))*100)-100</f>
        <v>-47.329005205322119</v>
      </c>
      <c r="I318" s="15">
        <f>((SUM(Plan2!I$317:I318)/SUM(Plan2!I$305:I306))*100)-100</f>
        <v>1.567087735521369</v>
      </c>
      <c r="J318" s="15">
        <f>((SUM(Plan2!J$317:J318)/SUM(Plan2!J$305:J306))*100)-100</f>
        <v>-2.6747975134171043E-2</v>
      </c>
      <c r="K318" s="1"/>
      <c r="L318" s="1"/>
      <c r="M318" s="1"/>
      <c r="N318" s="1"/>
    </row>
    <row r="319" spans="1:17" x14ac:dyDescent="0.25">
      <c r="A319" s="3">
        <v>45717</v>
      </c>
      <c r="B319" s="15">
        <f>((SUM(Plan2!B$317:B319)/SUM(Plan2!B$305:B307))*100)-100</f>
        <v>1.9368568639038131</v>
      </c>
      <c r="C319" s="15">
        <f>((SUM(Plan2!C$317:C319)/SUM(Plan2!C$305:C307))*100)-100</f>
        <v>8.3196138411000646</v>
      </c>
      <c r="D319" s="15">
        <f>((SUM(Plan2!D$317:D319)/SUM(Plan2!D$305:D307))*100)-100</f>
        <v>-9.9438442749604405</v>
      </c>
      <c r="E319" s="15">
        <f>((SUM(Plan2!E$317:E319)/SUM(Plan2!E$305:E307))*100)-100</f>
        <v>15.66523829520392</v>
      </c>
      <c r="F319" s="15">
        <f>((SUM(Plan2!F$317:F319)/SUM(Plan2!F$305:F307))*100)-100</f>
        <v>24.699169776655069</v>
      </c>
      <c r="G319" s="15">
        <f>((SUM(Plan2!G$317:G319)/SUM(Plan2!G$305:G307))*100)-100</f>
        <v>7.2976939960233125</v>
      </c>
      <c r="H319" s="15">
        <f>((SUM(Plan2!H$317:H319)/SUM(Plan2!H$305:H307))*100)-100</f>
        <v>-37.189962786377841</v>
      </c>
      <c r="I319" s="15">
        <f>((SUM(Plan2!I$317:I319)/SUM(Plan2!I$305:I307))*100)-100</f>
        <v>-0.32110170249771386</v>
      </c>
      <c r="J319" s="15">
        <f>((SUM(Plan2!J$317:J319)/SUM(Plan2!J$305:J307))*100)-100</f>
        <v>-1.2968233277464378</v>
      </c>
      <c r="K319" s="1"/>
      <c r="L319" s="1"/>
      <c r="M319" s="1"/>
      <c r="N319" s="1"/>
    </row>
    <row r="320" spans="1:17" x14ac:dyDescent="0.25">
      <c r="A320" s="3">
        <v>45748</v>
      </c>
      <c r="B320" s="1">
        <f>((SUM(Plan2!B$317:B320)/SUM(Plan2!B$305:B308))*100)-100</f>
        <v>0.60571729275760333</v>
      </c>
      <c r="C320" s="1">
        <f>((SUM(Plan2!C$317:C320)/SUM(Plan2!C$305:C308))*100)-100</f>
        <v>8.1271334062200253</v>
      </c>
      <c r="D320" s="1">
        <f>((SUM(Plan2!D$317:D320)/SUM(Plan2!D$305:D308))*100)-100</f>
        <v>8.0349025049030018</v>
      </c>
      <c r="E320" s="1">
        <f>((SUM(Plan2!E$317:E320)/SUM(Plan2!E$305:E308))*100)-100</f>
        <v>2.3932246107195851</v>
      </c>
      <c r="F320" s="1">
        <f>((SUM(Plan2!F$317:F320)/SUM(Plan2!F$305:F308))*100)-100</f>
        <v>20.68177076512103</v>
      </c>
      <c r="G320" s="1">
        <f>((SUM(Plan2!G$317:G320)/SUM(Plan2!G$305:G308))*100)-100</f>
        <v>7.2191301372954655</v>
      </c>
      <c r="H320" s="1">
        <f>((SUM(Plan2!H$317:H320)/SUM(Plan2!H$305:H308))*100)-100</f>
        <v>-46.148399412649177</v>
      </c>
      <c r="I320" s="1">
        <f>((SUM(Plan2!I$317:I320)/SUM(Plan2!I$305:I308))*100)-100</f>
        <v>-1.1041655503986618</v>
      </c>
      <c r="J320" s="1">
        <f>((SUM(Plan2!J$317:J320)/SUM(Plan2!J$305:J308))*100)-100</f>
        <v>-2.105656710560595</v>
      </c>
      <c r="K320" s="1"/>
      <c r="L320" s="31"/>
      <c r="N320" s="31"/>
      <c r="O320" s="31"/>
      <c r="P320" s="31"/>
      <c r="Q320" s="31"/>
    </row>
    <row r="321" spans="1:17" x14ac:dyDescent="0.25">
      <c r="A321" s="56">
        <v>45778</v>
      </c>
      <c r="B321" s="54">
        <f>((SUM(Plan2!B$317:B321)/SUM(Plan2!B$305:B309))*100)-100</f>
        <v>2.2042498120558207</v>
      </c>
      <c r="C321" s="55">
        <f>((SUM(Plan2!C$317:C321)/SUM(Plan2!C$305:C309))*100)-100</f>
        <v>8.1363561645861466</v>
      </c>
      <c r="D321" s="57">
        <f>((SUM(Plan2!D$317:D321)/SUM(Plan2!D$305:D309))*100)-100</f>
        <v>9.6614051805495933</v>
      </c>
      <c r="E321" s="1">
        <f>((SUM(Plan2!E$317:E321)/SUM(Plan2!E$305:E309))*100)-100</f>
        <v>-6.0378954740852606</v>
      </c>
      <c r="F321" s="1">
        <f>((SUM(Plan2!F$317:F321)/SUM(Plan2!F$305:F309))*100)-100</f>
        <v>22.492858171336877</v>
      </c>
      <c r="G321" s="1">
        <f>((SUM(Plan2!G$317:G321)/SUM(Plan2!G$305:G309))*100)-100</f>
        <v>9.6514431648259631</v>
      </c>
      <c r="H321" s="1">
        <f>((SUM(Plan2!H$317:H321)/SUM(Plan2!H$305:H309))*100)-100</f>
        <v>-38.233028070413653</v>
      </c>
      <c r="I321" s="1">
        <f>((SUM(Plan2!I$317:I321)/SUM(Plan2!I$305:I309))*100)-100</f>
        <v>0.95558555175291815</v>
      </c>
      <c r="J321" s="57">
        <f>((SUM(Plan2!J$317:J321)/SUM(Plan2!J$305:J309))*100)-100</f>
        <v>-0.30366504123146854</v>
      </c>
      <c r="K321" s="1"/>
      <c r="L321" s="31"/>
      <c r="N321" s="31"/>
      <c r="O321" s="31"/>
      <c r="P321" s="31"/>
      <c r="Q321" s="31"/>
    </row>
    <row r="322" spans="1:17" x14ac:dyDescent="0.25">
      <c r="A322" s="56">
        <v>45809</v>
      </c>
      <c r="B322" s="54">
        <f>((SUM(Plan2!B$317:B322)/SUM(Plan2!B$305:B310))*100)-100</f>
        <v>1.6302258852451956</v>
      </c>
      <c r="C322" s="55">
        <f>((SUM(Plan2!C$317:C322)/SUM(Plan2!C$305:C310))*100)-100</f>
        <v>8.35931212348207</v>
      </c>
      <c r="D322" s="57">
        <f>((SUM(Plan2!D$317:D322)/SUM(Plan2!D$305:D310))*100)-100</f>
        <v>10.428003167940119</v>
      </c>
      <c r="E322" s="1">
        <f>((SUM(Plan2!E$317:E322)/SUM(Plan2!E$305:E310))*100)-100</f>
        <v>-0.59026576279107701</v>
      </c>
      <c r="F322" s="1">
        <f>((SUM(Plan2!F$317:F322)/SUM(Plan2!F$305:F310))*100)-100</f>
        <v>23.836924917408766</v>
      </c>
      <c r="G322" s="1">
        <f>((SUM(Plan2!G$317:G322)/SUM(Plan2!G$305:G310))*100)-100</f>
        <v>10.611337241591997</v>
      </c>
      <c r="H322" s="1">
        <f>((SUM(Plan2!H$317:H322)/SUM(Plan2!H$305:H310))*100)-100</f>
        <v>-36.126675069940852</v>
      </c>
      <c r="I322" s="1">
        <f>((SUM(Plan2!I$317:I322)/SUM(Plan2!I$305:I310))*100)-100</f>
        <v>3.7674305293039936</v>
      </c>
      <c r="J322" s="57">
        <f>((SUM(Plan2!J$317:J322)/SUM(Plan2!J$305:J310))*100)-100</f>
        <v>1.9849398634235627</v>
      </c>
      <c r="K322" s="1"/>
      <c r="L322" s="31"/>
      <c r="N322" s="31"/>
      <c r="O322" s="31"/>
      <c r="P322" s="31"/>
      <c r="Q322" s="31"/>
    </row>
    <row r="323" spans="1:17" x14ac:dyDescent="0.25">
      <c r="A323" s="56">
        <v>45839</v>
      </c>
      <c r="B323" s="62">
        <f>((SUM(Plan2!B$317:B323)/SUM(Plan2!B$305:B311))*100)-100</f>
        <v>2.0300624843905553</v>
      </c>
      <c r="C323" s="64">
        <f>((SUM(Plan2!C$317:C323)/SUM(Plan2!C$305:C311))*100)-100</f>
        <v>8.1590690452955528</v>
      </c>
      <c r="D323" s="1">
        <f>((SUM(Plan2!D$317:D323)/SUM(Plan2!D$305:D311))*100)-100</f>
        <v>7.6904945101085644</v>
      </c>
      <c r="E323" s="1">
        <f>((SUM(Plan2!E$317:E323)/SUM(Plan2!E$305:E311))*100)-100</f>
        <v>-6.9900557215472219</v>
      </c>
      <c r="F323" s="1">
        <f>((SUM(Plan2!F$317:F323)/SUM(Plan2!F$305:F311))*100)-100</f>
        <v>24.462904999855922</v>
      </c>
      <c r="G323" s="1">
        <f>((SUM(Plan2!G$317:G323)/SUM(Plan2!G$305:G311))*100)-100</f>
        <v>10.271674557274551</v>
      </c>
      <c r="H323" s="1">
        <f>((SUM(Plan2!H$317:H323)/SUM(Plan2!H$305:H311))*100)-100</f>
        <v>-30.206260970216732</v>
      </c>
      <c r="I323" s="1">
        <f>((SUM(Plan2!I$317:I323)/SUM(Plan2!I$305:I311))*100)-100</f>
        <v>3.8347999979093004</v>
      </c>
      <c r="J323" s="1">
        <f>((SUM(Plan2!J$317:J323)/SUM(Plan2!J$305:J311))*100)-100</f>
        <v>2.3454062722298517</v>
      </c>
      <c r="K323" s="1"/>
      <c r="L323" s="31"/>
      <c r="N323" s="31"/>
      <c r="O323" s="31"/>
      <c r="P323" s="31"/>
      <c r="Q323" s="31"/>
    </row>
    <row r="324" spans="1:17" x14ac:dyDescent="0.25">
      <c r="A324" s="71">
        <v>45870</v>
      </c>
      <c r="B324" s="72">
        <f>((SUM(Plan2!B$317:B324)/SUM(Plan2!B$305:B312))*100)-100</f>
        <v>1.7540880205740592</v>
      </c>
      <c r="C324" s="64">
        <f>((SUM(Plan2!C$317:C324)/SUM(Plan2!C$305:C312))*100)-100</f>
        <v>8.0264080307618286</v>
      </c>
      <c r="D324" s="1">
        <f>((SUM(Plan2!D$317:D324)/SUM(Plan2!D$305:D312))*100)-100</f>
        <v>10.692090337722163</v>
      </c>
      <c r="E324" s="1">
        <f>((SUM(Plan2!E$317:E324)/SUM(Plan2!E$305:E312))*100)-100</f>
        <v>-8.4048101590961579</v>
      </c>
      <c r="F324" s="1">
        <f>((SUM(Plan2!F$317:F324)/SUM(Plan2!F$305:F312))*100)-100</f>
        <v>25.755093692951974</v>
      </c>
      <c r="G324" s="1">
        <f>((SUM(Plan2!G$317:G324)/SUM(Plan2!G$305:G312))*100)-100</f>
        <v>8.2484643174430659</v>
      </c>
      <c r="H324" s="1">
        <f>((SUM(Plan2!H$317:H324)/SUM(Plan2!H$305:H312))*100)-100</f>
        <v>-30.474204541967296</v>
      </c>
      <c r="I324" s="1">
        <f>((SUM(Plan2!I$317:I324)/SUM(Plan2!I$305:I312))*100)-100</f>
        <v>7.9204619523986111</v>
      </c>
      <c r="J324" s="1">
        <f>((SUM(Plan2!J$317:J324)/SUM(Plan2!J$305:J312))*100)-100</f>
        <v>5.3929595195002094</v>
      </c>
      <c r="K324" s="1"/>
      <c r="L324" s="31"/>
      <c r="N324" s="31"/>
      <c r="O324" s="31"/>
      <c r="P324" s="31"/>
      <c r="Q324" s="31"/>
    </row>
    <row r="325" spans="1:17" x14ac:dyDescent="0.25">
      <c r="A325" s="71">
        <v>45901</v>
      </c>
      <c r="B325" s="72">
        <f>((SUM(Plan2!B$317:B324)/SUM(Plan2!B$305:B313))*100)-100</f>
        <v>-9.8226230992431312</v>
      </c>
      <c r="C325" s="64">
        <f>((SUM(Plan2!C$317:C324)/SUM(Plan2!C$305:C313))*100)-100</f>
        <v>-1.1941936190180513</v>
      </c>
      <c r="D325" s="1">
        <f>((SUM(Plan2!D$317:D324)/SUM(Plan2!D$305:D313))*100)-100</f>
        <v>-2.6821062860925622</v>
      </c>
      <c r="E325" s="1">
        <f>((SUM(Plan2!E$317:E324)/SUM(Plan2!E$305:E313))*100)-100</f>
        <v>-18.050945380265986</v>
      </c>
      <c r="F325" s="1">
        <f>((SUM(Plan2!F$317:F324)/SUM(Plan2!F$305:F313))*100)-100</f>
        <v>1.9787858632078326</v>
      </c>
      <c r="G325" s="1">
        <f>((SUM(Plan2!G$317:G324)/SUM(Plan2!G$305:G313))*100)-100</f>
        <v>-1.1798548324410518</v>
      </c>
      <c r="H325" s="1">
        <f>((SUM(Plan2!H$317:H324)/SUM(Plan2!H$305:H313))*100)-100</f>
        <v>-34.125321510731197</v>
      </c>
      <c r="I325" s="1">
        <f>((SUM(Plan2!I$317:I324)/SUM(Plan2!I$305:I313))*100)-100</f>
        <v>-4.0177099484225494</v>
      </c>
      <c r="J325" s="1">
        <f>((SUM(Plan2!J$317:J324)/SUM(Plan2!J$305:J313))*100)-100</f>
        <v>-6.2462729119333886</v>
      </c>
      <c r="K325" s="1"/>
      <c r="L325" s="31"/>
      <c r="N325" s="31"/>
      <c r="O325" s="31"/>
      <c r="P325" s="31"/>
      <c r="Q325" s="31"/>
    </row>
    <row r="326" spans="1:17" x14ac:dyDescent="0.25">
      <c r="A326" s="71">
        <v>45931</v>
      </c>
      <c r="B326" s="72">
        <f>((SUM(Plan2!B$317:B325)/SUM(Plan2!B$305:B314))*100)-100</f>
        <v>-8.4936489723079376</v>
      </c>
      <c r="C326" s="64">
        <f>((SUM(Plan2!C$317:C325)/SUM(Plan2!C$305:C314))*100)-100</f>
        <v>3.6462847457773506</v>
      </c>
      <c r="D326" s="1">
        <f>((SUM(Plan2!D$317:D325)/SUM(Plan2!D$305:D314))*100)-100</f>
        <v>-3.2381759216899724</v>
      </c>
      <c r="E326" s="1">
        <f>((SUM(Plan2!E$317:E325)/SUM(Plan2!E$305:E314))*100)-100</f>
        <v>-15.948052123272134</v>
      </c>
      <c r="F326" s="1">
        <f>((SUM(Plan2!F$317:F325)/SUM(Plan2!F$305:F314))*100)-100</f>
        <v>12.522023687788277</v>
      </c>
      <c r="G326" s="1">
        <f>((SUM(Plan2!G$317:G325)/SUM(Plan2!G$305:G314))*100)-100</f>
        <v>-0.90661448647976783</v>
      </c>
      <c r="H326" s="1">
        <f>((SUM(Plan2!H$317:H325)/SUM(Plan2!H$305:H314))*100)-100</f>
        <v>-31.794319495458481</v>
      </c>
      <c r="I326" s="1">
        <f>((SUM(Plan2!I$317:I325)/SUM(Plan2!I$305:I314))*100)-100</f>
        <v>-3.4649479831616077</v>
      </c>
      <c r="J326" s="1">
        <f>((SUM(Plan2!J$317:J325)/SUM(Plan2!J$305:J314))*100)-100</f>
        <v>-5.3308992343432209</v>
      </c>
      <c r="K326" s="1"/>
      <c r="L326" s="31"/>
      <c r="N326" s="31"/>
      <c r="O326" s="31"/>
      <c r="P326" s="31"/>
      <c r="Q326" s="31"/>
    </row>
    <row r="327" spans="1:17" x14ac:dyDescent="0.25">
      <c r="A327" s="71">
        <v>45962</v>
      </c>
      <c r="B327" s="72">
        <f>((SUM(Plan2!B$317:B326)/SUM(Plan2!B$305:B315))*100)-100</f>
        <v>-7.5021486935472552</v>
      </c>
      <c r="C327" s="64">
        <f>((SUM(Plan2!C$317:C326)/SUM(Plan2!C$305:C315))*100)-100</f>
        <v>5.5844066265722034</v>
      </c>
      <c r="D327" s="1">
        <f>((SUM(Plan2!D$317:D326)/SUM(Plan2!D$305:D315))*100)-100</f>
        <v>-1.6358169485614695</v>
      </c>
      <c r="E327" s="1">
        <f>((SUM(Plan2!E$317:E326)/SUM(Plan2!E$305:E315))*100)-100</f>
        <v>-10.800171257020878</v>
      </c>
      <c r="F327" s="1">
        <f>((SUM(Plan2!F$317:F326)/SUM(Plan2!F$305:F315))*100)-100</f>
        <v>16.491048198336529</v>
      </c>
      <c r="G327" s="1">
        <f>((SUM(Plan2!G$317:G326)/SUM(Plan2!G$305:G315))*100)-100</f>
        <v>-2.6152928117245722</v>
      </c>
      <c r="H327" s="1">
        <f>((SUM(Plan2!H$317:H326)/SUM(Plan2!H$305:H315))*100)-100</f>
        <v>-37.092448867473983</v>
      </c>
      <c r="I327" s="1">
        <f>((SUM(Plan2!I$317:I326)/SUM(Plan2!I$305:I315))*100)-100</f>
        <v>-3.0326776483202593</v>
      </c>
      <c r="J327" s="1">
        <f>((SUM(Plan2!J$317:J326)/SUM(Plan2!J$305:J315))*100)-100</f>
        <v>-4.668131036976007</v>
      </c>
      <c r="K327" s="1"/>
      <c r="L327" s="31"/>
      <c r="N327" s="31"/>
      <c r="O327" s="31"/>
      <c r="P327" s="31"/>
      <c r="Q327" s="31"/>
    </row>
    <row r="328" spans="1:17" x14ac:dyDescent="0.25">
      <c r="A328" s="3">
        <v>45992</v>
      </c>
      <c r="B328" s="1">
        <f>((SUM(Plan2!B$317:B327)/SUM(Plan2!B$305:B316))*100)-100</f>
        <v>-6.0956094230011075</v>
      </c>
      <c r="C328" s="1">
        <f>((SUM(Plan2!C$317:C327)/SUM(Plan2!C$305:C316))*100)-100</f>
        <v>5.922602248321823</v>
      </c>
      <c r="D328" s="1">
        <f>((SUM(Plan2!D$317:D327)/SUM(Plan2!D$305:D316))*100)-100</f>
        <v>-9.2504470153493799</v>
      </c>
      <c r="E328" s="1">
        <f>((SUM(Plan2!E$317:E327)/SUM(Plan2!E$305:E316))*100)-100</f>
        <v>-9.6525981257192655</v>
      </c>
      <c r="F328" s="1">
        <f>((SUM(Plan2!F$317:F327)/SUM(Plan2!F$305:F316))*100)-100</f>
        <v>17.865138957419276</v>
      </c>
      <c r="G328" s="1">
        <f>((SUM(Plan2!G$317:G327)/SUM(Plan2!G$305:G316))*100)-100</f>
        <v>-2.0298210964210739</v>
      </c>
      <c r="H328" s="1">
        <f>((SUM(Plan2!H$317:H327)/SUM(Plan2!H$305:H316))*100)-100</f>
        <v>-17.395899433776279</v>
      </c>
      <c r="I328" s="1">
        <f>((SUM(Plan2!I$317:I327)/SUM(Plan2!I$305:I316))*100)-100</f>
        <v>-5.7465641623474681</v>
      </c>
      <c r="J328" s="1">
        <f>((SUM(Plan2!J$317:J327)/SUM(Plan2!J$305:J316))*100)-100</f>
        <v>-6.2549105465736261</v>
      </c>
      <c r="K328" s="1"/>
      <c r="L328" s="31"/>
      <c r="N328" s="31"/>
      <c r="O328" s="31"/>
      <c r="P328" s="31"/>
      <c r="Q328" s="31"/>
    </row>
    <row r="329" spans="1:17" x14ac:dyDescent="0.25">
      <c r="A329" s="71">
        <v>46023</v>
      </c>
      <c r="B329" s="72">
        <f>((SUM(Plan2!B$317:B328)/SUM(Plan2!B$305:B317))*100)-100</f>
        <v>-4.8154831669711626</v>
      </c>
      <c r="C329" s="64">
        <f>((SUM(Plan2!C$317:C328)/SUM(Plan2!C$305:C317))*100)-100</f>
        <v>2.6494065801498436</v>
      </c>
      <c r="D329" s="1">
        <f>((SUM(Plan2!D$317:D328)/SUM(Plan2!D$305:D317))*100)-100</f>
        <v>1.5009667167888949</v>
      </c>
      <c r="E329" s="1">
        <f>((SUM(Plan2!E$317:E328)/SUM(Plan2!E$305:E317))*100)-100</f>
        <v>-5.5634424571159684</v>
      </c>
      <c r="F329" s="1">
        <f>((SUM(Plan2!F$317:F328)/SUM(Plan2!F$305:F317))*100)-100</f>
        <v>16.355143509929192</v>
      </c>
      <c r="G329" s="1">
        <f>((SUM(Plan2!G$317:G328)/SUM(Plan2!G$305:G317))*100)-100</f>
        <v>0.53994162397927425</v>
      </c>
      <c r="H329" s="1">
        <f>((SUM(Plan2!H$317:H328)/SUM(Plan2!H$305:H317))*100)-100</f>
        <v>-15.190386697847231</v>
      </c>
      <c r="I329" s="1">
        <f>((SUM(Plan2!I$317:I328)/SUM(Plan2!I$305:I317))*100)-100</f>
        <v>-4.0427327184306137</v>
      </c>
      <c r="J329" s="1">
        <f>((SUM(Plan2!J$317:J328)/SUM(Plan2!J$305:J317))*100)-100</f>
        <v>-4.4352587728981945</v>
      </c>
      <c r="K329" s="1"/>
      <c r="L329" s="31"/>
      <c r="N329" s="31"/>
      <c r="O329" s="31"/>
      <c r="P329" s="31"/>
      <c r="Q329" s="31"/>
    </row>
    <row r="330" spans="1:17" x14ac:dyDescent="0.25">
      <c r="A330" s="71">
        <v>46054</v>
      </c>
      <c r="B330" s="72">
        <f>((SUM(Plan2!B$317:B329)/SUM(Plan2!B$305:B318))*100)-100</f>
        <v>-3.2724680712221641</v>
      </c>
      <c r="C330" s="64">
        <f>((SUM(Plan2!C$317:C329)/SUM(Plan2!C$305:C318))*100)-100</f>
        <v>3.5183111979737873</v>
      </c>
      <c r="D330" s="106">
        <f>((SUM(Plan2!D$317:D329)/SUM(Plan2!D$305:D318))*100)-100</f>
        <v>1.2979303747466133</v>
      </c>
      <c r="E330" s="106">
        <f>((SUM(Plan2!E$317:E329)/SUM(Plan2!E$305:E318))*100)-100</f>
        <v>-6.882762909194355</v>
      </c>
      <c r="F330" s="106">
        <f>((SUM(Plan2!F$317:F329)/SUM(Plan2!F$305:F318))*100)-100</f>
        <v>15.944056575662174</v>
      </c>
      <c r="G330" s="106">
        <f>((SUM(Plan2!G$317:G329)/SUM(Plan2!G$305:G318))*100)-100</f>
        <v>-1.8176155210386611</v>
      </c>
      <c r="H330" s="106">
        <f>((SUM(Plan2!H$317:H329)/SUM(Plan2!H$305:H318))*100)-100</f>
        <v>-17.886944257678522</v>
      </c>
      <c r="I330" s="106">
        <f>((SUM(Plan2!I$317:I329)/SUM(Plan2!I$305:I318))*100)-100</f>
        <v>-3.9671395429486154</v>
      </c>
      <c r="J330" s="106">
        <f>((SUM(Plan2!J$317:J329)/SUM(Plan2!J$305:J318))*100)-100</f>
        <v>-3.8936017243799483</v>
      </c>
      <c r="K330" s="1"/>
      <c r="L330" s="31"/>
      <c r="N330" s="31"/>
      <c r="O330" s="31"/>
      <c r="P330" s="31"/>
      <c r="Q330" s="31"/>
    </row>
    <row r="331" spans="1:17" x14ac:dyDescent="0.25">
      <c r="A331" s="61">
        <v>46082</v>
      </c>
      <c r="B331" s="63">
        <f>((SUM(Plan2!B$317:B330)/SUM(Plan2!B$305:B319))*100)-100</f>
        <v>-2.3027381410138332</v>
      </c>
      <c r="C331" s="59">
        <f>((SUM(Plan2!C$317:C330)/SUM(Plan2!C$305:C319))*100)-100</f>
        <v>-0.10701387400493445</v>
      </c>
      <c r="D331" s="60">
        <f>((SUM(Plan2!D$317:D330)/SUM(Plan2!D$305:D319))*100)-100</f>
        <v>1.4341804037442074</v>
      </c>
      <c r="E331" s="60">
        <f>((SUM(Plan2!E$317:E330)/SUM(Plan2!E$305:E319))*100)-100</f>
        <v>-0.88098164230781606</v>
      </c>
      <c r="F331" s="60">
        <f>((SUM(Plan2!F$317:F330)/SUM(Plan2!F$305:F319))*100)-100</f>
        <v>14.665097282477291</v>
      </c>
      <c r="G331" s="60">
        <f>((SUM(Plan2!G$317:G330)/SUM(Plan2!G$305:G319))*100)-100</f>
        <v>1.9075025848501923</v>
      </c>
      <c r="H331" s="60">
        <f>((SUM(Plan2!H$317:H330)/SUM(Plan2!H$305:H319))*100)-100</f>
        <v>-6.5455698904023336</v>
      </c>
      <c r="I331" s="60">
        <f>((SUM(Plan2!I$317:I330)/SUM(Plan2!I$305:I319))*100)-100</f>
        <v>-2.1905433157713787</v>
      </c>
      <c r="J331" s="60">
        <f>((SUM(Plan2!J$317:J330)/SUM(Plan2!J$305:J319))*100)-100</f>
        <v>-2.209428022714377</v>
      </c>
      <c r="K331" s="1"/>
      <c r="L331" s="31"/>
      <c r="N331" s="31"/>
      <c r="O331" s="31"/>
      <c r="P331" s="31"/>
      <c r="Q331" s="31"/>
    </row>
    <row r="332" spans="1:17" x14ac:dyDescent="0.25">
      <c r="A332" s="44" t="s">
        <v>11</v>
      </c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7" ht="15" customHeight="1" x14ac:dyDescent="0.25">
      <c r="A333" s="86" t="s">
        <v>59</v>
      </c>
      <c r="B333" s="86"/>
      <c r="C333" s="86"/>
      <c r="D333" s="86"/>
      <c r="E333" s="86"/>
      <c r="F333" s="86"/>
      <c r="G333" s="86"/>
      <c r="H333" s="86"/>
      <c r="I333" s="86"/>
      <c r="J333" s="86"/>
    </row>
    <row r="334" spans="1:17" x14ac:dyDescent="0.25">
      <c r="A334" s="4"/>
      <c r="B334" s="1"/>
      <c r="C334" s="1"/>
      <c r="D334" s="1"/>
      <c r="E334" s="1"/>
      <c r="F334" s="1"/>
      <c r="G334" s="1"/>
      <c r="H334" s="1"/>
    </row>
    <row r="335" spans="1:17" x14ac:dyDescent="0.25">
      <c r="A335" s="4"/>
      <c r="E335" s="5"/>
    </row>
    <row r="336" spans="1:17" x14ac:dyDescent="0.25">
      <c r="A336" s="4"/>
      <c r="B336" s="20"/>
      <c r="F336" s="1"/>
    </row>
    <row r="337" spans="1:8" x14ac:dyDescent="0.25">
      <c r="A337" s="4"/>
      <c r="B337" s="20"/>
      <c r="F337" s="1"/>
    </row>
    <row r="338" spans="1:8" x14ac:dyDescent="0.25">
      <c r="B338" s="21"/>
      <c r="C338" s="21"/>
      <c r="D338" s="21"/>
      <c r="E338" s="21"/>
      <c r="F338" s="1"/>
      <c r="G338" s="21"/>
      <c r="H338" s="21"/>
    </row>
    <row r="339" spans="1:8" x14ac:dyDescent="0.25">
      <c r="B339" s="20"/>
      <c r="C339" s="20"/>
      <c r="D339" s="20"/>
      <c r="E339" s="20"/>
      <c r="F339" s="20"/>
      <c r="G339" s="20"/>
      <c r="H339" s="20"/>
    </row>
    <row r="340" spans="1:8" x14ac:dyDescent="0.25">
      <c r="B340" s="21"/>
      <c r="C340" s="21"/>
      <c r="D340" s="21"/>
      <c r="E340" s="21"/>
      <c r="F340" s="21"/>
      <c r="G340" s="21"/>
      <c r="H340" s="21"/>
    </row>
    <row r="341" spans="1:8" x14ac:dyDescent="0.25">
      <c r="B341" s="24"/>
      <c r="C341" s="24"/>
      <c r="D341" s="24"/>
      <c r="E341" s="24"/>
      <c r="F341" s="24"/>
      <c r="G341" s="24"/>
      <c r="H341" s="24"/>
    </row>
    <row r="342" spans="1:8" x14ac:dyDescent="0.25">
      <c r="B342" s="20"/>
    </row>
    <row r="343" spans="1:8" x14ac:dyDescent="0.25">
      <c r="B343" s="20"/>
    </row>
    <row r="344" spans="1:8" x14ac:dyDescent="0.25">
      <c r="B344" s="20"/>
    </row>
    <row r="345" spans="1:8" x14ac:dyDescent="0.25">
      <c r="B345" s="20"/>
    </row>
    <row r="346" spans="1:8" x14ac:dyDescent="0.25">
      <c r="B346" s="20"/>
    </row>
    <row r="347" spans="1:8" x14ac:dyDescent="0.25">
      <c r="B347" s="20"/>
    </row>
    <row r="348" spans="1:8" x14ac:dyDescent="0.25">
      <c r="B348" s="20"/>
    </row>
    <row r="349" spans="1:8" x14ac:dyDescent="0.25">
      <c r="B349" s="20"/>
    </row>
    <row r="350" spans="1:8" x14ac:dyDescent="0.25">
      <c r="B350" s="20"/>
    </row>
    <row r="351" spans="1:8" x14ac:dyDescent="0.25">
      <c r="B351" s="20"/>
    </row>
    <row r="352" spans="1:8" x14ac:dyDescent="0.25">
      <c r="B352" s="20"/>
    </row>
    <row r="353" spans="2:2" x14ac:dyDescent="0.25">
      <c r="B353" s="20"/>
    </row>
    <row r="354" spans="2:2" x14ac:dyDescent="0.25">
      <c r="B354" s="20"/>
    </row>
    <row r="355" spans="2:2" x14ac:dyDescent="0.25">
      <c r="B355" s="20"/>
    </row>
    <row r="356" spans="2:2" x14ac:dyDescent="0.25">
      <c r="B356" s="20"/>
    </row>
    <row r="357" spans="2:2" x14ac:dyDescent="0.25">
      <c r="B357" s="20"/>
    </row>
    <row r="358" spans="2:2" x14ac:dyDescent="0.25">
      <c r="B358" s="20"/>
    </row>
    <row r="359" spans="2:2" x14ac:dyDescent="0.25">
      <c r="B359" s="20"/>
    </row>
    <row r="360" spans="2:2" x14ac:dyDescent="0.25">
      <c r="B360" s="20"/>
    </row>
    <row r="361" spans="2:2" x14ac:dyDescent="0.25">
      <c r="B361" s="20"/>
    </row>
    <row r="362" spans="2:2" x14ac:dyDescent="0.25">
      <c r="B362" s="20"/>
    </row>
    <row r="363" spans="2:2" x14ac:dyDescent="0.25">
      <c r="B363" s="20"/>
    </row>
    <row r="364" spans="2:2" x14ac:dyDescent="0.25">
      <c r="B364" s="20"/>
    </row>
    <row r="365" spans="2:2" x14ac:dyDescent="0.25">
      <c r="B365" s="20"/>
    </row>
    <row r="366" spans="2:2" x14ac:dyDescent="0.25">
      <c r="B366" s="20"/>
    </row>
    <row r="367" spans="2:2" x14ac:dyDescent="0.25">
      <c r="B367" s="20"/>
    </row>
    <row r="368" spans="2:2" x14ac:dyDescent="0.25">
      <c r="B368" s="20"/>
    </row>
    <row r="369" spans="2:2" x14ac:dyDescent="0.25">
      <c r="B369" s="20"/>
    </row>
    <row r="370" spans="2:2" x14ac:dyDescent="0.25">
      <c r="B370" s="20"/>
    </row>
    <row r="371" spans="2:2" x14ac:dyDescent="0.25">
      <c r="B371" s="20"/>
    </row>
    <row r="372" spans="2:2" x14ac:dyDescent="0.25">
      <c r="B372" s="20"/>
    </row>
    <row r="373" spans="2:2" x14ac:dyDescent="0.25">
      <c r="B373" s="20"/>
    </row>
    <row r="374" spans="2:2" x14ac:dyDescent="0.25">
      <c r="B374" s="20"/>
    </row>
    <row r="375" spans="2:2" x14ac:dyDescent="0.25">
      <c r="B375" s="20"/>
    </row>
    <row r="376" spans="2:2" x14ac:dyDescent="0.25">
      <c r="B376" s="20"/>
    </row>
    <row r="377" spans="2:2" x14ac:dyDescent="0.25">
      <c r="B377" s="20"/>
    </row>
    <row r="378" spans="2:2" x14ac:dyDescent="0.25">
      <c r="B378" s="20"/>
    </row>
    <row r="379" spans="2:2" x14ac:dyDescent="0.25">
      <c r="B379" s="20"/>
    </row>
    <row r="380" spans="2:2" x14ac:dyDescent="0.25">
      <c r="B380" s="20"/>
    </row>
    <row r="381" spans="2:2" x14ac:dyDescent="0.25">
      <c r="B381" s="20"/>
    </row>
    <row r="382" spans="2:2" x14ac:dyDescent="0.25">
      <c r="B382" s="20"/>
    </row>
    <row r="383" spans="2:2" x14ac:dyDescent="0.25">
      <c r="B383" s="20"/>
    </row>
    <row r="384" spans="2:2" x14ac:dyDescent="0.25">
      <c r="B384" s="20"/>
    </row>
    <row r="385" spans="2:2" x14ac:dyDescent="0.25">
      <c r="B385" s="20"/>
    </row>
    <row r="386" spans="2:2" x14ac:dyDescent="0.25">
      <c r="B386" s="20"/>
    </row>
    <row r="387" spans="2:2" x14ac:dyDescent="0.25">
      <c r="B387" s="20"/>
    </row>
    <row r="388" spans="2:2" x14ac:dyDescent="0.25">
      <c r="B388" s="20"/>
    </row>
    <row r="389" spans="2:2" x14ac:dyDescent="0.25">
      <c r="B389" s="20"/>
    </row>
    <row r="390" spans="2:2" x14ac:dyDescent="0.25">
      <c r="B390" s="20"/>
    </row>
    <row r="391" spans="2:2" x14ac:dyDescent="0.25">
      <c r="B391" s="20"/>
    </row>
    <row r="392" spans="2:2" x14ac:dyDescent="0.25">
      <c r="B392" s="20"/>
    </row>
    <row r="393" spans="2:2" x14ac:dyDescent="0.25">
      <c r="B393" s="20"/>
    </row>
    <row r="394" spans="2:2" x14ac:dyDescent="0.25">
      <c r="B394" s="20"/>
    </row>
    <row r="395" spans="2:2" x14ac:dyDescent="0.25">
      <c r="B395" s="20"/>
    </row>
    <row r="396" spans="2:2" x14ac:dyDescent="0.25">
      <c r="B396" s="20"/>
    </row>
    <row r="397" spans="2:2" x14ac:dyDescent="0.25">
      <c r="B397" s="20"/>
    </row>
    <row r="398" spans="2:2" x14ac:dyDescent="0.25">
      <c r="B398" s="20"/>
    </row>
    <row r="399" spans="2:2" x14ac:dyDescent="0.25">
      <c r="B399" s="20"/>
    </row>
    <row r="400" spans="2:2" x14ac:dyDescent="0.25">
      <c r="B400" s="20"/>
    </row>
    <row r="401" spans="2:2" x14ac:dyDescent="0.25">
      <c r="B401" s="20"/>
    </row>
    <row r="402" spans="2:2" x14ac:dyDescent="0.25">
      <c r="B402" s="20"/>
    </row>
    <row r="403" spans="2:2" x14ac:dyDescent="0.25">
      <c r="B403" s="20"/>
    </row>
    <row r="404" spans="2:2" x14ac:dyDescent="0.25">
      <c r="B404" s="20"/>
    </row>
    <row r="405" spans="2:2" x14ac:dyDescent="0.25">
      <c r="B405" s="20"/>
    </row>
    <row r="406" spans="2:2" x14ac:dyDescent="0.25">
      <c r="B406" s="20"/>
    </row>
    <row r="407" spans="2:2" x14ac:dyDescent="0.25">
      <c r="B407" s="20"/>
    </row>
    <row r="408" spans="2:2" x14ac:dyDescent="0.25">
      <c r="B408" s="20"/>
    </row>
    <row r="409" spans="2:2" x14ac:dyDescent="0.25">
      <c r="B409" s="20"/>
    </row>
    <row r="410" spans="2:2" x14ac:dyDescent="0.25">
      <c r="B410" s="20"/>
    </row>
    <row r="411" spans="2:2" x14ac:dyDescent="0.25">
      <c r="B411" s="20"/>
    </row>
    <row r="412" spans="2:2" x14ac:dyDescent="0.25">
      <c r="B412" s="20"/>
    </row>
    <row r="413" spans="2:2" x14ac:dyDescent="0.25">
      <c r="B413" s="20"/>
    </row>
    <row r="414" spans="2:2" x14ac:dyDescent="0.25">
      <c r="B414" s="20"/>
    </row>
    <row r="415" spans="2:2" x14ac:dyDescent="0.25">
      <c r="B415" s="20"/>
    </row>
    <row r="416" spans="2:2" x14ac:dyDescent="0.25">
      <c r="B416" s="20"/>
    </row>
    <row r="417" spans="2:2" x14ac:dyDescent="0.25">
      <c r="B417" s="20"/>
    </row>
    <row r="418" spans="2:2" x14ac:dyDescent="0.25">
      <c r="B418" s="20"/>
    </row>
    <row r="419" spans="2:2" x14ac:dyDescent="0.25">
      <c r="B419" s="20"/>
    </row>
    <row r="420" spans="2:2" x14ac:dyDescent="0.25">
      <c r="B420" s="20"/>
    </row>
    <row r="421" spans="2:2" x14ac:dyDescent="0.25">
      <c r="B421" s="20"/>
    </row>
    <row r="422" spans="2:2" x14ac:dyDescent="0.25">
      <c r="B422" s="20"/>
    </row>
    <row r="423" spans="2:2" x14ac:dyDescent="0.25">
      <c r="B423" s="20"/>
    </row>
    <row r="424" spans="2:2" x14ac:dyDescent="0.25">
      <c r="B424" s="20"/>
    </row>
    <row r="425" spans="2:2" x14ac:dyDescent="0.25">
      <c r="B425" s="20"/>
    </row>
    <row r="426" spans="2:2" x14ac:dyDescent="0.25">
      <c r="B426" s="20"/>
    </row>
    <row r="427" spans="2:2" x14ac:dyDescent="0.25">
      <c r="B427" s="20"/>
    </row>
    <row r="428" spans="2:2" x14ac:dyDescent="0.25">
      <c r="B428" s="20"/>
    </row>
    <row r="429" spans="2:2" x14ac:dyDescent="0.25">
      <c r="B429" s="20"/>
    </row>
    <row r="430" spans="2:2" x14ac:dyDescent="0.25">
      <c r="B430" s="20"/>
    </row>
    <row r="431" spans="2:2" x14ac:dyDescent="0.25">
      <c r="B431" s="20"/>
    </row>
    <row r="432" spans="2:2" x14ac:dyDescent="0.25">
      <c r="B432" s="20"/>
    </row>
    <row r="433" spans="2:2" x14ac:dyDescent="0.25">
      <c r="B433" s="20"/>
    </row>
    <row r="434" spans="2:2" x14ac:dyDescent="0.25">
      <c r="B434" s="20"/>
    </row>
    <row r="435" spans="2:2" x14ac:dyDescent="0.25">
      <c r="B435" s="20"/>
    </row>
    <row r="436" spans="2:2" x14ac:dyDescent="0.25">
      <c r="B436" s="20"/>
    </row>
    <row r="437" spans="2:2" x14ac:dyDescent="0.25">
      <c r="B437" s="20"/>
    </row>
    <row r="438" spans="2:2" x14ac:dyDescent="0.25">
      <c r="B438" s="20"/>
    </row>
    <row r="439" spans="2:2" x14ac:dyDescent="0.25">
      <c r="B439" s="20"/>
    </row>
    <row r="440" spans="2:2" x14ac:dyDescent="0.25">
      <c r="B440" s="20"/>
    </row>
    <row r="441" spans="2:2" x14ac:dyDescent="0.25">
      <c r="B441" s="20"/>
    </row>
    <row r="442" spans="2:2" x14ac:dyDescent="0.25">
      <c r="B442" s="20"/>
    </row>
    <row r="443" spans="2:2" x14ac:dyDescent="0.25">
      <c r="B443" s="20"/>
    </row>
    <row r="444" spans="2:2" x14ac:dyDescent="0.25">
      <c r="B444" s="20"/>
    </row>
    <row r="445" spans="2:2" x14ac:dyDescent="0.25">
      <c r="B445" s="20"/>
    </row>
    <row r="446" spans="2:2" x14ac:dyDescent="0.25">
      <c r="B446" s="20"/>
    </row>
    <row r="447" spans="2:2" x14ac:dyDescent="0.25">
      <c r="B447" s="20"/>
    </row>
    <row r="448" spans="2:2" x14ac:dyDescent="0.25">
      <c r="B448" s="20"/>
    </row>
    <row r="449" spans="2:2" x14ac:dyDescent="0.25">
      <c r="B449" s="20"/>
    </row>
    <row r="450" spans="2:2" x14ac:dyDescent="0.25">
      <c r="B450" s="20"/>
    </row>
    <row r="451" spans="2:2" x14ac:dyDescent="0.25">
      <c r="B451" s="20"/>
    </row>
    <row r="452" spans="2:2" x14ac:dyDescent="0.25">
      <c r="B452" s="20"/>
    </row>
    <row r="453" spans="2:2" x14ac:dyDescent="0.25">
      <c r="B453" s="20"/>
    </row>
    <row r="454" spans="2:2" x14ac:dyDescent="0.25">
      <c r="B454" s="20"/>
    </row>
    <row r="455" spans="2:2" x14ac:dyDescent="0.25">
      <c r="B455" s="20"/>
    </row>
    <row r="456" spans="2:2" x14ac:dyDescent="0.25">
      <c r="B456" s="20"/>
    </row>
    <row r="457" spans="2:2" x14ac:dyDescent="0.25">
      <c r="B457" s="20"/>
    </row>
    <row r="458" spans="2:2" x14ac:dyDescent="0.25">
      <c r="B458" s="20"/>
    </row>
    <row r="459" spans="2:2" x14ac:dyDescent="0.25">
      <c r="B459" s="20"/>
    </row>
    <row r="460" spans="2:2" x14ac:dyDescent="0.25">
      <c r="B460" s="20"/>
    </row>
    <row r="461" spans="2:2" x14ac:dyDescent="0.25">
      <c r="B461" s="20"/>
    </row>
    <row r="462" spans="2:2" x14ac:dyDescent="0.25">
      <c r="B462" s="20"/>
    </row>
    <row r="463" spans="2:2" x14ac:dyDescent="0.25">
      <c r="B463" s="20"/>
    </row>
    <row r="464" spans="2:2" x14ac:dyDescent="0.25">
      <c r="B464" s="20"/>
    </row>
    <row r="465" spans="2:2" x14ac:dyDescent="0.25">
      <c r="B465" s="20"/>
    </row>
    <row r="466" spans="2:2" x14ac:dyDescent="0.25">
      <c r="B466" s="20"/>
    </row>
    <row r="467" spans="2:2" x14ac:dyDescent="0.25">
      <c r="B467" s="20"/>
    </row>
    <row r="468" spans="2:2" x14ac:dyDescent="0.25">
      <c r="B468" s="20"/>
    </row>
    <row r="469" spans="2:2" x14ac:dyDescent="0.25">
      <c r="B469" s="20"/>
    </row>
    <row r="470" spans="2:2" x14ac:dyDescent="0.25">
      <c r="B470" s="20"/>
    </row>
    <row r="471" spans="2:2" x14ac:dyDescent="0.25">
      <c r="B471" s="20"/>
    </row>
    <row r="472" spans="2:2" x14ac:dyDescent="0.25">
      <c r="B472" s="20"/>
    </row>
    <row r="473" spans="2:2" x14ac:dyDescent="0.25">
      <c r="B473" s="20"/>
    </row>
    <row r="474" spans="2:2" x14ac:dyDescent="0.25">
      <c r="B474" s="20"/>
    </row>
    <row r="475" spans="2:2" x14ac:dyDescent="0.25">
      <c r="B475" s="20"/>
    </row>
    <row r="476" spans="2:2" x14ac:dyDescent="0.25">
      <c r="B476" s="20"/>
    </row>
    <row r="477" spans="2:2" x14ac:dyDescent="0.25">
      <c r="B477" s="20"/>
    </row>
    <row r="478" spans="2:2" x14ac:dyDescent="0.25">
      <c r="B478" s="20"/>
    </row>
    <row r="479" spans="2:2" x14ac:dyDescent="0.25">
      <c r="B479" s="20"/>
    </row>
    <row r="480" spans="2:2" x14ac:dyDescent="0.25">
      <c r="B480" s="10"/>
    </row>
    <row r="481" spans="2:2" x14ac:dyDescent="0.25">
      <c r="B481" s="20"/>
    </row>
    <row r="482" spans="2:2" x14ac:dyDescent="0.25">
      <c r="B482" s="20"/>
    </row>
    <row r="483" spans="2:2" x14ac:dyDescent="0.25">
      <c r="B483" s="20"/>
    </row>
    <row r="484" spans="2:2" x14ac:dyDescent="0.25">
      <c r="B484" s="10"/>
    </row>
    <row r="485" spans="2:2" x14ac:dyDescent="0.25">
      <c r="B485" s="10"/>
    </row>
    <row r="486" spans="2:2" x14ac:dyDescent="0.25">
      <c r="B486" s="10"/>
    </row>
    <row r="487" spans="2:2" x14ac:dyDescent="0.25">
      <c r="B487" s="10"/>
    </row>
    <row r="488" spans="2:2" x14ac:dyDescent="0.25">
      <c r="B488" s="10"/>
    </row>
    <row r="489" spans="2:2" x14ac:dyDescent="0.25">
      <c r="B489" s="10"/>
    </row>
    <row r="490" spans="2:2" x14ac:dyDescent="0.25">
      <c r="B490" s="10"/>
    </row>
    <row r="491" spans="2:2" x14ac:dyDescent="0.25">
      <c r="B491" s="10"/>
    </row>
    <row r="492" spans="2:2" x14ac:dyDescent="0.25">
      <c r="B492" s="10"/>
    </row>
    <row r="493" spans="2:2" x14ac:dyDescent="0.25">
      <c r="B493" s="10"/>
    </row>
    <row r="494" spans="2:2" x14ac:dyDescent="0.25">
      <c r="B494" s="10"/>
    </row>
    <row r="495" spans="2:2" x14ac:dyDescent="0.25">
      <c r="B495" s="10"/>
    </row>
    <row r="496" spans="2:2" x14ac:dyDescent="0.25">
      <c r="B496" s="10"/>
    </row>
    <row r="497" spans="2:2" x14ac:dyDescent="0.25">
      <c r="B497" s="10"/>
    </row>
    <row r="498" spans="2:2" x14ac:dyDescent="0.25">
      <c r="B498" s="10"/>
    </row>
    <row r="499" spans="2:2" x14ac:dyDescent="0.25">
      <c r="B499" s="10"/>
    </row>
    <row r="500" spans="2:2" x14ac:dyDescent="0.25">
      <c r="B500" s="10"/>
    </row>
    <row r="501" spans="2:2" x14ac:dyDescent="0.25">
      <c r="B501" s="10"/>
    </row>
    <row r="502" spans="2:2" x14ac:dyDescent="0.25">
      <c r="B502" s="10"/>
    </row>
    <row r="503" spans="2:2" x14ac:dyDescent="0.25">
      <c r="B503" s="10"/>
    </row>
    <row r="504" spans="2:2" x14ac:dyDescent="0.25">
      <c r="B504" s="10"/>
    </row>
    <row r="505" spans="2:2" x14ac:dyDescent="0.25">
      <c r="B505" s="10"/>
    </row>
    <row r="506" spans="2:2" x14ac:dyDescent="0.25">
      <c r="B506" s="10"/>
    </row>
    <row r="507" spans="2:2" x14ac:dyDescent="0.25">
      <c r="B507" s="10"/>
    </row>
    <row r="508" spans="2:2" x14ac:dyDescent="0.25">
      <c r="B508" s="10"/>
    </row>
    <row r="509" spans="2:2" x14ac:dyDescent="0.25">
      <c r="B509" s="10"/>
    </row>
    <row r="510" spans="2:2" x14ac:dyDescent="0.25">
      <c r="B510" s="10"/>
    </row>
    <row r="511" spans="2:2" x14ac:dyDescent="0.25">
      <c r="B511" s="10"/>
    </row>
    <row r="512" spans="2:2" x14ac:dyDescent="0.25">
      <c r="B512" s="10"/>
    </row>
    <row r="513" spans="2:2" x14ac:dyDescent="0.25">
      <c r="B513" s="10"/>
    </row>
    <row r="514" spans="2:2" x14ac:dyDescent="0.25">
      <c r="B514" s="10"/>
    </row>
    <row r="515" spans="2:2" x14ac:dyDescent="0.25">
      <c r="B515" s="10"/>
    </row>
    <row r="516" spans="2:2" x14ac:dyDescent="0.25">
      <c r="B516" s="10"/>
    </row>
    <row r="517" spans="2:2" x14ac:dyDescent="0.25">
      <c r="B517" s="10"/>
    </row>
    <row r="518" spans="2:2" x14ac:dyDescent="0.25">
      <c r="B518" s="10"/>
    </row>
    <row r="519" spans="2:2" x14ac:dyDescent="0.25">
      <c r="B519" s="10"/>
    </row>
    <row r="520" spans="2:2" x14ac:dyDescent="0.25">
      <c r="B520" s="10"/>
    </row>
  </sheetData>
  <mergeCells count="7">
    <mergeCell ref="A333:J333"/>
    <mergeCell ref="M2:Q2"/>
    <mergeCell ref="A3:A4"/>
    <mergeCell ref="B3:F3"/>
    <mergeCell ref="G3:H3"/>
    <mergeCell ref="I3:I4"/>
    <mergeCell ref="J3:J4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EE519"/>
  <sheetViews>
    <sheetView workbookViewId="0">
      <pane xSplit="1" ySplit="124" topLeftCell="B305" activePane="bottomRight" state="frozen"/>
      <selection pane="topRight" activeCell="B1" sqref="B1"/>
      <selection pane="bottomLeft" activeCell="A125" sqref="A125"/>
      <selection pane="bottomRight" activeCell="A2" sqref="A2"/>
    </sheetView>
  </sheetViews>
  <sheetFormatPr defaultColWidth="14" defaultRowHeight="15" x14ac:dyDescent="0.25"/>
  <cols>
    <col min="1" max="1" width="9.7109375" customWidth="1"/>
    <col min="2" max="2" width="16.42578125" bestFit="1" customWidth="1"/>
    <col min="3" max="5" width="15.42578125" customWidth="1"/>
    <col min="6" max="6" width="18.140625" bestFit="1" customWidth="1"/>
    <col min="7" max="8" width="15.42578125" customWidth="1"/>
    <col min="9" max="9" width="17.28515625" customWidth="1"/>
    <col min="10" max="10" width="16.85546875" customWidth="1"/>
    <col min="11" max="11" width="13.85546875" bestFit="1" customWidth="1"/>
    <col min="12" max="12" width="17.28515625" bestFit="1" customWidth="1"/>
  </cols>
  <sheetData>
    <row r="1" spans="1:16359" ht="18.75" x14ac:dyDescent="0.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</row>
    <row r="2" spans="1:16359" ht="18.75" x14ac:dyDescent="0.3">
      <c r="A2" s="45" t="s">
        <v>47</v>
      </c>
      <c r="G2" s="8"/>
      <c r="H2" s="13"/>
      <c r="M2" s="88"/>
      <c r="N2" s="88"/>
      <c r="O2" s="88"/>
      <c r="P2" s="88"/>
      <c r="Q2" s="88"/>
    </row>
    <row r="3" spans="1:16359" x14ac:dyDescent="0.25">
      <c r="A3" s="97" t="s">
        <v>1</v>
      </c>
      <c r="B3" s="89" t="s">
        <v>2</v>
      </c>
      <c r="C3" s="90"/>
      <c r="D3" s="90"/>
      <c r="E3" s="90"/>
      <c r="F3" s="91"/>
      <c r="G3" s="87" t="s">
        <v>3</v>
      </c>
      <c r="H3" s="87"/>
      <c r="I3" s="92" t="s">
        <v>42</v>
      </c>
      <c r="J3" s="94" t="s">
        <v>41</v>
      </c>
      <c r="L3" s="32"/>
      <c r="M3" s="33"/>
      <c r="N3" s="33"/>
      <c r="O3" s="33"/>
      <c r="P3" s="33"/>
      <c r="Q3" s="34"/>
    </row>
    <row r="4" spans="1:16359" x14ac:dyDescent="0.25">
      <c r="A4" s="97"/>
      <c r="B4" s="19" t="s">
        <v>4</v>
      </c>
      <c r="C4" s="19" t="s">
        <v>5</v>
      </c>
      <c r="D4" s="19" t="s">
        <v>60</v>
      </c>
      <c r="E4" s="19" t="s">
        <v>7</v>
      </c>
      <c r="F4" s="19" t="s">
        <v>8</v>
      </c>
      <c r="G4" s="19" t="s">
        <v>9</v>
      </c>
      <c r="H4" s="19" t="s">
        <v>10</v>
      </c>
      <c r="I4" s="93"/>
      <c r="J4" s="95"/>
      <c r="K4" s="33"/>
      <c r="L4" s="32"/>
      <c r="M4" s="33"/>
      <c r="N4" s="33"/>
      <c r="O4" s="33"/>
      <c r="P4" s="33"/>
      <c r="Q4" s="35"/>
    </row>
    <row r="5" spans="1:16359" hidden="1" x14ac:dyDescent="0.25">
      <c r="A5" s="3">
        <v>36161</v>
      </c>
      <c r="B5" s="1"/>
      <c r="C5" s="1"/>
      <c r="D5" s="1"/>
      <c r="E5" s="1"/>
      <c r="F5" s="1"/>
      <c r="G5" s="1"/>
      <c r="H5" s="1"/>
    </row>
    <row r="6" spans="1:16359" hidden="1" x14ac:dyDescent="0.25">
      <c r="A6" s="3">
        <v>36192</v>
      </c>
      <c r="B6" s="1"/>
      <c r="C6" s="1"/>
      <c r="D6" s="1"/>
      <c r="E6" s="1"/>
      <c r="F6" s="1"/>
      <c r="G6" s="1"/>
      <c r="H6" s="1"/>
    </row>
    <row r="7" spans="1:16359" hidden="1" x14ac:dyDescent="0.25">
      <c r="A7" s="3">
        <v>36220</v>
      </c>
      <c r="B7" s="1"/>
      <c r="C7" s="1"/>
      <c r="D7" s="1"/>
      <c r="E7" s="1"/>
      <c r="F7" s="1"/>
      <c r="G7" s="1"/>
      <c r="H7" s="1"/>
    </row>
    <row r="8" spans="1:16359" hidden="1" x14ac:dyDescent="0.25">
      <c r="A8" s="3">
        <v>36251</v>
      </c>
      <c r="B8" s="1"/>
      <c r="C8" s="1"/>
      <c r="D8" s="1"/>
      <c r="E8" s="1"/>
      <c r="F8" s="1"/>
      <c r="G8" s="1"/>
      <c r="H8" s="1"/>
    </row>
    <row r="9" spans="1:16359" hidden="1" x14ac:dyDescent="0.25">
      <c r="A9" s="3">
        <v>36281</v>
      </c>
      <c r="B9" s="1"/>
      <c r="C9" s="1"/>
      <c r="D9" s="1"/>
      <c r="E9" s="1"/>
      <c r="F9" s="1"/>
      <c r="G9" s="1"/>
      <c r="H9" s="1"/>
    </row>
    <row r="10" spans="1:16359" hidden="1" x14ac:dyDescent="0.25">
      <c r="A10" s="3">
        <v>36312</v>
      </c>
      <c r="B10" s="1"/>
      <c r="C10" s="1"/>
      <c r="D10" s="1"/>
      <c r="E10" s="1"/>
      <c r="F10" s="1"/>
      <c r="G10" s="1"/>
      <c r="H10" s="1"/>
    </row>
    <row r="11" spans="1:16359" hidden="1" x14ac:dyDescent="0.25">
      <c r="A11" s="3">
        <v>36342</v>
      </c>
      <c r="B11" s="1"/>
      <c r="C11" s="1"/>
      <c r="D11" s="1"/>
      <c r="E11" s="1"/>
      <c r="F11" s="1"/>
      <c r="G11" s="1"/>
      <c r="H11" s="1"/>
    </row>
    <row r="12" spans="1:16359" hidden="1" x14ac:dyDescent="0.25">
      <c r="A12" s="3">
        <v>36373</v>
      </c>
      <c r="B12" s="1"/>
      <c r="C12" s="1"/>
      <c r="D12" s="1"/>
      <c r="E12" s="1"/>
      <c r="F12" s="1"/>
      <c r="G12" s="1"/>
      <c r="H12" s="1"/>
    </row>
    <row r="13" spans="1:16359" hidden="1" x14ac:dyDescent="0.25">
      <c r="A13" s="3">
        <v>36404</v>
      </c>
      <c r="B13" s="1"/>
      <c r="C13" s="1"/>
      <c r="D13" s="1"/>
      <c r="E13" s="1"/>
      <c r="F13" s="1"/>
      <c r="G13" s="1"/>
      <c r="H13" s="1"/>
    </row>
    <row r="14" spans="1:16359" hidden="1" x14ac:dyDescent="0.25">
      <c r="A14" s="3">
        <v>36434</v>
      </c>
      <c r="B14" s="1"/>
      <c r="C14" s="1"/>
      <c r="D14" s="1"/>
      <c r="E14" s="1"/>
      <c r="F14" s="1"/>
      <c r="G14" s="1"/>
      <c r="H14" s="1"/>
    </row>
    <row r="15" spans="1:16359" hidden="1" x14ac:dyDescent="0.25">
      <c r="A15" s="3">
        <v>36465</v>
      </c>
      <c r="B15" s="1"/>
      <c r="C15" s="1"/>
      <c r="D15" s="1"/>
      <c r="E15" s="1"/>
      <c r="F15" s="1"/>
      <c r="G15" s="1"/>
      <c r="H15" s="1"/>
    </row>
    <row r="16" spans="1:16359" hidden="1" x14ac:dyDescent="0.25">
      <c r="A16" s="3">
        <v>36495</v>
      </c>
      <c r="B16" s="1"/>
      <c r="C16" s="1"/>
      <c r="D16" s="1"/>
      <c r="E16" s="1"/>
      <c r="F16" s="1"/>
      <c r="G16" s="1"/>
      <c r="H16" s="1"/>
    </row>
    <row r="17" spans="1:10" hidden="1" x14ac:dyDescent="0.25">
      <c r="A17" s="3">
        <v>36526</v>
      </c>
      <c r="B17" s="1"/>
      <c r="C17" s="1"/>
      <c r="D17" s="1"/>
      <c r="E17" s="1"/>
      <c r="F17" s="1"/>
      <c r="G17" s="1"/>
      <c r="H17" s="1"/>
      <c r="I17" s="1"/>
      <c r="J17" s="1"/>
    </row>
    <row r="18" spans="1:10" hidden="1" x14ac:dyDescent="0.25">
      <c r="A18" s="3">
        <v>36557</v>
      </c>
      <c r="B18" s="1"/>
      <c r="C18" s="1"/>
      <c r="D18" s="1"/>
      <c r="E18" s="1"/>
      <c r="F18" s="1"/>
      <c r="G18" s="1"/>
      <c r="H18" s="1"/>
      <c r="I18" s="1"/>
      <c r="J18" s="1"/>
    </row>
    <row r="19" spans="1:10" hidden="1" x14ac:dyDescent="0.25">
      <c r="A19" s="3">
        <v>36586</v>
      </c>
      <c r="B19" s="1"/>
      <c r="C19" s="1"/>
      <c r="D19" s="1"/>
      <c r="E19" s="1"/>
      <c r="F19" s="1"/>
      <c r="G19" s="1"/>
      <c r="H19" s="1"/>
      <c r="I19" s="1"/>
      <c r="J19" s="1"/>
    </row>
    <row r="20" spans="1:10" hidden="1" x14ac:dyDescent="0.25">
      <c r="A20" s="3">
        <v>36617</v>
      </c>
      <c r="B20" s="1"/>
      <c r="C20" s="1"/>
      <c r="D20" s="1"/>
      <c r="E20" s="1"/>
      <c r="F20" s="1"/>
      <c r="G20" s="1"/>
      <c r="H20" s="1"/>
      <c r="I20" s="1"/>
      <c r="J20" s="1"/>
    </row>
    <row r="21" spans="1:10" hidden="1" x14ac:dyDescent="0.25">
      <c r="A21" s="3">
        <v>36647</v>
      </c>
      <c r="B21" s="1"/>
      <c r="C21" s="1"/>
      <c r="D21" s="1"/>
      <c r="E21" s="1"/>
      <c r="F21" s="1"/>
      <c r="G21" s="1"/>
      <c r="H21" s="1"/>
      <c r="I21" s="1"/>
      <c r="J21" s="1"/>
    </row>
    <row r="22" spans="1:10" hidden="1" x14ac:dyDescent="0.25">
      <c r="A22" s="3">
        <v>36678</v>
      </c>
      <c r="B22" s="1"/>
      <c r="C22" s="1"/>
      <c r="D22" s="1"/>
      <c r="E22" s="1"/>
      <c r="F22" s="1"/>
      <c r="G22" s="1"/>
      <c r="H22" s="1"/>
      <c r="I22" s="1"/>
      <c r="J22" s="1"/>
    </row>
    <row r="23" spans="1:10" hidden="1" x14ac:dyDescent="0.25">
      <c r="A23" s="3">
        <v>36708</v>
      </c>
      <c r="B23" s="1"/>
      <c r="C23" s="1"/>
      <c r="D23" s="1"/>
      <c r="E23" s="1"/>
      <c r="F23" s="1"/>
      <c r="G23" s="1"/>
      <c r="H23" s="1"/>
      <c r="I23" s="1"/>
      <c r="J23" s="1"/>
    </row>
    <row r="24" spans="1:10" hidden="1" x14ac:dyDescent="0.25">
      <c r="A24" s="3">
        <v>36739</v>
      </c>
      <c r="B24" s="1"/>
      <c r="C24" s="1"/>
      <c r="D24" s="1"/>
      <c r="E24" s="1"/>
      <c r="F24" s="1"/>
      <c r="G24" s="1"/>
      <c r="H24" s="1"/>
      <c r="I24" s="1"/>
      <c r="J24" s="1"/>
    </row>
    <row r="25" spans="1:10" hidden="1" x14ac:dyDescent="0.25">
      <c r="A25" s="3">
        <v>36770</v>
      </c>
      <c r="B25" s="1"/>
      <c r="C25" s="1"/>
      <c r="D25" s="1"/>
      <c r="E25" s="1"/>
      <c r="F25" s="1"/>
      <c r="G25" s="1"/>
      <c r="H25" s="1"/>
      <c r="I25" s="1"/>
      <c r="J25" s="1"/>
    </row>
    <row r="26" spans="1:10" hidden="1" x14ac:dyDescent="0.25">
      <c r="A26" s="3">
        <v>36800</v>
      </c>
      <c r="B26" s="1"/>
      <c r="C26" s="1"/>
      <c r="D26" s="1"/>
      <c r="E26" s="1"/>
      <c r="F26" s="1"/>
      <c r="G26" s="1"/>
      <c r="H26" s="1"/>
      <c r="I26" s="1"/>
      <c r="J26" s="1"/>
    </row>
    <row r="27" spans="1:10" hidden="1" x14ac:dyDescent="0.25">
      <c r="A27" s="3">
        <v>36831</v>
      </c>
      <c r="B27" s="1"/>
      <c r="C27" s="1"/>
      <c r="D27" s="1"/>
      <c r="E27" s="1"/>
      <c r="F27" s="1"/>
      <c r="G27" s="1"/>
      <c r="H27" s="1"/>
      <c r="I27" s="1"/>
      <c r="J27" s="1"/>
    </row>
    <row r="28" spans="1:10" hidden="1" x14ac:dyDescent="0.25">
      <c r="A28" s="3">
        <v>36861</v>
      </c>
      <c r="B28" s="1"/>
      <c r="C28" s="1"/>
      <c r="D28" s="1"/>
      <c r="E28" s="1"/>
      <c r="F28" s="1"/>
      <c r="G28" s="1"/>
      <c r="H28" s="1"/>
      <c r="I28" s="1"/>
      <c r="J28" s="1"/>
    </row>
    <row r="29" spans="1:10" hidden="1" x14ac:dyDescent="0.25">
      <c r="A29" s="3">
        <v>36892</v>
      </c>
      <c r="B29" s="1"/>
      <c r="C29" s="1"/>
      <c r="D29" s="1"/>
      <c r="E29" s="1"/>
      <c r="F29" s="1"/>
      <c r="G29" s="1"/>
      <c r="H29" s="1"/>
      <c r="I29" s="1"/>
      <c r="J29" s="1"/>
    </row>
    <row r="30" spans="1:10" hidden="1" x14ac:dyDescent="0.25">
      <c r="A30" s="3">
        <v>36923</v>
      </c>
      <c r="B30" s="1"/>
      <c r="C30" s="1"/>
      <c r="D30" s="1"/>
      <c r="E30" s="1"/>
      <c r="F30" s="1"/>
      <c r="G30" s="1"/>
      <c r="H30" s="1"/>
      <c r="I30" s="1"/>
      <c r="J30" s="1"/>
    </row>
    <row r="31" spans="1:10" hidden="1" x14ac:dyDescent="0.25">
      <c r="A31" s="3">
        <v>36951</v>
      </c>
      <c r="B31" s="1"/>
      <c r="C31" s="1"/>
      <c r="D31" s="1"/>
      <c r="E31" s="1"/>
      <c r="F31" s="1"/>
      <c r="G31" s="1"/>
      <c r="H31" s="1"/>
      <c r="I31" s="1"/>
      <c r="J31" s="1"/>
    </row>
    <row r="32" spans="1:10" hidden="1" x14ac:dyDescent="0.25">
      <c r="A32" s="3">
        <v>36982</v>
      </c>
      <c r="B32" s="1"/>
      <c r="C32" s="1"/>
      <c r="D32" s="1"/>
      <c r="E32" s="1"/>
      <c r="F32" s="1"/>
      <c r="G32" s="1"/>
      <c r="H32" s="1"/>
      <c r="I32" s="1"/>
      <c r="J32" s="1"/>
    </row>
    <row r="33" spans="1:10" hidden="1" x14ac:dyDescent="0.25">
      <c r="A33" s="3">
        <v>37012</v>
      </c>
      <c r="B33" s="1"/>
      <c r="C33" s="1"/>
      <c r="D33" s="1"/>
      <c r="E33" s="1"/>
      <c r="F33" s="1"/>
      <c r="G33" s="1"/>
      <c r="H33" s="1"/>
      <c r="I33" s="1"/>
      <c r="J33" s="1"/>
    </row>
    <row r="34" spans="1:10" hidden="1" x14ac:dyDescent="0.25">
      <c r="A34" s="3">
        <v>37043</v>
      </c>
      <c r="B34" s="1"/>
      <c r="C34" s="1"/>
      <c r="D34" s="1"/>
      <c r="E34" s="1"/>
      <c r="F34" s="1"/>
      <c r="G34" s="1"/>
      <c r="H34" s="1"/>
      <c r="I34" s="1"/>
      <c r="J34" s="1"/>
    </row>
    <row r="35" spans="1:10" hidden="1" x14ac:dyDescent="0.25">
      <c r="A35" s="3">
        <v>37073</v>
      </c>
      <c r="B35" s="1"/>
      <c r="C35" s="1"/>
      <c r="D35" s="1"/>
      <c r="E35" s="1"/>
      <c r="F35" s="1"/>
      <c r="G35" s="1"/>
      <c r="H35" s="1"/>
      <c r="I35" s="1"/>
      <c r="J35" s="1"/>
    </row>
    <row r="36" spans="1:10" hidden="1" x14ac:dyDescent="0.25">
      <c r="A36" s="3">
        <v>37104</v>
      </c>
      <c r="B36" s="1"/>
      <c r="C36" s="1"/>
      <c r="D36" s="1"/>
      <c r="E36" s="1"/>
      <c r="F36" s="1"/>
      <c r="G36" s="1"/>
      <c r="H36" s="1"/>
      <c r="I36" s="1"/>
      <c r="J36" s="1"/>
    </row>
    <row r="37" spans="1:10" hidden="1" x14ac:dyDescent="0.25">
      <c r="A37" s="3">
        <v>37135</v>
      </c>
      <c r="B37" s="1"/>
      <c r="C37" s="1"/>
      <c r="D37" s="1"/>
      <c r="E37" s="1"/>
      <c r="F37" s="1"/>
      <c r="G37" s="1"/>
      <c r="H37" s="1"/>
      <c r="I37" s="1"/>
      <c r="J37" s="1"/>
    </row>
    <row r="38" spans="1:10" hidden="1" x14ac:dyDescent="0.25">
      <c r="A38" s="3">
        <v>37165</v>
      </c>
      <c r="B38" s="1"/>
      <c r="C38" s="1"/>
      <c r="D38" s="1"/>
      <c r="E38" s="1"/>
      <c r="F38" s="1"/>
      <c r="G38" s="1"/>
      <c r="H38" s="1"/>
      <c r="I38" s="1"/>
      <c r="J38" s="1"/>
    </row>
    <row r="39" spans="1:10" hidden="1" x14ac:dyDescent="0.25">
      <c r="A39" s="3">
        <v>37196</v>
      </c>
      <c r="B39" s="1"/>
      <c r="C39" s="1"/>
      <c r="D39" s="1"/>
      <c r="E39" s="1"/>
      <c r="F39" s="1"/>
      <c r="G39" s="1"/>
      <c r="H39" s="1"/>
      <c r="I39" s="1"/>
      <c r="J39" s="1"/>
    </row>
    <row r="40" spans="1:10" hidden="1" x14ac:dyDescent="0.25">
      <c r="A40" s="3">
        <v>37226</v>
      </c>
      <c r="B40" s="1"/>
      <c r="C40" s="1"/>
      <c r="D40" s="1"/>
      <c r="E40" s="1"/>
      <c r="F40" s="1"/>
      <c r="G40" s="1"/>
      <c r="H40" s="1"/>
      <c r="I40" s="1"/>
      <c r="J40" s="1"/>
    </row>
    <row r="41" spans="1:10" hidden="1" x14ac:dyDescent="0.25">
      <c r="A41" s="3">
        <v>37257</v>
      </c>
      <c r="B41" s="1"/>
      <c r="C41" s="1"/>
      <c r="D41" s="1"/>
      <c r="E41" s="1"/>
      <c r="F41" s="1"/>
      <c r="G41" s="1"/>
      <c r="H41" s="1"/>
      <c r="I41" s="1"/>
      <c r="J41" s="1"/>
    </row>
    <row r="42" spans="1:10" hidden="1" x14ac:dyDescent="0.25">
      <c r="A42" s="3">
        <v>37288</v>
      </c>
      <c r="B42" s="1"/>
      <c r="C42" s="1"/>
      <c r="D42" s="1"/>
      <c r="E42" s="1"/>
      <c r="F42" s="1"/>
      <c r="G42" s="1"/>
      <c r="H42" s="1"/>
      <c r="I42" s="1"/>
      <c r="J42" s="1"/>
    </row>
    <row r="43" spans="1:10" hidden="1" x14ac:dyDescent="0.25">
      <c r="A43" s="3">
        <v>37316</v>
      </c>
      <c r="B43" s="1"/>
      <c r="C43" s="1"/>
      <c r="D43" s="1"/>
      <c r="E43" s="1"/>
      <c r="F43" s="1"/>
      <c r="G43" s="1"/>
      <c r="H43" s="1"/>
      <c r="I43" s="1"/>
      <c r="J43" s="1"/>
    </row>
    <row r="44" spans="1:10" hidden="1" x14ac:dyDescent="0.25">
      <c r="A44" s="3">
        <v>37347</v>
      </c>
      <c r="B44" s="1"/>
      <c r="C44" s="1"/>
      <c r="D44" s="1"/>
      <c r="E44" s="1"/>
      <c r="F44" s="1"/>
      <c r="G44" s="1"/>
      <c r="H44" s="1"/>
      <c r="I44" s="1"/>
      <c r="J44" s="1"/>
    </row>
    <row r="45" spans="1:10" hidden="1" x14ac:dyDescent="0.25">
      <c r="A45" s="3">
        <v>37377</v>
      </c>
      <c r="B45" s="1"/>
      <c r="C45" s="1"/>
      <c r="D45" s="1"/>
      <c r="E45" s="1"/>
      <c r="F45" s="1"/>
      <c r="G45" s="1"/>
      <c r="H45" s="1"/>
      <c r="I45" s="1"/>
      <c r="J45" s="1"/>
    </row>
    <row r="46" spans="1:10" hidden="1" x14ac:dyDescent="0.25">
      <c r="A46" s="3">
        <v>37408</v>
      </c>
      <c r="B46" s="1"/>
      <c r="C46" s="1"/>
      <c r="D46" s="1"/>
      <c r="E46" s="1"/>
      <c r="F46" s="1"/>
      <c r="G46" s="1"/>
      <c r="H46" s="1"/>
      <c r="I46" s="1"/>
      <c r="J46" s="1"/>
    </row>
    <row r="47" spans="1:10" hidden="1" x14ac:dyDescent="0.25">
      <c r="A47" s="3">
        <v>37438</v>
      </c>
      <c r="B47" s="1"/>
      <c r="C47" s="1"/>
      <c r="D47" s="1"/>
      <c r="E47" s="1"/>
      <c r="F47" s="1"/>
      <c r="G47" s="1"/>
      <c r="H47" s="1"/>
      <c r="I47" s="1"/>
      <c r="J47" s="1"/>
    </row>
    <row r="48" spans="1:10" hidden="1" x14ac:dyDescent="0.25">
      <c r="A48" s="3">
        <v>37469</v>
      </c>
      <c r="B48" s="1"/>
      <c r="C48" s="1"/>
      <c r="D48" s="1"/>
      <c r="E48" s="1"/>
      <c r="F48" s="1"/>
      <c r="G48" s="1"/>
      <c r="H48" s="1"/>
      <c r="I48" s="1"/>
      <c r="J48" s="1"/>
    </row>
    <row r="49" spans="1:10" hidden="1" x14ac:dyDescent="0.25">
      <c r="A49" s="3">
        <v>37500</v>
      </c>
      <c r="B49" s="1"/>
      <c r="C49" s="1"/>
      <c r="D49" s="1"/>
      <c r="E49" s="1"/>
      <c r="F49" s="1"/>
      <c r="G49" s="1"/>
      <c r="H49" s="1"/>
      <c r="I49" s="1"/>
      <c r="J49" s="1"/>
    </row>
    <row r="50" spans="1:10" hidden="1" x14ac:dyDescent="0.25">
      <c r="A50" s="3">
        <v>37530</v>
      </c>
      <c r="B50" s="1"/>
      <c r="C50" s="1"/>
      <c r="D50" s="1"/>
      <c r="E50" s="1"/>
      <c r="F50" s="1"/>
      <c r="G50" s="1"/>
      <c r="H50" s="1"/>
      <c r="I50" s="1"/>
      <c r="J50" s="1"/>
    </row>
    <row r="51" spans="1:10" hidden="1" x14ac:dyDescent="0.25">
      <c r="A51" s="3">
        <v>37561</v>
      </c>
      <c r="B51" s="1"/>
      <c r="C51" s="1"/>
      <c r="D51" s="1"/>
      <c r="E51" s="1"/>
      <c r="F51" s="1"/>
      <c r="G51" s="1"/>
      <c r="H51" s="1"/>
      <c r="I51" s="1"/>
      <c r="J51" s="1"/>
    </row>
    <row r="52" spans="1:10" hidden="1" x14ac:dyDescent="0.25">
      <c r="A52" s="3">
        <v>37591</v>
      </c>
      <c r="B52" s="1"/>
      <c r="C52" s="1"/>
      <c r="D52" s="1"/>
      <c r="E52" s="1"/>
      <c r="F52" s="1"/>
      <c r="G52" s="1"/>
      <c r="H52" s="1"/>
      <c r="I52" s="1"/>
      <c r="J52" s="1"/>
    </row>
    <row r="53" spans="1:10" hidden="1" x14ac:dyDescent="0.25">
      <c r="A53" s="3">
        <v>37622</v>
      </c>
      <c r="B53" s="1"/>
      <c r="C53" s="1"/>
      <c r="D53" s="1"/>
      <c r="E53" s="1"/>
      <c r="F53" s="1"/>
      <c r="G53" s="1"/>
      <c r="H53" s="1"/>
      <c r="I53" s="1"/>
      <c r="J53" s="1"/>
    </row>
    <row r="54" spans="1:10" hidden="1" x14ac:dyDescent="0.25">
      <c r="A54" s="3">
        <v>37653</v>
      </c>
      <c r="B54" s="1"/>
      <c r="C54" s="1"/>
      <c r="D54" s="1"/>
      <c r="E54" s="1"/>
      <c r="F54" s="1"/>
      <c r="G54" s="1"/>
      <c r="H54" s="1"/>
      <c r="I54" s="1"/>
      <c r="J54" s="1"/>
    </row>
    <row r="55" spans="1:10" hidden="1" x14ac:dyDescent="0.25">
      <c r="A55" s="3">
        <v>37681</v>
      </c>
      <c r="B55" s="1"/>
      <c r="C55" s="1"/>
      <c r="D55" s="1"/>
      <c r="E55" s="1"/>
      <c r="F55" s="1"/>
      <c r="G55" s="1"/>
      <c r="H55" s="1"/>
      <c r="I55" s="1"/>
      <c r="J55" s="1"/>
    </row>
    <row r="56" spans="1:10" hidden="1" x14ac:dyDescent="0.25">
      <c r="A56" s="3">
        <v>37712</v>
      </c>
      <c r="B56" s="1"/>
      <c r="C56" s="1"/>
      <c r="D56" s="1"/>
      <c r="E56" s="1"/>
      <c r="F56" s="1"/>
      <c r="G56" s="1"/>
      <c r="H56" s="1"/>
      <c r="I56" s="1"/>
      <c r="J56" s="1"/>
    </row>
    <row r="57" spans="1:10" hidden="1" x14ac:dyDescent="0.25">
      <c r="A57" s="3">
        <v>37742</v>
      </c>
      <c r="B57" s="1"/>
      <c r="C57" s="1"/>
      <c r="D57" s="1"/>
      <c r="E57" s="1"/>
      <c r="F57" s="1"/>
      <c r="G57" s="1"/>
      <c r="H57" s="1"/>
      <c r="I57" s="1"/>
      <c r="J57" s="1"/>
    </row>
    <row r="58" spans="1:10" hidden="1" x14ac:dyDescent="0.25">
      <c r="A58" s="3">
        <v>37773</v>
      </c>
      <c r="B58" s="1"/>
      <c r="C58" s="1"/>
      <c r="D58" s="1"/>
      <c r="E58" s="1"/>
      <c r="F58" s="1"/>
      <c r="G58" s="1"/>
      <c r="H58" s="1"/>
      <c r="I58" s="1"/>
      <c r="J58" s="1"/>
    </row>
    <row r="59" spans="1:10" hidden="1" x14ac:dyDescent="0.25">
      <c r="A59" s="3">
        <v>37803</v>
      </c>
      <c r="B59" s="1"/>
      <c r="C59" s="1"/>
      <c r="D59" s="1"/>
      <c r="E59" s="1"/>
      <c r="F59" s="1"/>
      <c r="G59" s="1"/>
      <c r="H59" s="1"/>
      <c r="I59" s="1"/>
      <c r="J59" s="1"/>
    </row>
    <row r="60" spans="1:10" hidden="1" x14ac:dyDescent="0.25">
      <c r="A60" s="3">
        <v>37834</v>
      </c>
      <c r="B60" s="1"/>
      <c r="C60" s="1"/>
      <c r="D60" s="1"/>
      <c r="E60" s="1"/>
      <c r="F60" s="1"/>
      <c r="G60" s="1"/>
      <c r="H60" s="1"/>
      <c r="I60" s="1"/>
      <c r="J60" s="1"/>
    </row>
    <row r="61" spans="1:10" hidden="1" x14ac:dyDescent="0.25">
      <c r="A61" s="3">
        <v>37865</v>
      </c>
      <c r="B61" s="1"/>
      <c r="C61" s="1"/>
      <c r="D61" s="1"/>
      <c r="E61" s="1"/>
      <c r="F61" s="1"/>
      <c r="G61" s="1"/>
      <c r="H61" s="1"/>
      <c r="I61" s="1"/>
      <c r="J61" s="1"/>
    </row>
    <row r="62" spans="1:10" hidden="1" x14ac:dyDescent="0.25">
      <c r="A62" s="3">
        <v>37895</v>
      </c>
      <c r="B62" s="1"/>
      <c r="C62" s="1"/>
      <c r="D62" s="1"/>
      <c r="E62" s="1"/>
      <c r="F62" s="1"/>
      <c r="G62" s="1"/>
      <c r="H62" s="1"/>
      <c r="I62" s="1"/>
      <c r="J62" s="1"/>
    </row>
    <row r="63" spans="1:10" hidden="1" x14ac:dyDescent="0.25">
      <c r="A63" s="3">
        <v>37926</v>
      </c>
      <c r="B63" s="1"/>
      <c r="C63" s="1"/>
      <c r="D63" s="1"/>
      <c r="E63" s="1"/>
      <c r="F63" s="1"/>
      <c r="G63" s="1"/>
      <c r="H63" s="1"/>
      <c r="I63" s="1"/>
      <c r="J63" s="1"/>
    </row>
    <row r="64" spans="1:10" hidden="1" x14ac:dyDescent="0.25">
      <c r="A64" s="3">
        <v>37956</v>
      </c>
      <c r="B64" s="1"/>
      <c r="C64" s="1"/>
      <c r="D64" s="1"/>
      <c r="E64" s="1"/>
      <c r="F64" s="1"/>
      <c r="G64" s="1"/>
      <c r="H64" s="1"/>
      <c r="I64" s="1"/>
      <c r="J64" s="1"/>
    </row>
    <row r="65" spans="1:10" hidden="1" x14ac:dyDescent="0.25">
      <c r="A65" s="3">
        <v>37987</v>
      </c>
      <c r="B65" s="1"/>
      <c r="C65" s="1"/>
      <c r="D65" s="1"/>
      <c r="E65" s="1"/>
      <c r="F65" s="1"/>
      <c r="G65" s="1"/>
      <c r="H65" s="1"/>
      <c r="I65" s="1"/>
      <c r="J65" s="1"/>
    </row>
    <row r="66" spans="1:10" hidden="1" x14ac:dyDescent="0.25">
      <c r="A66" s="3">
        <v>38018</v>
      </c>
      <c r="B66" s="1"/>
      <c r="C66" s="1"/>
      <c r="D66" s="1"/>
      <c r="E66" s="1"/>
      <c r="F66" s="1"/>
      <c r="G66" s="1"/>
      <c r="H66" s="1"/>
      <c r="I66" s="1"/>
      <c r="J66" s="1"/>
    </row>
    <row r="67" spans="1:10" hidden="1" x14ac:dyDescent="0.25">
      <c r="A67" s="3">
        <v>38047</v>
      </c>
      <c r="B67" s="1"/>
      <c r="C67" s="1"/>
      <c r="D67" s="1"/>
      <c r="E67" s="1"/>
      <c r="F67" s="1"/>
      <c r="G67" s="1"/>
      <c r="H67" s="1"/>
      <c r="I67" s="1"/>
      <c r="J67" s="1"/>
    </row>
    <row r="68" spans="1:10" hidden="1" x14ac:dyDescent="0.25">
      <c r="A68" s="3">
        <v>38078</v>
      </c>
      <c r="B68" s="1"/>
      <c r="C68" s="1"/>
      <c r="D68" s="1"/>
      <c r="E68" s="1"/>
      <c r="F68" s="1"/>
      <c r="G68" s="1"/>
      <c r="H68" s="1"/>
      <c r="I68" s="1"/>
      <c r="J68" s="1"/>
    </row>
    <row r="69" spans="1:10" hidden="1" x14ac:dyDescent="0.25">
      <c r="A69" s="3">
        <v>38108</v>
      </c>
      <c r="B69" s="1"/>
      <c r="C69" s="1"/>
      <c r="D69" s="1"/>
      <c r="E69" s="1"/>
      <c r="F69" s="1"/>
      <c r="G69" s="1"/>
      <c r="H69" s="1"/>
      <c r="I69" s="1"/>
      <c r="J69" s="1"/>
    </row>
    <row r="70" spans="1:10" hidden="1" x14ac:dyDescent="0.25">
      <c r="A70" s="3">
        <v>38139</v>
      </c>
      <c r="B70" s="1"/>
      <c r="C70" s="1"/>
      <c r="D70" s="1"/>
      <c r="E70" s="1"/>
      <c r="F70" s="1"/>
      <c r="G70" s="1"/>
      <c r="H70" s="1"/>
      <c r="I70" s="1"/>
      <c r="J70" s="1"/>
    </row>
    <row r="71" spans="1:10" hidden="1" x14ac:dyDescent="0.25">
      <c r="A71" s="3">
        <v>38169</v>
      </c>
      <c r="B71" s="1"/>
      <c r="C71" s="1"/>
      <c r="D71" s="1"/>
      <c r="E71" s="1"/>
      <c r="F71" s="1"/>
      <c r="G71" s="1"/>
      <c r="H71" s="1"/>
      <c r="I71" s="1"/>
      <c r="J71" s="1"/>
    </row>
    <row r="72" spans="1:10" hidden="1" x14ac:dyDescent="0.25">
      <c r="A72" s="3">
        <v>38200</v>
      </c>
      <c r="B72" s="1"/>
      <c r="C72" s="1"/>
      <c r="D72" s="1"/>
      <c r="E72" s="1"/>
      <c r="F72" s="1"/>
      <c r="G72" s="1"/>
      <c r="H72" s="1"/>
      <c r="I72" s="1"/>
      <c r="J72" s="1"/>
    </row>
    <row r="73" spans="1:10" hidden="1" x14ac:dyDescent="0.25">
      <c r="A73" s="3">
        <v>38231</v>
      </c>
      <c r="B73" s="1"/>
      <c r="C73" s="1"/>
      <c r="D73" s="1"/>
      <c r="E73" s="1"/>
      <c r="F73" s="1"/>
      <c r="G73" s="1"/>
      <c r="H73" s="1"/>
      <c r="I73" s="1"/>
      <c r="J73" s="1"/>
    </row>
    <row r="74" spans="1:10" hidden="1" x14ac:dyDescent="0.25">
      <c r="A74" s="3">
        <v>38261</v>
      </c>
      <c r="B74" s="1"/>
      <c r="C74" s="1"/>
      <c r="D74" s="1"/>
      <c r="E74" s="1"/>
      <c r="F74" s="1"/>
      <c r="G74" s="1"/>
      <c r="H74" s="1"/>
      <c r="I74" s="1"/>
      <c r="J74" s="1"/>
    </row>
    <row r="75" spans="1:10" hidden="1" x14ac:dyDescent="0.25">
      <c r="A75" s="3">
        <v>38292</v>
      </c>
      <c r="B75" s="1"/>
      <c r="C75" s="1"/>
      <c r="D75" s="1"/>
      <c r="E75" s="1"/>
      <c r="F75" s="1"/>
      <c r="G75" s="1"/>
      <c r="H75" s="1"/>
      <c r="I75" s="1"/>
      <c r="J75" s="1"/>
    </row>
    <row r="76" spans="1:10" hidden="1" x14ac:dyDescent="0.25">
      <c r="A76" s="3">
        <v>38322</v>
      </c>
      <c r="B76" s="1"/>
      <c r="C76" s="1"/>
      <c r="D76" s="1"/>
      <c r="E76" s="1"/>
      <c r="F76" s="1"/>
      <c r="G76" s="1"/>
      <c r="H76" s="1"/>
      <c r="I76" s="1"/>
      <c r="J76" s="1"/>
    </row>
    <row r="77" spans="1:10" hidden="1" x14ac:dyDescent="0.25">
      <c r="A77" s="3">
        <v>38353</v>
      </c>
      <c r="B77" s="1"/>
      <c r="C77" s="1"/>
      <c r="D77" s="1"/>
      <c r="E77" s="1"/>
      <c r="F77" s="1"/>
      <c r="G77" s="1"/>
      <c r="H77" s="1"/>
      <c r="I77" s="1"/>
      <c r="J77" s="1"/>
    </row>
    <row r="78" spans="1:10" hidden="1" x14ac:dyDescent="0.25">
      <c r="A78" s="3">
        <v>38384</v>
      </c>
      <c r="B78" s="1"/>
      <c r="C78" s="1"/>
      <c r="D78" s="1"/>
      <c r="E78" s="1"/>
      <c r="F78" s="1"/>
      <c r="G78" s="1"/>
      <c r="H78" s="1"/>
      <c r="I78" s="1"/>
      <c r="J78" s="1"/>
    </row>
    <row r="79" spans="1:10" hidden="1" x14ac:dyDescent="0.25">
      <c r="A79" s="3">
        <v>38412</v>
      </c>
      <c r="B79" s="1"/>
      <c r="C79" s="1"/>
      <c r="D79" s="1"/>
      <c r="E79" s="1"/>
      <c r="F79" s="1"/>
      <c r="G79" s="1"/>
      <c r="H79" s="1"/>
      <c r="I79" s="1"/>
      <c r="J79" s="1"/>
    </row>
    <row r="80" spans="1:10" hidden="1" x14ac:dyDescent="0.25">
      <c r="A80" s="3">
        <v>38443</v>
      </c>
      <c r="B80" s="1"/>
      <c r="C80" s="1"/>
      <c r="D80" s="1"/>
      <c r="E80" s="1"/>
      <c r="F80" s="1"/>
      <c r="G80" s="1"/>
      <c r="H80" s="1"/>
      <c r="I80" s="1"/>
      <c r="J80" s="1"/>
    </row>
    <row r="81" spans="1:10" hidden="1" x14ac:dyDescent="0.25">
      <c r="A81" s="3">
        <v>38473</v>
      </c>
      <c r="B81" s="1"/>
      <c r="C81" s="1"/>
      <c r="D81" s="1"/>
      <c r="E81" s="1"/>
      <c r="F81" s="1"/>
      <c r="G81" s="1"/>
      <c r="H81" s="1"/>
      <c r="I81" s="1"/>
      <c r="J81" s="1"/>
    </row>
    <row r="82" spans="1:10" hidden="1" x14ac:dyDescent="0.25">
      <c r="A82" s="3">
        <v>38504</v>
      </c>
      <c r="B82" s="1"/>
      <c r="C82" s="1"/>
      <c r="D82" s="1"/>
      <c r="E82" s="1"/>
      <c r="F82" s="1"/>
      <c r="G82" s="1"/>
      <c r="H82" s="1"/>
      <c r="I82" s="1"/>
      <c r="J82" s="1"/>
    </row>
    <row r="83" spans="1:10" hidden="1" x14ac:dyDescent="0.25">
      <c r="A83" s="3">
        <v>38534</v>
      </c>
      <c r="B83" s="1"/>
      <c r="C83" s="1"/>
      <c r="D83" s="1"/>
      <c r="E83" s="1"/>
      <c r="F83" s="1"/>
      <c r="G83" s="1"/>
      <c r="H83" s="1"/>
      <c r="I83" s="1"/>
      <c r="J83" s="1"/>
    </row>
    <row r="84" spans="1:10" hidden="1" x14ac:dyDescent="0.25">
      <c r="A84" s="3">
        <v>38565</v>
      </c>
      <c r="B84" s="1"/>
      <c r="C84" s="1"/>
      <c r="D84" s="1"/>
      <c r="E84" s="1"/>
      <c r="F84" s="1"/>
      <c r="G84" s="1"/>
      <c r="H84" s="1"/>
      <c r="I84" s="1"/>
      <c r="J84" s="1"/>
    </row>
    <row r="85" spans="1:10" hidden="1" x14ac:dyDescent="0.25">
      <c r="A85" s="3">
        <v>38596</v>
      </c>
      <c r="B85" s="1"/>
      <c r="C85" s="1"/>
      <c r="D85" s="1"/>
      <c r="E85" s="1"/>
      <c r="F85" s="1"/>
      <c r="G85" s="1"/>
      <c r="H85" s="1"/>
      <c r="I85" s="1"/>
      <c r="J85" s="1"/>
    </row>
    <row r="86" spans="1:10" hidden="1" x14ac:dyDescent="0.25">
      <c r="A86" s="3">
        <v>38626</v>
      </c>
      <c r="B86" s="1"/>
      <c r="C86" s="1"/>
      <c r="D86" s="1"/>
      <c r="E86" s="1"/>
      <c r="F86" s="1"/>
      <c r="G86" s="1"/>
      <c r="H86" s="1"/>
      <c r="I86" s="1"/>
      <c r="J86" s="1"/>
    </row>
    <row r="87" spans="1:10" hidden="1" x14ac:dyDescent="0.25">
      <c r="A87" s="3">
        <v>38657</v>
      </c>
      <c r="B87" s="1"/>
      <c r="C87" s="1"/>
      <c r="D87" s="1"/>
      <c r="E87" s="1"/>
      <c r="F87" s="1"/>
      <c r="G87" s="1"/>
      <c r="H87" s="1"/>
      <c r="I87" s="1"/>
      <c r="J87" s="1"/>
    </row>
    <row r="88" spans="1:10" hidden="1" x14ac:dyDescent="0.25">
      <c r="A88" s="3">
        <v>38687</v>
      </c>
      <c r="B88" s="1"/>
      <c r="C88" s="1"/>
      <c r="D88" s="1"/>
      <c r="E88" s="1"/>
      <c r="F88" s="1"/>
      <c r="G88" s="1"/>
      <c r="H88" s="1"/>
      <c r="I88" s="1"/>
      <c r="J88" s="1"/>
    </row>
    <row r="89" spans="1:10" hidden="1" x14ac:dyDescent="0.25">
      <c r="A89" s="3">
        <v>38718</v>
      </c>
      <c r="B89" s="1"/>
      <c r="C89" s="1"/>
      <c r="D89" s="1"/>
      <c r="E89" s="1"/>
      <c r="F89" s="1"/>
      <c r="G89" s="1"/>
      <c r="H89" s="1"/>
      <c r="I89" s="1"/>
      <c r="J89" s="1"/>
    </row>
    <row r="90" spans="1:10" hidden="1" x14ac:dyDescent="0.25">
      <c r="A90" s="3">
        <v>38749</v>
      </c>
      <c r="B90" s="1"/>
      <c r="C90" s="1"/>
      <c r="D90" s="1"/>
      <c r="E90" s="1"/>
      <c r="F90" s="1"/>
      <c r="G90" s="1"/>
      <c r="H90" s="1"/>
      <c r="I90" s="1"/>
      <c r="J90" s="1"/>
    </row>
    <row r="91" spans="1:10" hidden="1" x14ac:dyDescent="0.25">
      <c r="A91" s="3">
        <v>38777</v>
      </c>
      <c r="B91" s="1"/>
      <c r="C91" s="1"/>
      <c r="D91" s="1"/>
      <c r="E91" s="1"/>
      <c r="F91" s="1"/>
      <c r="G91" s="1"/>
      <c r="H91" s="1"/>
      <c r="I91" s="1"/>
      <c r="J91" s="1"/>
    </row>
    <row r="92" spans="1:10" hidden="1" x14ac:dyDescent="0.25">
      <c r="A92" s="3">
        <v>38808</v>
      </c>
      <c r="B92" s="1"/>
      <c r="C92" s="1"/>
      <c r="D92" s="1"/>
      <c r="E92" s="1"/>
      <c r="F92" s="1"/>
      <c r="G92" s="1"/>
      <c r="H92" s="1"/>
      <c r="I92" s="1"/>
      <c r="J92" s="1"/>
    </row>
    <row r="93" spans="1:10" hidden="1" x14ac:dyDescent="0.25">
      <c r="A93" s="3">
        <v>38838</v>
      </c>
      <c r="B93" s="1"/>
      <c r="C93" s="1"/>
      <c r="D93" s="1"/>
      <c r="E93" s="1"/>
      <c r="F93" s="1"/>
      <c r="G93" s="1"/>
      <c r="H93" s="1"/>
      <c r="I93" s="1"/>
      <c r="J93" s="1"/>
    </row>
    <row r="94" spans="1:10" hidden="1" x14ac:dyDescent="0.25">
      <c r="A94" s="3">
        <v>38869</v>
      </c>
      <c r="B94" s="1"/>
      <c r="C94" s="1"/>
      <c r="D94" s="1"/>
      <c r="E94" s="1"/>
      <c r="F94" s="1"/>
      <c r="G94" s="1"/>
      <c r="H94" s="1"/>
      <c r="I94" s="1"/>
      <c r="J94" s="1"/>
    </row>
    <row r="95" spans="1:10" hidden="1" x14ac:dyDescent="0.25">
      <c r="A95" s="3">
        <v>38899</v>
      </c>
      <c r="B95" s="1"/>
      <c r="C95" s="1"/>
      <c r="D95" s="1"/>
      <c r="E95" s="1"/>
      <c r="F95" s="1"/>
      <c r="G95" s="1"/>
      <c r="H95" s="1"/>
      <c r="I95" s="1"/>
      <c r="J95" s="1"/>
    </row>
    <row r="96" spans="1:10" hidden="1" x14ac:dyDescent="0.25">
      <c r="A96" s="3">
        <v>38930</v>
      </c>
      <c r="B96" s="1"/>
      <c r="C96" s="1"/>
      <c r="D96" s="1"/>
      <c r="E96" s="1"/>
      <c r="F96" s="1"/>
      <c r="G96" s="1"/>
      <c r="H96" s="1"/>
      <c r="I96" s="1"/>
      <c r="J96" s="1"/>
    </row>
    <row r="97" spans="1:10" hidden="1" x14ac:dyDescent="0.25">
      <c r="A97" s="3">
        <v>38961</v>
      </c>
      <c r="B97" s="1"/>
      <c r="C97" s="1"/>
      <c r="D97" s="1"/>
      <c r="E97" s="1"/>
      <c r="F97" s="1"/>
      <c r="G97" s="1"/>
      <c r="H97" s="1"/>
      <c r="I97" s="1"/>
      <c r="J97" s="1"/>
    </row>
    <row r="98" spans="1:10" hidden="1" x14ac:dyDescent="0.25">
      <c r="A98" s="3">
        <v>38991</v>
      </c>
      <c r="B98" s="1"/>
      <c r="C98" s="1"/>
      <c r="D98" s="1"/>
      <c r="E98" s="1"/>
      <c r="F98" s="1"/>
      <c r="G98" s="1"/>
      <c r="H98" s="1"/>
      <c r="I98" s="1"/>
      <c r="J98" s="1"/>
    </row>
    <row r="99" spans="1:10" hidden="1" x14ac:dyDescent="0.25">
      <c r="A99" s="3">
        <v>39022</v>
      </c>
      <c r="B99" s="1"/>
      <c r="C99" s="1"/>
      <c r="D99" s="1"/>
      <c r="E99" s="1"/>
      <c r="F99" s="1"/>
      <c r="G99" s="1"/>
      <c r="H99" s="1"/>
      <c r="I99" s="1"/>
      <c r="J99" s="1"/>
    </row>
    <row r="100" spans="1:10" hidden="1" x14ac:dyDescent="0.25">
      <c r="A100" s="3">
        <v>39052</v>
      </c>
      <c r="B100" s="1"/>
      <c r="C100" s="1"/>
      <c r="D100" s="1"/>
      <c r="E100" s="1"/>
      <c r="F100" s="1"/>
      <c r="G100" s="1"/>
      <c r="H100" s="1"/>
      <c r="I100" s="1"/>
      <c r="J100" s="1"/>
    </row>
    <row r="101" spans="1:10" hidden="1" x14ac:dyDescent="0.25">
      <c r="A101" s="3">
        <v>39083</v>
      </c>
      <c r="B101" s="1"/>
      <c r="C101" s="1"/>
      <c r="D101" s="1"/>
      <c r="E101" s="1"/>
      <c r="F101" s="1"/>
      <c r="G101" s="1"/>
      <c r="H101" s="1"/>
      <c r="I101" s="1"/>
      <c r="J101" s="1"/>
    </row>
    <row r="102" spans="1:10" hidden="1" x14ac:dyDescent="0.25">
      <c r="A102" s="3">
        <v>39114</v>
      </c>
      <c r="B102" s="1"/>
      <c r="C102" s="1"/>
      <c r="D102" s="1"/>
      <c r="E102" s="1"/>
      <c r="F102" s="1"/>
      <c r="G102" s="1"/>
      <c r="H102" s="1"/>
      <c r="I102" s="1"/>
      <c r="J102" s="1"/>
    </row>
    <row r="103" spans="1:10" hidden="1" x14ac:dyDescent="0.25">
      <c r="A103" s="3">
        <v>39142</v>
      </c>
      <c r="B103" s="1"/>
      <c r="C103" s="1"/>
      <c r="D103" s="1"/>
      <c r="E103" s="1"/>
      <c r="F103" s="1"/>
      <c r="G103" s="1"/>
      <c r="H103" s="1"/>
      <c r="I103" s="1"/>
      <c r="J103" s="1"/>
    </row>
    <row r="104" spans="1:10" hidden="1" x14ac:dyDescent="0.25">
      <c r="A104" s="3">
        <v>39173</v>
      </c>
      <c r="B104" s="1"/>
      <c r="C104" s="1"/>
      <c r="D104" s="1"/>
      <c r="E104" s="1"/>
      <c r="F104" s="1"/>
      <c r="G104" s="1"/>
      <c r="H104" s="1"/>
      <c r="I104" s="1"/>
      <c r="J104" s="1"/>
    </row>
    <row r="105" spans="1:10" hidden="1" x14ac:dyDescent="0.25">
      <c r="A105" s="3">
        <v>39203</v>
      </c>
      <c r="B105" s="1"/>
      <c r="C105" s="1"/>
      <c r="D105" s="1"/>
      <c r="E105" s="1"/>
      <c r="F105" s="1"/>
      <c r="G105" s="1"/>
      <c r="H105" s="1"/>
      <c r="I105" s="1"/>
      <c r="J105" s="1"/>
    </row>
    <row r="106" spans="1:10" hidden="1" x14ac:dyDescent="0.25">
      <c r="A106" s="3">
        <v>39234</v>
      </c>
      <c r="B106" s="1"/>
      <c r="C106" s="1"/>
      <c r="D106" s="1"/>
      <c r="E106" s="1"/>
      <c r="F106" s="1"/>
      <c r="G106" s="1"/>
      <c r="H106" s="1"/>
      <c r="I106" s="1"/>
      <c r="J106" s="1"/>
    </row>
    <row r="107" spans="1:10" hidden="1" x14ac:dyDescent="0.25">
      <c r="A107" s="3">
        <v>39264</v>
      </c>
      <c r="B107" s="1"/>
      <c r="C107" s="1"/>
      <c r="D107" s="1"/>
      <c r="E107" s="1"/>
      <c r="F107" s="1"/>
      <c r="G107" s="1"/>
      <c r="H107" s="1"/>
      <c r="I107" s="1"/>
      <c r="J107" s="1"/>
    </row>
    <row r="108" spans="1:10" hidden="1" x14ac:dyDescent="0.25">
      <c r="A108" s="3">
        <v>39295</v>
      </c>
      <c r="B108" s="1"/>
      <c r="C108" s="1"/>
      <c r="D108" s="1"/>
      <c r="E108" s="1"/>
      <c r="F108" s="1"/>
      <c r="G108" s="1"/>
      <c r="H108" s="1"/>
      <c r="I108" s="1"/>
      <c r="J108" s="1"/>
    </row>
    <row r="109" spans="1:10" hidden="1" x14ac:dyDescent="0.25">
      <c r="A109" s="3">
        <v>39326</v>
      </c>
      <c r="B109" s="1"/>
      <c r="C109" s="1"/>
      <c r="D109" s="1"/>
      <c r="E109" s="1"/>
      <c r="F109" s="1"/>
      <c r="G109" s="1"/>
      <c r="H109" s="1"/>
      <c r="I109" s="1"/>
      <c r="J109" s="1"/>
    </row>
    <row r="110" spans="1:10" hidden="1" x14ac:dyDescent="0.25">
      <c r="A110" s="3">
        <v>39356</v>
      </c>
      <c r="B110" s="1"/>
      <c r="C110" s="1"/>
      <c r="D110" s="1"/>
      <c r="E110" s="1"/>
      <c r="F110" s="1"/>
      <c r="G110" s="1"/>
      <c r="H110" s="1"/>
      <c r="I110" s="1"/>
      <c r="J110" s="1"/>
    </row>
    <row r="111" spans="1:10" hidden="1" x14ac:dyDescent="0.25">
      <c r="A111" s="3">
        <v>39387</v>
      </c>
      <c r="B111" s="1"/>
      <c r="C111" s="1"/>
      <c r="D111" s="1"/>
      <c r="E111" s="1"/>
      <c r="F111" s="1"/>
      <c r="G111" s="1"/>
      <c r="H111" s="1"/>
      <c r="I111" s="1"/>
      <c r="J111" s="1"/>
    </row>
    <row r="112" spans="1:10" hidden="1" x14ac:dyDescent="0.25">
      <c r="A112" s="3">
        <v>39417</v>
      </c>
      <c r="B112" s="1"/>
      <c r="C112" s="1"/>
      <c r="D112" s="1"/>
      <c r="E112" s="1"/>
      <c r="F112" s="1"/>
      <c r="G112" s="1"/>
      <c r="H112" s="1"/>
      <c r="I112" s="1"/>
      <c r="J112" s="1"/>
    </row>
    <row r="113" spans="1:10" hidden="1" x14ac:dyDescent="0.25">
      <c r="A113" s="3">
        <v>39448</v>
      </c>
      <c r="B113" s="1"/>
      <c r="C113" s="1"/>
      <c r="D113" s="1"/>
      <c r="E113" s="1"/>
      <c r="F113" s="1"/>
      <c r="G113" s="1"/>
      <c r="H113" s="1"/>
      <c r="I113" s="1"/>
      <c r="J113" s="1"/>
    </row>
    <row r="114" spans="1:10" hidden="1" x14ac:dyDescent="0.25">
      <c r="A114" s="3">
        <v>39479</v>
      </c>
      <c r="B114" s="1"/>
      <c r="C114" s="1"/>
      <c r="D114" s="1"/>
      <c r="E114" s="1"/>
      <c r="F114" s="1"/>
      <c r="G114" s="1"/>
      <c r="H114" s="1"/>
      <c r="I114" s="1"/>
      <c r="J114" s="1"/>
    </row>
    <row r="115" spans="1:10" hidden="1" x14ac:dyDescent="0.25">
      <c r="A115" s="3">
        <v>39508</v>
      </c>
      <c r="B115" s="1"/>
      <c r="C115" s="1"/>
      <c r="D115" s="1"/>
      <c r="E115" s="1"/>
      <c r="F115" s="1"/>
      <c r="G115" s="1"/>
      <c r="H115" s="1"/>
      <c r="I115" s="1"/>
      <c r="J115" s="1"/>
    </row>
    <row r="116" spans="1:10" hidden="1" x14ac:dyDescent="0.25">
      <c r="A116" s="3">
        <v>39539</v>
      </c>
      <c r="B116" s="1"/>
      <c r="C116" s="1"/>
      <c r="D116" s="1"/>
      <c r="E116" s="1"/>
      <c r="F116" s="1"/>
      <c r="G116" s="1"/>
      <c r="H116" s="1"/>
      <c r="I116" s="1"/>
      <c r="J116" s="1"/>
    </row>
    <row r="117" spans="1:10" hidden="1" x14ac:dyDescent="0.25">
      <c r="A117" s="3">
        <v>39569</v>
      </c>
      <c r="B117" s="1"/>
      <c r="C117" s="1"/>
      <c r="D117" s="1"/>
      <c r="E117" s="1"/>
      <c r="F117" s="1"/>
      <c r="G117" s="1"/>
      <c r="H117" s="1"/>
      <c r="I117" s="1"/>
      <c r="J117" s="1"/>
    </row>
    <row r="118" spans="1:10" hidden="1" x14ac:dyDescent="0.25">
      <c r="A118" s="3">
        <v>39600</v>
      </c>
      <c r="B118" s="1"/>
      <c r="C118" s="1"/>
      <c r="D118" s="1"/>
      <c r="E118" s="1"/>
      <c r="F118" s="1"/>
      <c r="G118" s="1"/>
      <c r="H118" s="1"/>
      <c r="I118" s="1"/>
      <c r="J118" s="1"/>
    </row>
    <row r="119" spans="1:10" hidden="1" x14ac:dyDescent="0.25">
      <c r="A119" s="3">
        <v>39630</v>
      </c>
      <c r="B119" s="1"/>
      <c r="C119" s="1"/>
      <c r="D119" s="1"/>
      <c r="E119" s="1"/>
      <c r="F119" s="1"/>
      <c r="G119" s="1"/>
      <c r="H119" s="1"/>
      <c r="I119" s="1"/>
      <c r="J119" s="1"/>
    </row>
    <row r="120" spans="1:10" hidden="1" x14ac:dyDescent="0.25">
      <c r="A120" s="3">
        <v>39661</v>
      </c>
      <c r="B120" s="1"/>
      <c r="C120" s="1"/>
      <c r="D120" s="1"/>
      <c r="E120" s="1"/>
      <c r="F120" s="1"/>
      <c r="G120" s="1"/>
      <c r="H120" s="1"/>
      <c r="I120" s="1"/>
      <c r="J120" s="1"/>
    </row>
    <row r="121" spans="1:10" hidden="1" x14ac:dyDescent="0.25">
      <c r="A121" s="3">
        <v>39692</v>
      </c>
      <c r="B121" s="1"/>
      <c r="C121" s="1"/>
      <c r="D121" s="1"/>
      <c r="E121" s="1"/>
      <c r="F121" s="1"/>
      <c r="G121" s="1"/>
      <c r="H121" s="1"/>
      <c r="I121" s="1"/>
      <c r="J121" s="1"/>
    </row>
    <row r="122" spans="1:10" hidden="1" x14ac:dyDescent="0.25">
      <c r="A122" s="3">
        <v>39722</v>
      </c>
      <c r="B122" s="1"/>
      <c r="C122" s="1"/>
      <c r="D122" s="1"/>
      <c r="E122" s="1"/>
      <c r="F122" s="1"/>
      <c r="G122" s="1"/>
      <c r="H122" s="1"/>
      <c r="I122" s="1"/>
      <c r="J122" s="1"/>
    </row>
    <row r="123" spans="1:10" hidden="1" x14ac:dyDescent="0.25">
      <c r="A123" s="3">
        <v>39753</v>
      </c>
      <c r="B123" s="1"/>
      <c r="C123" s="1"/>
      <c r="D123" s="1"/>
      <c r="E123" s="1"/>
      <c r="F123" s="1"/>
      <c r="G123" s="1"/>
      <c r="H123" s="1"/>
      <c r="I123" s="1"/>
      <c r="J123" s="1"/>
    </row>
    <row r="124" spans="1:10" hidden="1" x14ac:dyDescent="0.25">
      <c r="A124" s="3">
        <v>39783</v>
      </c>
      <c r="B124" s="1"/>
      <c r="C124" s="1"/>
      <c r="D124" s="1"/>
      <c r="E124" s="1"/>
      <c r="F124" s="1"/>
      <c r="G124" s="1"/>
      <c r="H124" s="1"/>
      <c r="I124" s="1"/>
      <c r="J124" s="1"/>
    </row>
    <row r="125" spans="1:10" x14ac:dyDescent="0.25">
      <c r="A125" s="3">
        <v>39814</v>
      </c>
      <c r="B125" s="1">
        <f>(Plan2!B125/Plan2!$J125)*100</f>
        <v>66.683799360492358</v>
      </c>
      <c r="C125" s="1">
        <f>(Plan2!C125/Plan2!$J125)*100</f>
        <v>0.86918574860198117</v>
      </c>
      <c r="D125" s="1">
        <f>(Plan2!D125/Plan2!$J125)*100</f>
        <v>2.019011870138061</v>
      </c>
      <c r="E125" s="1">
        <f>(Plan2!E125/Plan2!$J125)*100</f>
        <v>9.9812235961082907E-2</v>
      </c>
      <c r="F125" s="1">
        <f>(Plan2!F125/Plan2!$J125)*100</f>
        <v>1.8128521460355609</v>
      </c>
      <c r="G125" s="1">
        <f>(Plan2!G125/Plan2!$J125)*100</f>
        <v>5.4915021950105736</v>
      </c>
      <c r="H125" s="1">
        <f>(Plan2!H125/Plan2!$J125)*100</f>
        <v>1.7148331195870832</v>
      </c>
      <c r="I125" s="1">
        <f>(Plan2!I125/Plan2!$J125)*100</f>
        <v>91.400154265906579</v>
      </c>
      <c r="J125" s="1">
        <f>(Plan2!J125/Plan2!$J125)*100</f>
        <v>100</v>
      </c>
    </row>
    <row r="126" spans="1:10" x14ac:dyDescent="0.25">
      <c r="A126" s="3">
        <v>39845</v>
      </c>
      <c r="B126" s="1">
        <f>(Plan2!B126/Plan2!$J126)*100</f>
        <v>64.625593198831055</v>
      </c>
      <c r="C126" s="1">
        <f>(Plan2!C126/Plan2!$J126)*100</f>
        <v>0.89518846414043141</v>
      </c>
      <c r="D126" s="1">
        <f>(Plan2!D126/Plan2!$J126)*100</f>
        <v>2.2106147237430136</v>
      </c>
      <c r="E126" s="1">
        <f>(Plan2!E126/Plan2!$J126)*100</f>
        <v>0.13732069646176712</v>
      </c>
      <c r="F126" s="1">
        <f>(Plan2!F126/Plan2!$J126)*100</f>
        <v>1.747286641625194</v>
      </c>
      <c r="G126" s="1">
        <f>(Plan2!G126/Plan2!$J126)*100</f>
        <v>5.2846433681206628</v>
      </c>
      <c r="H126" s="1">
        <f>(Plan2!H126/Plan2!$J126)*100</f>
        <v>5.1903513199963509</v>
      </c>
      <c r="I126" s="1">
        <f>(Plan2!I126/Plan2!$J126)*100</f>
        <v>90.88341089458747</v>
      </c>
      <c r="J126" s="1">
        <f>(Plan2!J126/Plan2!$J126)*100</f>
        <v>100</v>
      </c>
    </row>
    <row r="127" spans="1:10" x14ac:dyDescent="0.25">
      <c r="A127" s="3">
        <v>39873</v>
      </c>
      <c r="B127" s="1">
        <f>(Plan2!B127/Plan2!$J127)*100</f>
        <v>61.739160292209796</v>
      </c>
      <c r="C127" s="1">
        <f>(Plan2!C127/Plan2!$J127)*100</f>
        <v>2.7236573120059226</v>
      </c>
      <c r="D127" s="1">
        <f>(Plan2!D127/Plan2!$J127)*100</f>
        <v>2.2226931625970034</v>
      </c>
      <c r="E127" s="1">
        <f>(Plan2!E127/Plan2!$J127)*100</f>
        <v>0.25614866415014237</v>
      </c>
      <c r="F127" s="1">
        <f>(Plan2!F127/Plan2!$J127)*100</f>
        <v>2.4637032859219659</v>
      </c>
      <c r="G127" s="1">
        <f>(Plan2!G127/Plan2!$J127)*100</f>
        <v>4.808734413070102</v>
      </c>
      <c r="H127" s="1">
        <f>(Plan2!H127/Plan2!$J127)*100</f>
        <v>1.2193148692998141</v>
      </c>
      <c r="I127" s="1">
        <f>(Plan2!I127/Plan2!$J127)*100</f>
        <v>90.864690706008147</v>
      </c>
      <c r="J127" s="1">
        <f>(Plan2!J127/Plan2!$J127)*100</f>
        <v>100</v>
      </c>
    </row>
    <row r="128" spans="1:10" x14ac:dyDescent="0.25">
      <c r="A128" s="3">
        <v>39904</v>
      </c>
      <c r="B128" s="1">
        <f>(Plan2!B128/Plan2!$J128)*100</f>
        <v>60.853139261222431</v>
      </c>
      <c r="C128" s="1">
        <f>(Plan2!C128/Plan2!$J128)*100</f>
        <v>8.643422752800161</v>
      </c>
      <c r="D128" s="1">
        <f>(Plan2!D128/Plan2!$J128)*100</f>
        <v>2.588877997217891</v>
      </c>
      <c r="E128" s="1">
        <f>(Plan2!E128/Plan2!$J128)*100</f>
        <v>0.179896158193316</v>
      </c>
      <c r="F128" s="1">
        <f>(Plan2!F128/Plan2!$J128)*100</f>
        <v>1.9748166862879624</v>
      </c>
      <c r="G128" s="1">
        <f>(Plan2!G128/Plan2!$J128)*100</f>
        <v>4.7974075072190567</v>
      </c>
      <c r="H128" s="1">
        <f>(Plan2!H128/Plan2!$J128)*100</f>
        <v>0.8552966739064608</v>
      </c>
      <c r="I128" s="1">
        <f>(Plan2!I128/Plan2!$J128)*100</f>
        <v>91.32105975284361</v>
      </c>
      <c r="J128" s="1">
        <f>(Plan2!J128/Plan2!$J128)*100</f>
        <v>100</v>
      </c>
    </row>
    <row r="129" spans="1:10" x14ac:dyDescent="0.25">
      <c r="A129" s="3">
        <v>39934</v>
      </c>
      <c r="B129" s="1">
        <f>(Plan2!B129/Plan2!$J129)*100</f>
        <v>55.312726619882277</v>
      </c>
      <c r="C129" s="1">
        <f>(Plan2!C129/Plan2!$J129)*100</f>
        <v>9.2116253373102914</v>
      </c>
      <c r="D129" s="1">
        <f>(Plan2!D129/Plan2!$J129)*100</f>
        <v>2.3508853450124283</v>
      </c>
      <c r="E129" s="1">
        <f>(Plan2!E129/Plan2!$J129)*100</f>
        <v>0.13049272260675332</v>
      </c>
      <c r="F129" s="1">
        <f>(Plan2!F129/Plan2!$J129)*100</f>
        <v>1.9942010474757446</v>
      </c>
      <c r="G129" s="1">
        <f>(Plan2!G129/Plan2!$J129)*100</f>
        <v>5.627186070739306</v>
      </c>
      <c r="H129" s="1">
        <f>(Plan2!H129/Plan2!$J129)*100</f>
        <v>4.555756632662912</v>
      </c>
      <c r="I129" s="1">
        <f>(Plan2!I129/Plan2!$J129)*100</f>
        <v>90.027194569120695</v>
      </c>
      <c r="J129" s="1">
        <f>(Plan2!J129/Plan2!$J129)*100</f>
        <v>100</v>
      </c>
    </row>
    <row r="130" spans="1:10" x14ac:dyDescent="0.25">
      <c r="A130" s="3">
        <v>39965</v>
      </c>
      <c r="B130" s="1">
        <f>(Plan2!B130/Plan2!$J130)*100</f>
        <v>53.172199349929031</v>
      </c>
      <c r="C130" s="1">
        <f>(Plan2!C130/Plan2!$J130)*100</f>
        <v>3.2347611299153916</v>
      </c>
      <c r="D130" s="1">
        <f>(Plan2!D130/Plan2!$J130)*100</f>
        <v>2.3294070214172109</v>
      </c>
      <c r="E130" s="1">
        <f>(Plan2!E130/Plan2!$J130)*100</f>
        <v>0.16968842519583235</v>
      </c>
      <c r="F130" s="1">
        <f>(Plan2!F130/Plan2!$J130)*100</f>
        <v>2.0513236699277329</v>
      </c>
      <c r="G130" s="1">
        <f>(Plan2!G130/Plan2!$J130)*100</f>
        <v>4.6834282913506398</v>
      </c>
      <c r="H130" s="1">
        <f>(Plan2!H130/Plan2!$J130)*100</f>
        <v>1.0788651983786908</v>
      </c>
      <c r="I130" s="1">
        <f>(Plan2!I130/Plan2!$J130)*100</f>
        <v>92.260196577282983</v>
      </c>
      <c r="J130" s="1">
        <f>(Plan2!J130/Plan2!$J130)*100</f>
        <v>100</v>
      </c>
    </row>
    <row r="131" spans="1:10" x14ac:dyDescent="0.25">
      <c r="A131" s="3">
        <v>39995</v>
      </c>
      <c r="B131" s="1">
        <f>(Plan2!B131/Plan2!$J131)*100</f>
        <v>58.459323150874184</v>
      </c>
      <c r="C131" s="1">
        <f>(Plan2!C131/Plan2!$J131)*100</f>
        <v>1.7669232693207704</v>
      </c>
      <c r="D131" s="1">
        <f>(Plan2!D131/Plan2!$J131)*100</f>
        <v>2.7748227022285161</v>
      </c>
      <c r="E131" s="1">
        <f>(Plan2!E131/Plan2!$J131)*100</f>
        <v>0.21473304339063229</v>
      </c>
      <c r="F131" s="1">
        <f>(Plan2!F131/Plan2!$J131)*100</f>
        <v>3.5261255997006109</v>
      </c>
      <c r="G131" s="1">
        <f>(Plan2!G131/Plan2!$J131)*100</f>
        <v>4.0217589037439803</v>
      </c>
      <c r="H131" s="1">
        <f>(Plan2!H131/Plan2!$J131)*100</f>
        <v>1.4894833364041999</v>
      </c>
      <c r="I131" s="1">
        <f>(Plan2!I131/Plan2!$J131)*100</f>
        <v>89.975242111324107</v>
      </c>
      <c r="J131" s="1">
        <f>(Plan2!J131/Plan2!$J131)*100</f>
        <v>100</v>
      </c>
    </row>
    <row r="132" spans="1:10" x14ac:dyDescent="0.25">
      <c r="A132" s="3">
        <v>40026</v>
      </c>
      <c r="B132" s="1">
        <f>(Plan2!B132/Plan2!$J132)*100</f>
        <v>59.189141170400795</v>
      </c>
      <c r="C132" s="1">
        <f>(Plan2!C132/Plan2!$J132)*100</f>
        <v>1.2866002018373583</v>
      </c>
      <c r="D132" s="1">
        <f>(Plan2!D132/Plan2!$J132)*100</f>
        <v>2.9558431197746629</v>
      </c>
      <c r="E132" s="1">
        <f>(Plan2!E132/Plan2!$J132)*100</f>
        <v>0.20873469876611228</v>
      </c>
      <c r="F132" s="1">
        <f>(Plan2!F132/Plan2!$J132)*100</f>
        <v>3.564349916010181</v>
      </c>
      <c r="G132" s="1">
        <f>(Plan2!G132/Plan2!$J132)*100</f>
        <v>4.8324496165934265</v>
      </c>
      <c r="H132" s="1">
        <f>(Plan2!H132/Plan2!$J132)*100</f>
        <v>7.3782383798702611</v>
      </c>
      <c r="I132" s="1">
        <f>(Plan2!I132/Plan2!$J132)*100</f>
        <v>91.182057205102055</v>
      </c>
      <c r="J132" s="1">
        <f>(Plan2!J132/Plan2!$J132)*100</f>
        <v>100</v>
      </c>
    </row>
    <row r="133" spans="1:10" x14ac:dyDescent="0.25">
      <c r="A133" s="3">
        <v>40057</v>
      </c>
      <c r="B133" s="1">
        <f>(Plan2!B133/Plan2!$J133)*100</f>
        <v>62.645379644539965</v>
      </c>
      <c r="C133" s="1">
        <f>(Plan2!C133/Plan2!$J133)*100</f>
        <v>1.2280094186944253</v>
      </c>
      <c r="D133" s="1">
        <f>(Plan2!D133/Plan2!$J133)*100</f>
        <v>2.8936364340901783</v>
      </c>
      <c r="E133" s="1">
        <f>(Plan2!E133/Plan2!$J133)*100</f>
        <v>0.22670745507214038</v>
      </c>
      <c r="F133" s="1">
        <f>(Plan2!F133/Plan2!$J133)*100</f>
        <v>3.9549731544789122</v>
      </c>
      <c r="G133" s="1">
        <f>(Plan2!G133/Plan2!$J133)*100</f>
        <v>4.5320480740472284</v>
      </c>
      <c r="H133" s="1">
        <f>(Plan2!H133/Plan2!$J133)*100</f>
        <v>1.3855479929894436</v>
      </c>
      <c r="I133" s="1">
        <f>(Plan2!I133/Plan2!$J133)*100</f>
        <v>90.669414255905451</v>
      </c>
      <c r="J133" s="1">
        <f>(Plan2!J133/Plan2!$J133)*100</f>
        <v>100</v>
      </c>
    </row>
    <row r="134" spans="1:10" x14ac:dyDescent="0.25">
      <c r="A134" s="3">
        <v>40087</v>
      </c>
      <c r="B134" s="1">
        <f>(Plan2!B134/Plan2!$J134)*100</f>
        <v>59.620103587722205</v>
      </c>
      <c r="C134" s="1">
        <f>(Plan2!C134/Plan2!$J134)*100</f>
        <v>0.93739012925442311</v>
      </c>
      <c r="D134" s="1">
        <f>(Plan2!D134/Plan2!$J134)*100</f>
        <v>2.7879695094126467</v>
      </c>
      <c r="E134" s="1">
        <f>(Plan2!E134/Plan2!$J134)*100</f>
        <v>0.1771102967757183</v>
      </c>
      <c r="F134" s="1">
        <f>(Plan2!F134/Plan2!$J134)*100</f>
        <v>3.5832078390331916</v>
      </c>
      <c r="G134" s="1">
        <f>(Plan2!G134/Plan2!$J134)*100</f>
        <v>4.7686503255198307</v>
      </c>
      <c r="H134" s="1">
        <f>(Plan2!H134/Plan2!$J134)*100</f>
        <v>1.4901213066111967</v>
      </c>
      <c r="I134" s="1">
        <f>(Plan2!I134/Plan2!$J134)*100</f>
        <v>90.978914276314242</v>
      </c>
      <c r="J134" s="1">
        <f>(Plan2!J134/Plan2!$J134)*100</f>
        <v>100</v>
      </c>
    </row>
    <row r="135" spans="1:10" x14ac:dyDescent="0.25">
      <c r="A135" s="3">
        <v>40118</v>
      </c>
      <c r="B135" s="1">
        <f>(Plan2!B135/Plan2!$J135)*100</f>
        <v>58.880909645270471</v>
      </c>
      <c r="C135" s="1">
        <f>(Plan2!C135/Plan2!$J135)*100</f>
        <v>0.70267002871946405</v>
      </c>
      <c r="D135" s="1">
        <f>(Plan2!D135/Plan2!$J135)*100</f>
        <v>2.3447735598654478</v>
      </c>
      <c r="E135" s="1">
        <f>(Plan2!E135/Plan2!$J135)*100</f>
        <v>0.15042486941295066</v>
      </c>
      <c r="F135" s="1">
        <f>(Plan2!F135/Plan2!$J135)*100</f>
        <v>3.1689938805157349</v>
      </c>
      <c r="G135" s="1">
        <f>(Plan2!G135/Plan2!$J135)*100</f>
        <v>5.5690460974726435</v>
      </c>
      <c r="H135" s="1">
        <f>(Plan2!H135/Plan2!$J135)*100</f>
        <v>6.890741551751753</v>
      </c>
      <c r="I135" s="1">
        <f>(Plan2!I135/Plan2!$J135)*100</f>
        <v>90.928365302775887</v>
      </c>
      <c r="J135" s="1">
        <f>(Plan2!J135/Plan2!$J135)*100</f>
        <v>100</v>
      </c>
    </row>
    <row r="136" spans="1:10" x14ac:dyDescent="0.25">
      <c r="A136" s="3">
        <v>40148</v>
      </c>
      <c r="B136" s="1">
        <f>(Plan2!B136/Plan2!$J136)*100</f>
        <v>50.942820366326799</v>
      </c>
      <c r="C136" s="1">
        <f>(Plan2!C136/Plan2!$J136)*100</f>
        <v>0.62774261582611168</v>
      </c>
      <c r="D136" s="1">
        <f>(Plan2!D136/Plan2!$J136)*100</f>
        <v>4.0051879259374825</v>
      </c>
      <c r="E136" s="1">
        <f>(Plan2!E136/Plan2!$J136)*100</f>
        <v>0.18594093117642718</v>
      </c>
      <c r="F136" s="1">
        <f>(Plan2!F136/Plan2!$J136)*100</f>
        <v>2.5082458261488036</v>
      </c>
      <c r="G136" s="1">
        <f>(Plan2!G136/Plan2!$J136)*100</f>
        <v>5.6301110273719717</v>
      </c>
      <c r="H136" s="1">
        <f>(Plan2!H136/Plan2!$J136)*100</f>
        <v>1.4896076326464951</v>
      </c>
      <c r="I136" s="1">
        <f>(Plan2!I136/Plan2!$J136)*100</f>
        <v>90.06253469958942</v>
      </c>
      <c r="J136" s="1">
        <f>(Plan2!J136/Plan2!$J136)*100</f>
        <v>100</v>
      </c>
    </row>
    <row r="137" spans="1:10" x14ac:dyDescent="0.25">
      <c r="A137" s="3">
        <v>40179</v>
      </c>
      <c r="B137" s="1">
        <f>(Plan2!B137/Plan2!$J137)*100</f>
        <v>65.926244118462193</v>
      </c>
      <c r="C137" s="1">
        <f>(Plan2!C137/Plan2!$J137)*100</f>
        <v>1.0436540389342313</v>
      </c>
      <c r="D137" s="1">
        <f>(Plan2!D137/Plan2!$J137)*100</f>
        <v>1.907094591631699</v>
      </c>
      <c r="E137" s="1">
        <f>(Plan2!E137/Plan2!$J137)*100</f>
        <v>0.13475510153735604</v>
      </c>
      <c r="F137" s="1">
        <f>(Plan2!F137/Plan2!$J137)*100</f>
        <v>2.1370514547073061</v>
      </c>
      <c r="G137" s="1">
        <f>(Plan2!G137/Plan2!$J137)*100</f>
        <v>4.9223365961354029</v>
      </c>
      <c r="H137" s="1">
        <f>(Plan2!H137/Plan2!$J137)*100</f>
        <v>1.7817628470098295</v>
      </c>
      <c r="I137" s="1">
        <f>(Plan2!I137/Plan2!$J137)*100</f>
        <v>90.415079299293708</v>
      </c>
      <c r="J137" s="1">
        <f>(Plan2!J137/Plan2!$J137)*100</f>
        <v>100</v>
      </c>
    </row>
    <row r="138" spans="1:10" x14ac:dyDescent="0.25">
      <c r="A138" s="3">
        <v>40210</v>
      </c>
      <c r="B138" s="1">
        <f>(Plan2!B138/Plan2!$J138)*100</f>
        <v>61.720818790035835</v>
      </c>
      <c r="C138" s="1">
        <f>(Plan2!C138/Plan2!$J138)*100</f>
        <v>0.96194306158383225</v>
      </c>
      <c r="D138" s="1">
        <f>(Plan2!D138/Plan2!$J138)*100</f>
        <v>2.8494385239506106</v>
      </c>
      <c r="E138" s="1">
        <f>(Plan2!E138/Plan2!$J138)*100</f>
        <v>0.15002498909226239</v>
      </c>
      <c r="F138" s="1">
        <f>(Plan2!F138/Plan2!$J138)*100</f>
        <v>2.0201542632961087</v>
      </c>
      <c r="G138" s="1">
        <f>(Plan2!G138/Plan2!$J138)*100</f>
        <v>5.940738399644375</v>
      </c>
      <c r="H138" s="1">
        <f>(Plan2!H138/Plan2!$J138)*100</f>
        <v>8.2305753458294841</v>
      </c>
      <c r="I138" s="1">
        <f>(Plan2!I138/Plan2!$J138)*100</f>
        <v>90.528134178169054</v>
      </c>
      <c r="J138" s="1">
        <f>(Plan2!J138/Plan2!$J138)*100</f>
        <v>100</v>
      </c>
    </row>
    <row r="139" spans="1:10" x14ac:dyDescent="0.25">
      <c r="A139" s="3">
        <v>40238</v>
      </c>
      <c r="B139" s="1">
        <f>(Plan2!B139/Plan2!$J139)*100</f>
        <v>61.643314443231944</v>
      </c>
      <c r="C139" s="1">
        <f>(Plan2!C139/Plan2!$J139)*100</f>
        <v>2.5521943725790761</v>
      </c>
      <c r="D139" s="1">
        <f>(Plan2!D139/Plan2!$J139)*100</f>
        <v>2.794296904036488</v>
      </c>
      <c r="E139" s="1">
        <f>(Plan2!E139/Plan2!$J139)*100</f>
        <v>0.17497731885752502</v>
      </c>
      <c r="F139" s="1">
        <f>(Plan2!F139/Plan2!$J139)*100</f>
        <v>2.5822629731451729</v>
      </c>
      <c r="G139" s="1">
        <f>(Plan2!G139/Plan2!$J139)*100</f>
        <v>4.358407325963217</v>
      </c>
      <c r="H139" s="1">
        <f>(Plan2!H139/Plan2!$J139)*100</f>
        <v>2.4405132578154207</v>
      </c>
      <c r="I139" s="1">
        <f>(Plan2!I139/Plan2!$J139)*100</f>
        <v>90.697567004698058</v>
      </c>
      <c r="J139" s="1">
        <f>(Plan2!J139/Plan2!$J139)*100</f>
        <v>100</v>
      </c>
    </row>
    <row r="140" spans="1:10" x14ac:dyDescent="0.25">
      <c r="A140" s="3">
        <v>40269</v>
      </c>
      <c r="B140" s="1">
        <f>(Plan2!B140/Plan2!$J140)*100</f>
        <v>58.60893932433131</v>
      </c>
      <c r="C140" s="1">
        <f>(Plan2!C140/Plan2!$J140)*100</f>
        <v>8.9658699541279301</v>
      </c>
      <c r="D140" s="1">
        <f>(Plan2!D140/Plan2!$J140)*100</f>
        <v>2.8468518628378168</v>
      </c>
      <c r="E140" s="1">
        <f>(Plan2!E140/Plan2!$J140)*100</f>
        <v>0.17872913632955631</v>
      </c>
      <c r="F140" s="1">
        <f>(Plan2!F140/Plan2!$J140)*100</f>
        <v>2.1695264328074755</v>
      </c>
      <c r="G140" s="1">
        <f>(Plan2!G140/Plan2!$J140)*100</f>
        <v>4.7253411156383969</v>
      </c>
      <c r="H140" s="1">
        <f>(Plan2!H140/Plan2!$J140)*100</f>
        <v>2.102658894303417</v>
      </c>
      <c r="I140" s="1">
        <f>(Plan2!I140/Plan2!$J140)*100</f>
        <v>90.847651134343138</v>
      </c>
      <c r="J140" s="1">
        <f>(Plan2!J140/Plan2!$J140)*100</f>
        <v>100</v>
      </c>
    </row>
    <row r="141" spans="1:10" x14ac:dyDescent="0.25">
      <c r="A141" s="3">
        <v>40299</v>
      </c>
      <c r="B141" s="1">
        <f>(Plan2!B141/Plan2!$J141)*100</f>
        <v>54.46904762010162</v>
      </c>
      <c r="C141" s="1">
        <f>(Plan2!C141/Plan2!$J141)*100</f>
        <v>8.7411212916756238</v>
      </c>
      <c r="D141" s="1">
        <f>(Plan2!D141/Plan2!$J141)*100</f>
        <v>2.6959209823143349</v>
      </c>
      <c r="E141" s="1">
        <f>(Plan2!E141/Plan2!$J141)*100</f>
        <v>0.15885179396351792</v>
      </c>
      <c r="F141" s="1">
        <f>(Plan2!F141/Plan2!$J141)*100</f>
        <v>2.2112395725178717</v>
      </c>
      <c r="G141" s="1">
        <f>(Plan2!G141/Plan2!$J141)*100</f>
        <v>5.6188894007833774</v>
      </c>
      <c r="H141" s="1">
        <f>(Plan2!H141/Plan2!$J141)*100</f>
        <v>8.0484586078603755</v>
      </c>
      <c r="I141" s="1">
        <f>(Plan2!I141/Plan2!$J141)*100</f>
        <v>89.311799908731317</v>
      </c>
      <c r="J141" s="1">
        <f>(Plan2!J141/Plan2!$J141)*100</f>
        <v>100</v>
      </c>
    </row>
    <row r="142" spans="1:10" x14ac:dyDescent="0.25">
      <c r="A142" s="3">
        <v>40330</v>
      </c>
      <c r="B142" s="1">
        <f>(Plan2!B142/Plan2!$J142)*100</f>
        <v>60.59342129825982</v>
      </c>
      <c r="C142" s="1">
        <f>(Plan2!C142/Plan2!$J142)*100</f>
        <v>3.2691694290406095</v>
      </c>
      <c r="D142" s="1">
        <f>(Plan2!D142/Plan2!$J142)*100</f>
        <v>2.779850910160766</v>
      </c>
      <c r="E142" s="1">
        <f>(Plan2!E142/Plan2!$J142)*100</f>
        <v>0.17618619931068627</v>
      </c>
      <c r="F142" s="1">
        <f>(Plan2!F142/Plan2!$J142)*100</f>
        <v>2.274356699582893</v>
      </c>
      <c r="G142" s="1">
        <f>(Plan2!G142/Plan2!$J142)*100</f>
        <v>5.4000754510482789</v>
      </c>
      <c r="H142" s="1">
        <f>(Plan2!H142/Plan2!$J142)*100</f>
        <v>2.8016004605601545</v>
      </c>
      <c r="I142" s="1">
        <f>(Plan2!I142/Plan2!$J142)*100</f>
        <v>90.229134716159962</v>
      </c>
      <c r="J142" s="1">
        <f>(Plan2!J142/Plan2!$J142)*100</f>
        <v>100</v>
      </c>
    </row>
    <row r="143" spans="1:10" x14ac:dyDescent="0.25">
      <c r="A143" s="3">
        <v>40360</v>
      </c>
      <c r="B143" s="1">
        <f>(Plan2!B143/Plan2!$J143)*100</f>
        <v>61.95232667576375</v>
      </c>
      <c r="C143" s="1">
        <f>(Plan2!C143/Plan2!$J143)*100</f>
        <v>1.8589412577843523</v>
      </c>
      <c r="D143" s="1">
        <f>(Plan2!D143/Plan2!$J143)*100</f>
        <v>3.3133051728696508</v>
      </c>
      <c r="E143" s="1">
        <f>(Plan2!E143/Plan2!$J143)*100</f>
        <v>0.18118033990988769</v>
      </c>
      <c r="F143" s="1">
        <f>(Plan2!F143/Plan2!$J143)*100</f>
        <v>3.6379423985535633</v>
      </c>
      <c r="G143" s="1">
        <f>(Plan2!G143/Plan2!$J143)*100</f>
        <v>4.0871294875937227</v>
      </c>
      <c r="H143" s="1">
        <f>(Plan2!H143/Plan2!$J143)*100</f>
        <v>2.9549733190341096</v>
      </c>
      <c r="I143" s="1">
        <f>(Plan2!I143/Plan2!$J143)*100</f>
        <v>91.058498127562927</v>
      </c>
      <c r="J143" s="1">
        <f>(Plan2!J143/Plan2!$J143)*100</f>
        <v>100</v>
      </c>
    </row>
    <row r="144" spans="1:10" x14ac:dyDescent="0.25">
      <c r="A144" s="3">
        <v>40391</v>
      </c>
      <c r="B144" s="1">
        <f>(Plan2!B144/Plan2!$J144)*100</f>
        <v>55.421424759140201</v>
      </c>
      <c r="C144" s="1">
        <f>(Plan2!C144/Plan2!$J144)*100</f>
        <v>1.2425985469429812</v>
      </c>
      <c r="D144" s="1">
        <f>(Plan2!D144/Plan2!$J144)*100</f>
        <v>2.7344405127992251</v>
      </c>
      <c r="E144" s="1">
        <f>(Plan2!E144/Plan2!$J144)*100</f>
        <v>0.20693187550564945</v>
      </c>
      <c r="F144" s="1">
        <f>(Plan2!F144/Plan2!$J144)*100</f>
        <v>3.5538588269310383</v>
      </c>
      <c r="G144" s="1">
        <f>(Plan2!G144/Plan2!$J144)*100</f>
        <v>4.7476952975680531</v>
      </c>
      <c r="H144" s="1">
        <f>(Plan2!H144/Plan2!$J144)*100</f>
        <v>8.4192628776300644</v>
      </c>
      <c r="I144" s="1">
        <f>(Plan2!I144/Plan2!$J144)*100</f>
        <v>91.369960440695522</v>
      </c>
      <c r="J144" s="1">
        <f>(Plan2!J144/Plan2!$J144)*100</f>
        <v>100</v>
      </c>
    </row>
    <row r="145" spans="1:17" x14ac:dyDescent="0.25">
      <c r="A145" s="3">
        <v>40422</v>
      </c>
      <c r="B145" s="1">
        <f>(Plan2!B145/Plan2!$J145)*100</f>
        <v>62.218828529289993</v>
      </c>
      <c r="C145" s="1">
        <f>(Plan2!C145/Plan2!$J145)*100</f>
        <v>1.0069178794775313</v>
      </c>
      <c r="D145" s="1">
        <f>(Plan2!D145/Plan2!$J145)*100</f>
        <v>2.819097359105057</v>
      </c>
      <c r="E145" s="1">
        <f>(Plan2!E145/Plan2!$J145)*100</f>
        <v>0.23827865505109763</v>
      </c>
      <c r="F145" s="1">
        <f>(Plan2!F145/Plan2!$J145)*100</f>
        <v>3.4578410473906778</v>
      </c>
      <c r="G145" s="1">
        <f>(Plan2!G145/Plan2!$J145)*100</f>
        <v>4.1093560997337271</v>
      </c>
      <c r="H145" s="1">
        <f>(Plan2!H145/Plan2!$J145)*100</f>
        <v>2.863494078026172</v>
      </c>
      <c r="I145" s="1">
        <f>(Plan2!I145/Plan2!$J145)*100</f>
        <v>90.959398608874011</v>
      </c>
      <c r="J145" s="1">
        <f>(Plan2!J145/Plan2!$J145)*100</f>
        <v>100</v>
      </c>
    </row>
    <row r="146" spans="1:17" x14ac:dyDescent="0.25">
      <c r="A146" s="3">
        <v>40452</v>
      </c>
      <c r="B146" s="1">
        <f>(Plan2!B146/Plan2!$J146)*100</f>
        <v>62.301731756283672</v>
      </c>
      <c r="C146" s="1">
        <f>(Plan2!C146/Plan2!$J146)*100</f>
        <v>0.72641652017424962</v>
      </c>
      <c r="D146" s="1">
        <f>(Plan2!D146/Plan2!$J146)*100</f>
        <v>2.5275783161671428</v>
      </c>
      <c r="E146" s="1">
        <f>(Plan2!E146/Plan2!$J146)*100</f>
        <v>0.1835265344638915</v>
      </c>
      <c r="F146" s="1">
        <f>(Plan2!F146/Plan2!$J146)*100</f>
        <v>3.0258427808648909</v>
      </c>
      <c r="G146" s="1">
        <f>(Plan2!G146/Plan2!$J146)*100</f>
        <v>4.0437418757804728</v>
      </c>
      <c r="H146" s="1">
        <f>(Plan2!H146/Plan2!$J146)*100</f>
        <v>2.6943102562288073</v>
      </c>
      <c r="I146" s="1">
        <f>(Plan2!I146/Plan2!$J146)*100</f>
        <v>90.612593958157632</v>
      </c>
      <c r="J146" s="1">
        <f>(Plan2!J146/Plan2!$J146)*100</f>
        <v>100</v>
      </c>
    </row>
    <row r="147" spans="1:17" x14ac:dyDescent="0.25">
      <c r="A147" s="3">
        <v>40483</v>
      </c>
      <c r="B147" s="1">
        <f>(Plan2!B147/Plan2!$J147)*100</f>
        <v>58.921606367442422</v>
      </c>
      <c r="C147" s="1">
        <f>(Plan2!C147/Plan2!$J147)*100</f>
        <v>0.7146954439811315</v>
      </c>
      <c r="D147" s="1">
        <f>(Plan2!D147/Plan2!$J147)*100</f>
        <v>2.3513647696681499</v>
      </c>
      <c r="E147" s="1">
        <f>(Plan2!E147/Plan2!$J147)*100</f>
        <v>0.15782599907252537</v>
      </c>
      <c r="F147" s="1">
        <f>(Plan2!F147/Plan2!$J147)*100</f>
        <v>3.40150619646271</v>
      </c>
      <c r="G147" s="1">
        <f>(Plan2!G147/Plan2!$J147)*100</f>
        <v>5.2287974048433155</v>
      </c>
      <c r="H147" s="1">
        <f>(Plan2!H147/Plan2!$J147)*100</f>
        <v>8.6744914766242083</v>
      </c>
      <c r="I147" s="1">
        <f>(Plan2!I147/Plan2!$J147)*100</f>
        <v>90.93189179924515</v>
      </c>
      <c r="J147" s="1">
        <f>(Plan2!J147/Plan2!$J147)*100</f>
        <v>100</v>
      </c>
    </row>
    <row r="148" spans="1:17" x14ac:dyDescent="0.25">
      <c r="A148" s="3">
        <v>40513</v>
      </c>
      <c r="B148" s="1">
        <f>(Plan2!B148/Plan2!$J148)*100</f>
        <v>58.183584358999866</v>
      </c>
      <c r="C148" s="1">
        <f>(Plan2!C148/Plan2!$J148)*100</f>
        <v>0.60267881699826742</v>
      </c>
      <c r="D148" s="1">
        <f>(Plan2!D148/Plan2!$J148)*100</f>
        <v>5.0306681827340665</v>
      </c>
      <c r="E148" s="1">
        <f>(Plan2!E148/Plan2!$J148)*100</f>
        <v>0.14795241882766405</v>
      </c>
      <c r="F148" s="1">
        <f>(Plan2!F148/Plan2!$J148)*100</f>
        <v>2.6587512616629447</v>
      </c>
      <c r="G148" s="1">
        <f>(Plan2!G148/Plan2!$J148)*100</f>
        <v>5.9655194905320581</v>
      </c>
      <c r="H148" s="1">
        <f>(Plan2!H148/Plan2!$J148)*100</f>
        <v>2.6027378496712075</v>
      </c>
      <c r="I148" s="1">
        <f>(Plan2!I148/Plan2!$J148)*100</f>
        <v>90.340444610066442</v>
      </c>
      <c r="J148" s="1">
        <f>(Plan2!J148/Plan2!$J148)*100</f>
        <v>100</v>
      </c>
    </row>
    <row r="149" spans="1:17" x14ac:dyDescent="0.25">
      <c r="A149" s="3">
        <v>40544</v>
      </c>
      <c r="B149" s="1">
        <f>(Plan2!B149/Plan2!$J149)*100</f>
        <v>67.167545662227752</v>
      </c>
      <c r="C149" s="1">
        <f>(Plan2!C149/Plan2!$J149)*100</f>
        <v>1.103924476041152</v>
      </c>
      <c r="D149" s="1">
        <f>(Plan2!D149/Plan2!$J149)*100</f>
        <v>2.3142362398377685</v>
      </c>
      <c r="E149" s="1">
        <f>(Plan2!E149/Plan2!$J149)*100</f>
        <v>0.11815230210551102</v>
      </c>
      <c r="F149" s="1">
        <f>(Plan2!F149/Plan2!$J149)*100</f>
        <v>1.9189349341446746</v>
      </c>
      <c r="G149" s="1">
        <f>(Plan2!G149/Plan2!$J149)*100</f>
        <v>6.5179948152201979</v>
      </c>
      <c r="H149" s="1">
        <f>(Plan2!H149/Plan2!$J149)*100</f>
        <v>3.0354025398348043</v>
      </c>
      <c r="I149" s="1">
        <f>(Plan2!I149/Plan2!$J149)*100</f>
        <v>89.80934760331489</v>
      </c>
      <c r="J149" s="1">
        <f>(Plan2!J149/Plan2!$J149)*100</f>
        <v>100</v>
      </c>
      <c r="K149" s="36"/>
      <c r="L149" s="31"/>
      <c r="M149" s="31"/>
      <c r="N149" s="31"/>
      <c r="O149" s="31"/>
      <c r="P149" s="31"/>
      <c r="Q149" s="30"/>
    </row>
    <row r="150" spans="1:17" x14ac:dyDescent="0.25">
      <c r="A150" s="3">
        <v>40575</v>
      </c>
      <c r="B150" s="1">
        <f>(Plan2!B150/Plan2!$J150)*100</f>
        <v>58.959064462214506</v>
      </c>
      <c r="C150" s="1">
        <f>(Plan2!C150/Plan2!$J150)*100</f>
        <v>1.0720444331267307</v>
      </c>
      <c r="D150" s="1">
        <f>(Plan2!D150/Plan2!$J150)*100</f>
        <v>2.6883522866829916</v>
      </c>
      <c r="E150" s="1">
        <f>(Plan2!E150/Plan2!$J150)*100</f>
        <v>0.16122293534391999</v>
      </c>
      <c r="F150" s="1">
        <f>(Plan2!F150/Plan2!$J150)*100</f>
        <v>1.8401700616269958</v>
      </c>
      <c r="G150" s="1">
        <f>(Plan2!G150/Plan2!$J150)*100</f>
        <v>6.5422237833093186</v>
      </c>
      <c r="H150" s="1">
        <f>(Plan2!H150/Plan2!$J150)*100</f>
        <v>9.4159317713814215</v>
      </c>
      <c r="I150" s="1">
        <f>(Plan2!I150/Plan2!$J150)*100</f>
        <v>90.833274135883499</v>
      </c>
      <c r="J150" s="1">
        <f>(Plan2!J150/Plan2!$J150)*100</f>
        <v>100</v>
      </c>
      <c r="K150" s="36"/>
      <c r="L150" s="31"/>
      <c r="M150" s="31"/>
      <c r="N150" s="31"/>
      <c r="O150" s="31"/>
      <c r="P150" s="31"/>
      <c r="Q150" s="30"/>
    </row>
    <row r="151" spans="1:17" x14ac:dyDescent="0.25">
      <c r="A151" s="3">
        <v>40603</v>
      </c>
      <c r="B151" s="1">
        <f>(Plan2!B151/Plan2!$J151)*100</f>
        <v>62.316882098364722</v>
      </c>
      <c r="C151" s="1">
        <f>(Plan2!C151/Plan2!$J151)*100</f>
        <v>2.3158929400436152</v>
      </c>
      <c r="D151" s="1">
        <f>(Plan2!D151/Plan2!$J151)*100</f>
        <v>2.7882840537949516</v>
      </c>
      <c r="E151" s="1">
        <f>(Plan2!E151/Plan2!$J151)*100</f>
        <v>0.183958623786632</v>
      </c>
      <c r="F151" s="1">
        <f>(Plan2!F151/Plan2!$J151)*100</f>
        <v>1.9428944659956384</v>
      </c>
      <c r="G151" s="1">
        <f>(Plan2!G151/Plan2!$J151)*100</f>
        <v>4.5504997735908912</v>
      </c>
      <c r="H151" s="1">
        <f>(Plan2!H151/Plan2!$J151)*100</f>
        <v>4.1369483637475595</v>
      </c>
      <c r="I151" s="1">
        <f>(Plan2!I151/Plan2!$J151)*100</f>
        <v>90.965637600623168</v>
      </c>
      <c r="J151" s="1">
        <f>(Plan2!J151/Plan2!$J151)*100</f>
        <v>100</v>
      </c>
      <c r="K151" s="36"/>
      <c r="L151" s="31"/>
      <c r="M151" s="31"/>
      <c r="N151" s="31"/>
      <c r="O151" s="31"/>
      <c r="P151" s="31"/>
      <c r="Q151" s="30"/>
    </row>
    <row r="152" spans="1:17" x14ac:dyDescent="0.25">
      <c r="A152" s="3">
        <v>40634</v>
      </c>
      <c r="B152" s="1">
        <f>(Plan2!B152/Plan2!$J152)*100</f>
        <v>60.616998578345395</v>
      </c>
      <c r="C152" s="1">
        <f>(Plan2!C152/Plan2!$J152)*100</f>
        <v>7.9803862859473149</v>
      </c>
      <c r="D152" s="1">
        <f>(Plan2!D152/Plan2!$J152)*100</f>
        <v>2.4973483578526632</v>
      </c>
      <c r="E152" s="1">
        <f>(Plan2!E152/Plan2!$J152)*100</f>
        <v>0.15931156176120212</v>
      </c>
      <c r="F152" s="1">
        <f>(Plan2!F152/Plan2!$J152)*100</f>
        <v>1.5040930233967891</v>
      </c>
      <c r="G152" s="1">
        <f>(Plan2!G152/Plan2!$J152)*100</f>
        <v>5.0545743682747482</v>
      </c>
      <c r="H152" s="1">
        <f>(Plan2!H152/Plan2!$J152)*100</f>
        <v>3.3858382972193639</v>
      </c>
      <c r="I152" s="1">
        <f>(Plan2!I152/Plan2!$J152)*100</f>
        <v>90.171790258242041</v>
      </c>
      <c r="J152" s="1">
        <f>(Plan2!J152/Plan2!$J152)*100</f>
        <v>100</v>
      </c>
      <c r="K152" s="36"/>
      <c r="L152" s="31"/>
      <c r="M152" s="31"/>
      <c r="N152" s="31"/>
      <c r="O152" s="31"/>
      <c r="P152" s="31"/>
      <c r="Q152" s="30"/>
    </row>
    <row r="153" spans="1:17" x14ac:dyDescent="0.25">
      <c r="A153" s="3">
        <v>40664</v>
      </c>
      <c r="B153" s="1">
        <f>(Plan2!B153/Plan2!$J153)*100</f>
        <v>51.006084047759934</v>
      </c>
      <c r="C153" s="1">
        <f>(Plan2!C153/Plan2!$J153)*100</f>
        <v>8.1306771078594569</v>
      </c>
      <c r="D153" s="1">
        <f>(Plan2!D153/Plan2!$J153)*100</f>
        <v>2.6081542198961318</v>
      </c>
      <c r="E153" s="1">
        <f>(Plan2!E153/Plan2!$J153)*100</f>
        <v>0.16915956262193055</v>
      </c>
      <c r="F153" s="1">
        <f>(Plan2!F153/Plan2!$J153)*100</f>
        <v>1.6566977348541994</v>
      </c>
      <c r="G153" s="1">
        <f>(Plan2!G153/Plan2!$J153)*100</f>
        <v>5.6286401445104115</v>
      </c>
      <c r="H153" s="1">
        <f>(Plan2!H153/Plan2!$J153)*100</f>
        <v>13.778023892197661</v>
      </c>
      <c r="I153" s="1">
        <f>(Plan2!I153/Plan2!$J153)*100</f>
        <v>91.186051672614312</v>
      </c>
      <c r="J153" s="1">
        <f>(Plan2!J153/Plan2!$J153)*100</f>
        <v>100</v>
      </c>
      <c r="K153" s="36"/>
      <c r="L153" s="31"/>
      <c r="M153" s="31"/>
      <c r="N153" s="31"/>
      <c r="O153" s="31"/>
      <c r="P153" s="31"/>
      <c r="Q153" s="30"/>
    </row>
    <row r="154" spans="1:17" x14ac:dyDescent="0.25">
      <c r="A154" s="3">
        <v>40695</v>
      </c>
      <c r="B154" s="1">
        <f>(Plan2!B154/Plan2!$J154)*100</f>
        <v>63.410470194487779</v>
      </c>
      <c r="C154" s="1">
        <f>(Plan2!C154/Plan2!$J154)*100</f>
        <v>2.895750479765073</v>
      </c>
      <c r="D154" s="1">
        <f>(Plan2!D154/Plan2!$J154)*100</f>
        <v>2.8470273439215052</v>
      </c>
      <c r="E154" s="1">
        <f>(Plan2!E154/Plan2!$J154)*100</f>
        <v>0.26523875975971317</v>
      </c>
      <c r="F154" s="1">
        <f>(Plan2!F154/Plan2!$J154)*100</f>
        <v>1.8454375214545822</v>
      </c>
      <c r="G154" s="1">
        <f>(Plan2!G154/Plan2!$J154)*100</f>
        <v>5.2576326483778875</v>
      </c>
      <c r="H154" s="1">
        <f>(Plan2!H154/Plan2!$J154)*100</f>
        <v>4.0032161179005907</v>
      </c>
      <c r="I154" s="1">
        <f>(Plan2!I154/Plan2!$J154)*100</f>
        <v>90.917720834456077</v>
      </c>
      <c r="J154" s="1">
        <f>(Plan2!J154/Plan2!$J154)*100</f>
        <v>100</v>
      </c>
      <c r="K154" s="36"/>
      <c r="L154" s="31"/>
      <c r="M154" s="31"/>
      <c r="N154" s="31"/>
      <c r="O154" s="31"/>
      <c r="P154" s="31"/>
      <c r="Q154" s="30"/>
    </row>
    <row r="155" spans="1:17" x14ac:dyDescent="0.25">
      <c r="A155" s="3">
        <v>40725</v>
      </c>
      <c r="B155" s="1">
        <f>(Plan2!B155/Plan2!$J155)*100</f>
        <v>62.555610681063435</v>
      </c>
      <c r="C155" s="1">
        <f>(Plan2!C155/Plan2!$J155)*100</f>
        <v>1.7091490428218101</v>
      </c>
      <c r="D155" s="1">
        <f>(Plan2!D155/Plan2!$J155)*100</f>
        <v>2.9264578869523223</v>
      </c>
      <c r="E155" s="1">
        <f>(Plan2!E155/Plan2!$J155)*100</f>
        <v>0.19879074093812196</v>
      </c>
      <c r="F155" s="1">
        <f>(Plan2!F155/Plan2!$J155)*100</f>
        <v>3.079610332924303</v>
      </c>
      <c r="G155" s="1">
        <f>(Plan2!G155/Plan2!$J155)*100</f>
        <v>4.9756690798764955</v>
      </c>
      <c r="H155" s="1">
        <f>(Plan2!H155/Plan2!$J155)*100</f>
        <v>4.7915118524929721</v>
      </c>
      <c r="I155" s="1">
        <f>(Plan2!I155/Plan2!$J155)*100</f>
        <v>90.317491267388263</v>
      </c>
      <c r="J155" s="1">
        <f>(Plan2!J155/Plan2!$J155)*100</f>
        <v>100</v>
      </c>
      <c r="K155" s="36"/>
      <c r="L155" s="31"/>
      <c r="M155" s="31"/>
      <c r="N155" s="31"/>
      <c r="O155" s="31"/>
      <c r="P155" s="31"/>
      <c r="Q155" s="30"/>
    </row>
    <row r="156" spans="1:17" x14ac:dyDescent="0.25">
      <c r="A156" s="3">
        <v>40756</v>
      </c>
      <c r="B156" s="1">
        <f>(Plan2!B156/Plan2!$J156)*100</f>
        <v>56.256147198508458</v>
      </c>
      <c r="C156" s="1">
        <f>(Plan2!C156/Plan2!$J156)*100</f>
        <v>1.1239735557366239</v>
      </c>
      <c r="D156" s="1">
        <f>(Plan2!D156/Plan2!$J156)*100</f>
        <v>2.6216843990474592</v>
      </c>
      <c r="E156" s="1">
        <f>(Plan2!E156/Plan2!$J156)*100</f>
        <v>0.19696938601641867</v>
      </c>
      <c r="F156" s="1">
        <f>(Plan2!F156/Plan2!$J156)*100</f>
        <v>2.9515919475712669</v>
      </c>
      <c r="G156" s="1">
        <f>(Plan2!G156/Plan2!$J156)*100</f>
        <v>4.3659401695592255</v>
      </c>
      <c r="H156" s="1">
        <f>(Plan2!H156/Plan2!$J156)*100</f>
        <v>15.888210876638098</v>
      </c>
      <c r="I156" s="1">
        <f>(Plan2!I156/Plan2!$J156)*100</f>
        <v>92.168917119147139</v>
      </c>
      <c r="J156" s="1">
        <f>(Plan2!J156/Plan2!$J156)*100</f>
        <v>100</v>
      </c>
      <c r="K156" s="36"/>
      <c r="L156" s="31"/>
      <c r="M156" s="31"/>
      <c r="N156" s="31"/>
      <c r="O156" s="31"/>
      <c r="P156" s="31"/>
      <c r="Q156" s="30"/>
    </row>
    <row r="157" spans="1:17" x14ac:dyDescent="0.25">
      <c r="A157" s="3">
        <v>40787</v>
      </c>
      <c r="B157" s="1">
        <f>(Plan2!B157/Plan2!$J157)*100</f>
        <v>67.39051432032953</v>
      </c>
      <c r="C157" s="1">
        <f>(Plan2!C157/Plan2!$J157)*100</f>
        <v>0.99139618185919565</v>
      </c>
      <c r="D157" s="1">
        <f>(Plan2!D157/Plan2!$J157)*100</f>
        <v>2.6665954999676296</v>
      </c>
      <c r="E157" s="1">
        <f>(Plan2!E157/Plan2!$J157)*100</f>
        <v>0.13362576245853158</v>
      </c>
      <c r="F157" s="1">
        <f>(Plan2!F157/Plan2!$J157)*100</f>
        <v>3.2007535376592151</v>
      </c>
      <c r="G157" s="1">
        <f>(Plan2!G157/Plan2!$J157)*100</f>
        <v>4.0065364153443719</v>
      </c>
      <c r="H157" s="1">
        <f>(Plan2!H157/Plan2!$J157)*100</f>
        <v>4.4851745899139726</v>
      </c>
      <c r="I157" s="1">
        <f>(Plan2!I157/Plan2!$J157)*100</f>
        <v>90.790355541473261</v>
      </c>
      <c r="J157" s="1">
        <f>(Plan2!J157/Plan2!$J157)*100</f>
        <v>100</v>
      </c>
      <c r="K157" s="36"/>
      <c r="L157" s="31"/>
      <c r="M157" s="31"/>
      <c r="N157" s="31"/>
      <c r="O157" s="31"/>
      <c r="P157" s="31"/>
      <c r="Q157" s="30"/>
    </row>
    <row r="158" spans="1:17" x14ac:dyDescent="0.25">
      <c r="A158" s="3">
        <v>40817</v>
      </c>
      <c r="B158" s="1">
        <f>(Plan2!B158/Plan2!$J158)*100</f>
        <v>58.404654464909946</v>
      </c>
      <c r="C158" s="1">
        <f>(Plan2!C158/Plan2!$J158)*100</f>
        <v>0.65652900823197069</v>
      </c>
      <c r="D158" s="1">
        <f>(Plan2!D158/Plan2!$J158)*100</f>
        <v>2.4557083535328283</v>
      </c>
      <c r="E158" s="1">
        <f>(Plan2!E158/Plan2!$J158)*100</f>
        <v>0.13114413717650703</v>
      </c>
      <c r="F158" s="1">
        <f>(Plan2!F158/Plan2!$J158)*100</f>
        <v>2.8134232581418184</v>
      </c>
      <c r="G158" s="1">
        <f>(Plan2!G158/Plan2!$J158)*100</f>
        <v>4.9112284436929832</v>
      </c>
      <c r="H158" s="1">
        <f>(Plan2!H158/Plan2!$J158)*100</f>
        <v>4.1321862069380222</v>
      </c>
      <c r="I158" s="1">
        <f>(Plan2!I158/Plan2!$J158)*100</f>
        <v>90.327694721958409</v>
      </c>
      <c r="J158" s="1">
        <f>(Plan2!J158/Plan2!$J158)*100</f>
        <v>100</v>
      </c>
      <c r="K158" s="36"/>
      <c r="L158" s="31"/>
      <c r="M158" s="31"/>
      <c r="N158" s="31"/>
      <c r="O158" s="31"/>
      <c r="P158" s="31"/>
      <c r="Q158" s="30"/>
    </row>
    <row r="159" spans="1:17" x14ac:dyDescent="0.25">
      <c r="A159" s="3">
        <v>40848</v>
      </c>
      <c r="B159" s="1">
        <f>(Plan2!B159/Plan2!$J159)*100</f>
        <v>53.713273065446799</v>
      </c>
      <c r="C159" s="1">
        <f>(Plan2!C159/Plan2!$J159)*100</f>
        <v>0.56559559229244161</v>
      </c>
      <c r="D159" s="1">
        <f>(Plan2!D159/Plan2!$J159)*100</f>
        <v>2.7376290182989331</v>
      </c>
      <c r="E159" s="1">
        <f>(Plan2!E159/Plan2!$J159)*100</f>
        <v>0.18051182515600028</v>
      </c>
      <c r="F159" s="1">
        <f>(Plan2!F159/Plan2!$J159)*100</f>
        <v>2.4329546620355189</v>
      </c>
      <c r="G159" s="1">
        <f>(Plan2!G159/Plan2!$J159)*100</f>
        <v>4.6825692948099942</v>
      </c>
      <c r="H159" s="1">
        <f>(Plan2!H159/Plan2!$J159)*100</f>
        <v>16.934650803648008</v>
      </c>
      <c r="I159" s="1">
        <f>(Plan2!I159/Plan2!$J159)*100</f>
        <v>91.956913988693103</v>
      </c>
      <c r="J159" s="1">
        <f>(Plan2!J159/Plan2!$J159)*100</f>
        <v>100</v>
      </c>
      <c r="K159" s="36"/>
      <c r="L159" s="31"/>
      <c r="M159" s="31"/>
      <c r="N159" s="31"/>
      <c r="O159" s="31"/>
      <c r="P159" s="31"/>
      <c r="Q159" s="30"/>
    </row>
    <row r="160" spans="1:17" x14ac:dyDescent="0.25">
      <c r="A160" s="3">
        <v>40878</v>
      </c>
      <c r="B160" s="1">
        <f>(Plan2!B160/Plan2!$J160)*100</f>
        <v>62.382218534897092</v>
      </c>
      <c r="C160" s="1">
        <f>(Plan2!C160/Plan2!$J160)*100</f>
        <v>0.55239425831741307</v>
      </c>
      <c r="D160" s="1">
        <f>(Plan2!D160/Plan2!$J160)*100</f>
        <v>3.8110219772802774</v>
      </c>
      <c r="E160" s="1">
        <f>(Plan2!E160/Plan2!$J160)*100</f>
        <v>0.19143019669177933</v>
      </c>
      <c r="F160" s="1">
        <f>(Plan2!F160/Plan2!$J160)*100</f>
        <v>1.9684655529119341</v>
      </c>
      <c r="G160" s="1">
        <f>(Plan2!G160/Plan2!$J160)*100</f>
        <v>5.5719872974744762</v>
      </c>
      <c r="H160" s="1">
        <f>(Plan2!H160/Plan2!$J160)*100</f>
        <v>4.1274559425729862</v>
      </c>
      <c r="I160" s="1">
        <f>(Plan2!I160/Plan2!$J160)*100</f>
        <v>90.178357156502798</v>
      </c>
      <c r="J160" s="1">
        <f>(Plan2!J160/Plan2!$J160)*100</f>
        <v>100</v>
      </c>
      <c r="K160" s="36"/>
      <c r="L160" s="31"/>
      <c r="M160" s="31"/>
      <c r="N160" s="31"/>
      <c r="O160" s="31"/>
      <c r="P160" s="31"/>
      <c r="Q160" s="30"/>
    </row>
    <row r="161" spans="1:17" x14ac:dyDescent="0.25">
      <c r="A161" s="3">
        <v>40909</v>
      </c>
      <c r="B161" s="1">
        <f>(Plan2!B161/Plan2!$J161)*100</f>
        <v>69.24742627108742</v>
      </c>
      <c r="C161" s="1">
        <f>(Plan2!C161/Plan2!$J161)*100</f>
        <v>1.0314082452374216</v>
      </c>
      <c r="D161" s="1">
        <f>(Plan2!D161/Plan2!$J161)*100</f>
        <v>1.802099637405699</v>
      </c>
      <c r="E161" s="1">
        <f>(Plan2!E161/Plan2!$J161)*100</f>
        <v>0.17298359347645043</v>
      </c>
      <c r="F161" s="1">
        <f>(Plan2!F161/Plan2!$J161)*100</f>
        <v>1.7879879244834522</v>
      </c>
      <c r="G161" s="1">
        <f>(Plan2!G161/Plan2!$J161)*100</f>
        <v>5.2274235035127212</v>
      </c>
      <c r="H161" s="1">
        <f>(Plan2!H161/Plan2!$J161)*100</f>
        <v>4.387561493464804</v>
      </c>
      <c r="I161" s="1">
        <f>(Plan2!I161/Plan2!$J161)*100</f>
        <v>71.580830643462988</v>
      </c>
      <c r="J161" s="1">
        <f>(Plan2!J161/Plan2!$J161)*100</f>
        <v>100</v>
      </c>
      <c r="K161" s="36"/>
      <c r="L161" s="31"/>
      <c r="M161" s="31"/>
      <c r="N161" s="31"/>
      <c r="O161" s="31"/>
      <c r="P161" s="31"/>
      <c r="Q161" s="30"/>
    </row>
    <row r="162" spans="1:17" x14ac:dyDescent="0.25">
      <c r="A162" s="3">
        <v>40940</v>
      </c>
      <c r="B162" s="1">
        <f>(Plan2!B162/Plan2!$J162)*100</f>
        <v>50.708971406942773</v>
      </c>
      <c r="C162" s="1">
        <f>(Plan2!C162/Plan2!$J162)*100</f>
        <v>0.92348033535362195</v>
      </c>
      <c r="D162" s="1">
        <f>(Plan2!D162/Plan2!$J162)*100</f>
        <v>1.9593258326383305</v>
      </c>
      <c r="E162" s="1">
        <f>(Plan2!E162/Plan2!$J162)*100</f>
        <v>0.14149928491836028</v>
      </c>
      <c r="F162" s="1">
        <f>(Plan2!F162/Plan2!$J162)*100</f>
        <v>1.5849235681714151</v>
      </c>
      <c r="G162" s="1">
        <f>(Plan2!G162/Plan2!$J162)*100</f>
        <v>4.1485002265867079</v>
      </c>
      <c r="H162" s="1">
        <f>(Plan2!H162/Plan2!$J162)*100</f>
        <v>23.27478930019814</v>
      </c>
      <c r="I162" s="1">
        <f>(Plan2!I162/Plan2!$J162)*100</f>
        <v>77.56109641734389</v>
      </c>
      <c r="J162" s="1">
        <f>(Plan2!J162/Plan2!$J162)*100</f>
        <v>100</v>
      </c>
      <c r="K162" s="36"/>
      <c r="L162" s="31"/>
      <c r="M162" s="31"/>
      <c r="N162" s="31"/>
      <c r="O162" s="31"/>
      <c r="P162" s="31"/>
      <c r="Q162" s="30"/>
    </row>
    <row r="163" spans="1:17" x14ac:dyDescent="0.25">
      <c r="A163" s="3">
        <v>40969</v>
      </c>
      <c r="B163" s="1">
        <f>(Plan2!B163/Plan2!$J163)*100</f>
        <v>62.649070117100969</v>
      </c>
      <c r="C163" s="1">
        <f>(Plan2!C163/Plan2!$J163)*100</f>
        <v>2.8258362542301305</v>
      </c>
      <c r="D163" s="1">
        <f>(Plan2!D163/Plan2!$J163)*100</f>
        <v>2.689079472506684</v>
      </c>
      <c r="E163" s="1">
        <f>(Plan2!E163/Plan2!$J163)*100</f>
        <v>0.22740201698011037</v>
      </c>
      <c r="F163" s="1">
        <f>(Plan2!F163/Plan2!$J163)*100</f>
        <v>2.0593223543551962</v>
      </c>
      <c r="G163" s="1">
        <f>(Plan2!G163/Plan2!$J163)*100</f>
        <v>6.5180893991721796</v>
      </c>
      <c r="H163" s="1">
        <f>(Plan2!H163/Plan2!$J163)*100</f>
        <v>4.8610808552455822</v>
      </c>
      <c r="I163" s="1">
        <f>(Plan2!I163/Plan2!$J163)*100</f>
        <v>71.251174980427294</v>
      </c>
      <c r="J163" s="1">
        <f>(Plan2!J163/Plan2!$J163)*100</f>
        <v>100</v>
      </c>
      <c r="K163" s="36"/>
      <c r="L163" s="31"/>
      <c r="M163" s="31"/>
      <c r="N163" s="31"/>
      <c r="O163" s="31"/>
      <c r="P163" s="31"/>
      <c r="Q163" s="30"/>
    </row>
    <row r="164" spans="1:17" x14ac:dyDescent="0.25">
      <c r="A164" s="3">
        <v>41000</v>
      </c>
      <c r="B164" s="1">
        <f>(Plan2!B164/Plan2!$J164)*100</f>
        <v>59.164637214807627</v>
      </c>
      <c r="C164" s="1">
        <f>(Plan2!C164/Plan2!$J164)*100</f>
        <v>8.1898682998441892</v>
      </c>
      <c r="D164" s="1">
        <f>(Plan2!D164/Plan2!$J164)*100</f>
        <v>2.5755777902055508</v>
      </c>
      <c r="E164" s="1">
        <f>(Plan2!E164/Plan2!$J164)*100</f>
        <v>0.19469143309337883</v>
      </c>
      <c r="F164" s="1">
        <f>(Plan2!F164/Plan2!$J164)*100</f>
        <v>1.9350840679776524</v>
      </c>
      <c r="G164" s="1">
        <f>(Plan2!G164/Plan2!$J164)*100</f>
        <v>5.6346597647595313</v>
      </c>
      <c r="H164" s="1">
        <f>(Plan2!H164/Plan2!$J164)*100</f>
        <v>4.637023498150616</v>
      </c>
      <c r="I164" s="1">
        <f>(Plan2!I164/Plan2!$J164)*100</f>
        <v>69.791952179842781</v>
      </c>
      <c r="J164" s="1">
        <f>(Plan2!J164/Plan2!$J164)*100</f>
        <v>100</v>
      </c>
      <c r="K164" s="36"/>
      <c r="L164" s="31"/>
      <c r="M164" s="31"/>
      <c r="N164" s="31"/>
      <c r="O164" s="31"/>
      <c r="P164" s="31"/>
      <c r="Q164" s="30"/>
    </row>
    <row r="165" spans="1:17" x14ac:dyDescent="0.25">
      <c r="A165" s="3">
        <v>41030</v>
      </c>
      <c r="B165" s="1">
        <f>(Plan2!B165/Plan2!$J165)*100</f>
        <v>47.03282909485015</v>
      </c>
      <c r="C165" s="1">
        <f>(Plan2!C165/Plan2!$J165)*100</f>
        <v>7.1407124150024499</v>
      </c>
      <c r="D165" s="1">
        <f>(Plan2!D165/Plan2!$J165)*100</f>
        <v>2.2223253936989313</v>
      </c>
      <c r="E165" s="1">
        <f>(Plan2!E165/Plan2!$J165)*100</f>
        <v>0.15295910071837515</v>
      </c>
      <c r="F165" s="1">
        <f>(Plan2!F165/Plan2!$J165)*100</f>
        <v>1.6802736518883934</v>
      </c>
      <c r="G165" s="1">
        <f>(Plan2!G165/Plan2!$J165)*100</f>
        <v>5.1786139774391966</v>
      </c>
      <c r="H165" s="1">
        <f>(Plan2!H165/Plan2!$J165)*100</f>
        <v>21.601847944307771</v>
      </c>
      <c r="I165" s="1">
        <f>(Plan2!I165/Plan2!$J165)*100</f>
        <v>75.257734462924773</v>
      </c>
      <c r="J165" s="1">
        <f>(Plan2!J165/Plan2!$J165)*100</f>
        <v>100</v>
      </c>
      <c r="K165" s="36"/>
      <c r="L165" s="31"/>
      <c r="M165" s="31"/>
      <c r="N165" s="31"/>
      <c r="O165" s="31"/>
      <c r="P165" s="31"/>
      <c r="Q165" s="30"/>
    </row>
    <row r="166" spans="1:17" x14ac:dyDescent="0.25">
      <c r="A166" s="3">
        <v>41061</v>
      </c>
      <c r="B166" s="1">
        <f>(Plan2!B166/Plan2!$J166)*100</f>
        <v>64.102762352808796</v>
      </c>
      <c r="C166" s="1">
        <f>(Plan2!C166/Plan2!$J166)*100</f>
        <v>3.4685932880561299</v>
      </c>
      <c r="D166" s="1">
        <f>(Plan2!D166/Plan2!$J166)*100</f>
        <v>2.9895211599222367</v>
      </c>
      <c r="E166" s="1">
        <f>(Plan2!E166/Plan2!$J166)*100</f>
        <v>0.19921245036646262</v>
      </c>
      <c r="F166" s="1">
        <f>(Plan2!F166/Plan2!$J166)*100</f>
        <v>2.2110726511731826</v>
      </c>
      <c r="G166" s="1">
        <f>(Plan2!G166/Plan2!$J166)*100</f>
        <v>5.3467586585264799</v>
      </c>
      <c r="H166" s="1">
        <f>(Plan2!H166/Plan2!$J166)*100</f>
        <v>4.981390850563157</v>
      </c>
      <c r="I166" s="1">
        <f>(Plan2!I166/Plan2!$J166)*100</f>
        <v>70.876246267723033</v>
      </c>
      <c r="J166" s="1">
        <f>(Plan2!J166/Plan2!$J166)*100</f>
        <v>100</v>
      </c>
      <c r="K166" s="36"/>
      <c r="L166" s="31"/>
      <c r="M166" s="31"/>
      <c r="N166" s="31"/>
      <c r="O166" s="31"/>
      <c r="P166" s="31"/>
      <c r="Q166" s="30"/>
    </row>
    <row r="167" spans="1:17" x14ac:dyDescent="0.25">
      <c r="A167" s="3">
        <v>41091</v>
      </c>
      <c r="B167" s="1">
        <f>(Plan2!B167/Plan2!$J167)*100</f>
        <v>62.39027167159874</v>
      </c>
      <c r="C167" s="1">
        <f>(Plan2!C167/Plan2!$J167)*100</f>
        <v>2.1494831369847858</v>
      </c>
      <c r="D167" s="1">
        <f>(Plan2!D167/Plan2!$J167)*100</f>
        <v>2.9875636557213459</v>
      </c>
      <c r="E167" s="1">
        <f>(Plan2!E167/Plan2!$J167)*100</f>
        <v>0.24127680940842391</v>
      </c>
      <c r="F167" s="1">
        <f>(Plan2!F167/Plan2!$J167)*100</f>
        <v>3.5142134814057457</v>
      </c>
      <c r="G167" s="1">
        <f>(Plan2!G167/Plan2!$J167)*100</f>
        <v>4.0456179403393557</v>
      </c>
      <c r="H167" s="1">
        <f>(Plan2!H167/Plan2!$J167)*100</f>
        <v>5.114924819702388</v>
      </c>
      <c r="I167" s="1">
        <f>(Plan2!I167/Plan2!$J167)*100</f>
        <v>72.237775521112496</v>
      </c>
      <c r="J167" s="1">
        <f>(Plan2!J167/Plan2!$J167)*100</f>
        <v>100</v>
      </c>
      <c r="K167" s="36"/>
      <c r="L167" s="31"/>
      <c r="M167" s="31"/>
      <c r="N167" s="31"/>
      <c r="O167" s="31"/>
      <c r="P167" s="31"/>
      <c r="Q167" s="30"/>
    </row>
    <row r="168" spans="1:17" x14ac:dyDescent="0.25">
      <c r="A168" s="3">
        <v>41122</v>
      </c>
      <c r="B168" s="1">
        <f>(Plan2!B168/Plan2!$J168)*100</f>
        <v>50.186391905025594</v>
      </c>
      <c r="C168" s="1">
        <f>(Plan2!C168/Plan2!$J168)*100</f>
        <v>1.2804051982654079</v>
      </c>
      <c r="D168" s="1">
        <f>(Plan2!D168/Plan2!$J168)*100</f>
        <v>2.5315549118710234</v>
      </c>
      <c r="E168" s="1">
        <f>(Plan2!E168/Plan2!$J168)*100</f>
        <v>0.2191548228948634</v>
      </c>
      <c r="F168" s="1">
        <f>(Plan2!F168/Plan2!$J168)*100</f>
        <v>3.2130138807082607</v>
      </c>
      <c r="G168" s="1">
        <f>(Plan2!G168/Plan2!$J168)*100</f>
        <v>3.7923501103186679</v>
      </c>
      <c r="H168" s="1">
        <f>(Plan2!H168/Plan2!$J168)*100</f>
        <v>23.444519426157555</v>
      </c>
      <c r="I168" s="1">
        <f>(Plan2!I168/Plan2!$J168)*100</f>
        <v>77.377929873319772</v>
      </c>
      <c r="J168" s="1">
        <f>(Plan2!J168/Plan2!$J168)*100</f>
        <v>100</v>
      </c>
      <c r="K168" s="36"/>
      <c r="L168" s="31"/>
      <c r="M168" s="31"/>
      <c r="N168" s="31"/>
      <c r="O168" s="31"/>
      <c r="P168" s="31"/>
      <c r="Q168" s="30"/>
    </row>
    <row r="169" spans="1:17" x14ac:dyDescent="0.25">
      <c r="A169" s="3">
        <v>41153</v>
      </c>
      <c r="B169" s="1">
        <f>(Plan2!B169/Plan2!$J169)*100</f>
        <v>67.460432993157966</v>
      </c>
      <c r="C169" s="1">
        <f>(Plan2!C169/Plan2!$J169)*100</f>
        <v>0.92677749234197537</v>
      </c>
      <c r="D169" s="1">
        <f>(Plan2!D169/Plan2!$J169)*100</f>
        <v>2.9055424789396378</v>
      </c>
      <c r="E169" s="1">
        <f>(Plan2!E169/Plan2!$J169)*100</f>
        <v>0.21669953924397459</v>
      </c>
      <c r="F169" s="1">
        <f>(Plan2!F169/Plan2!$J169)*100</f>
        <v>3.4387737706469794</v>
      </c>
      <c r="G169" s="1">
        <f>(Plan2!G169/Plan2!$J169)*100</f>
        <v>3.9033089129948899</v>
      </c>
      <c r="H169" s="1">
        <f>(Plan2!H169/Plan2!$J169)*100</f>
        <v>4.2315019007646404</v>
      </c>
      <c r="I169" s="1">
        <f>(Plan2!I169/Plan2!$J169)*100</f>
        <v>71.686758978640796</v>
      </c>
      <c r="J169" s="1">
        <f>(Plan2!J169/Plan2!$J169)*100</f>
        <v>100</v>
      </c>
      <c r="K169" s="36"/>
      <c r="L169" s="31"/>
      <c r="M169" s="31"/>
      <c r="N169" s="31"/>
      <c r="O169" s="31"/>
      <c r="P169" s="31"/>
      <c r="Q169" s="30"/>
    </row>
    <row r="170" spans="1:17" x14ac:dyDescent="0.25">
      <c r="A170" s="3">
        <v>41183</v>
      </c>
      <c r="B170" s="1">
        <f>(Plan2!B170/Plan2!$J170)*100</f>
        <v>63.007017556224078</v>
      </c>
      <c r="C170" s="1">
        <f>(Plan2!C170/Plan2!$J170)*100</f>
        <v>0.94015741450289791</v>
      </c>
      <c r="D170" s="1">
        <f>(Plan2!D170/Plan2!$J170)*100</f>
        <v>2.8497349415962696</v>
      </c>
      <c r="E170" s="1">
        <f>(Plan2!E170/Plan2!$J170)*100</f>
        <v>0.26133061944389779</v>
      </c>
      <c r="F170" s="1">
        <f>(Plan2!F170/Plan2!$J170)*100</f>
        <v>3.6195509819305389</v>
      </c>
      <c r="G170" s="1">
        <f>(Plan2!G170/Plan2!$J170)*100</f>
        <v>4.1219454231449237</v>
      </c>
      <c r="H170" s="1">
        <f>(Plan2!H170/Plan2!$J170)*100</f>
        <v>4.6740280460671668</v>
      </c>
      <c r="I170" s="1">
        <f>(Plan2!I170/Plan2!$J170)*100</f>
        <v>72.271338150076218</v>
      </c>
      <c r="J170" s="1">
        <f>(Plan2!J170/Plan2!$J170)*100</f>
        <v>100</v>
      </c>
      <c r="K170" s="36"/>
      <c r="L170" s="31"/>
      <c r="M170" s="31"/>
      <c r="N170" s="31"/>
      <c r="O170" s="31"/>
      <c r="P170" s="31"/>
      <c r="Q170" s="30"/>
    </row>
    <row r="171" spans="1:17" x14ac:dyDescent="0.25">
      <c r="A171" s="3">
        <v>41214</v>
      </c>
      <c r="B171" s="1">
        <f>(Plan2!B171/Plan2!$J171)*100</f>
        <v>52.610275504460702</v>
      </c>
      <c r="C171" s="1">
        <f>(Plan2!C171/Plan2!$J171)*100</f>
        <v>0.45985901192313</v>
      </c>
      <c r="D171" s="1">
        <f>(Plan2!D171/Plan2!$J171)*100</f>
        <v>2.2231189505871973</v>
      </c>
      <c r="E171" s="1">
        <f>(Plan2!E171/Plan2!$J171)*100</f>
        <v>0.20952078361087875</v>
      </c>
      <c r="F171" s="1">
        <f>(Plan2!F171/Plan2!$J171)*100</f>
        <v>2.4748165090813701</v>
      </c>
      <c r="G171" s="1">
        <f>(Plan2!G171/Plan2!$J171)*100</f>
        <v>4.2904474237429557</v>
      </c>
      <c r="H171" s="1">
        <f>(Plan2!H171/Plan2!$J171)*100</f>
        <v>15.722552062071598</v>
      </c>
      <c r="I171" s="1">
        <f>(Plan2!I171/Plan2!$J171)*100</f>
        <v>77.564694890087154</v>
      </c>
      <c r="J171" s="1">
        <f>(Plan2!J171/Plan2!$J171)*100</f>
        <v>100</v>
      </c>
      <c r="K171" s="36"/>
      <c r="L171" s="31"/>
      <c r="M171" s="31"/>
      <c r="N171" s="31"/>
      <c r="O171" s="31"/>
      <c r="P171" s="31"/>
      <c r="Q171" s="30"/>
    </row>
    <row r="172" spans="1:17" x14ac:dyDescent="0.25">
      <c r="A172" s="3">
        <v>41244</v>
      </c>
      <c r="B172" s="1">
        <f>(Plan2!B172/Plan2!$J172)*100</f>
        <v>37.213277446037708</v>
      </c>
      <c r="C172" s="1">
        <f>(Plan2!C172/Plan2!$J172)*100</f>
        <v>0.26044472916932576</v>
      </c>
      <c r="D172" s="1">
        <f>(Plan2!D172/Plan2!$J172)*100</f>
        <v>2.8348073299506638</v>
      </c>
      <c r="E172" s="1">
        <f>(Plan2!E172/Plan2!$J172)*100</f>
        <v>0.13888049341384628</v>
      </c>
      <c r="F172" s="1">
        <f>(Plan2!F172/Plan2!$J172)*100</f>
        <v>1.4233903658291784</v>
      </c>
      <c r="G172" s="1">
        <f>(Plan2!G172/Plan2!$J172)*100</f>
        <v>3.5045254893165798</v>
      </c>
      <c r="H172" s="1">
        <f>(Plan2!H172/Plan2!$J172)*100</f>
        <v>2.830000322392519</v>
      </c>
      <c r="I172" s="1">
        <f>(Plan2!I172/Plan2!$J172)*100</f>
        <v>83.132287821861524</v>
      </c>
      <c r="J172" s="1">
        <f>(Plan2!J172/Plan2!$J172)*100</f>
        <v>100</v>
      </c>
      <c r="K172" s="36"/>
      <c r="L172" s="31"/>
      <c r="M172" s="31"/>
      <c r="N172" s="31"/>
      <c r="O172" s="31"/>
      <c r="P172" s="31"/>
      <c r="Q172" s="30"/>
    </row>
    <row r="173" spans="1:17" x14ac:dyDescent="0.25">
      <c r="A173" s="3">
        <v>41275</v>
      </c>
      <c r="B173" s="1">
        <f>(Plan2!B173/Plan2!$J173)*100</f>
        <v>67.955674085715941</v>
      </c>
      <c r="C173" s="1">
        <f>(Plan2!C173/Plan2!$J173)*100</f>
        <v>1.000350485313434</v>
      </c>
      <c r="D173" s="1">
        <f>(Plan2!D173/Plan2!$J173)*100</f>
        <v>2.0727311926838428</v>
      </c>
      <c r="E173" s="1">
        <f>(Plan2!E173/Plan2!$J173)*100</f>
        <v>0.13739298223547983</v>
      </c>
      <c r="F173" s="1">
        <f>(Plan2!F173/Plan2!$J173)*100</f>
        <v>2.3529446738157134</v>
      </c>
      <c r="G173" s="1">
        <f>(Plan2!G173/Plan2!$J173)*100</f>
        <v>5.5978630694587705</v>
      </c>
      <c r="H173" s="1">
        <f>(Plan2!H173/Plan2!$J173)*100</f>
        <v>4.8487671948435755</v>
      </c>
      <c r="I173" s="1">
        <f>(Plan2!I173/Plan2!$J173)*100</f>
        <v>70.9077271599716</v>
      </c>
      <c r="J173" s="1">
        <f>(Plan2!J173/Plan2!$J173)*100</f>
        <v>100</v>
      </c>
      <c r="K173" s="36"/>
      <c r="L173" s="31"/>
      <c r="M173" s="31"/>
      <c r="N173" s="31"/>
      <c r="O173" s="31"/>
      <c r="P173" s="31"/>
      <c r="Q173" s="30"/>
    </row>
    <row r="174" spans="1:17" x14ac:dyDescent="0.25">
      <c r="A174" s="3">
        <v>41306</v>
      </c>
      <c r="B174" s="1">
        <f>(Plan2!B174/Plan2!$J174)*100</f>
        <v>50.762264322332697</v>
      </c>
      <c r="C174" s="1">
        <f>(Plan2!C174/Plan2!$J174)*100</f>
        <v>0.82089127050566468</v>
      </c>
      <c r="D174" s="1">
        <f>(Plan2!D174/Plan2!$J174)*100</f>
        <v>2.6121146586493054</v>
      </c>
      <c r="E174" s="1">
        <f>(Plan2!E174/Plan2!$J174)*100</f>
        <v>0.15310283560911986</v>
      </c>
      <c r="F174" s="1">
        <f>(Plan2!F174/Plan2!$J174)*100</f>
        <v>1.8720552892929978</v>
      </c>
      <c r="G174" s="1">
        <f>(Plan2!G174/Plan2!$J174)*100</f>
        <v>7.1468264403575272</v>
      </c>
      <c r="H174" s="1">
        <f>(Plan2!H174/Plan2!$J174)*100</f>
        <v>20.234299304441407</v>
      </c>
      <c r="I174" s="1">
        <f>(Plan2!I174/Plan2!$J174)*100</f>
        <v>74.011618200575583</v>
      </c>
      <c r="J174" s="1">
        <f>(Plan2!J174/Plan2!$J174)*100</f>
        <v>100</v>
      </c>
      <c r="K174" s="36"/>
      <c r="L174" s="31"/>
      <c r="M174" s="31"/>
      <c r="N174" s="31"/>
      <c r="O174" s="31"/>
      <c r="P174" s="31"/>
      <c r="Q174" s="30"/>
    </row>
    <row r="175" spans="1:17" x14ac:dyDescent="0.25">
      <c r="A175" s="3">
        <v>41334</v>
      </c>
      <c r="B175" s="1">
        <f>(Plan2!B175/Plan2!$J175)*100</f>
        <v>59.184228116522711</v>
      </c>
      <c r="C175" s="1">
        <f>(Plan2!C175/Plan2!$J175)*100</f>
        <v>3.1202109300141054</v>
      </c>
      <c r="D175" s="1">
        <f>(Plan2!D175/Plan2!$J175)*100</f>
        <v>3.4395250075784789</v>
      </c>
      <c r="E175" s="1">
        <f>(Plan2!E175/Plan2!$J175)*100</f>
        <v>0.25285726451526452</v>
      </c>
      <c r="F175" s="1">
        <f>(Plan2!F175/Plan2!$J175)*100</f>
        <v>2.6852725949638967</v>
      </c>
      <c r="G175" s="1">
        <f>(Plan2!G175/Plan2!$J175)*100</f>
        <v>5.208720953445324</v>
      </c>
      <c r="H175" s="1">
        <f>(Plan2!H175/Plan2!$J175)*100</f>
        <v>6.2327508848713906</v>
      </c>
      <c r="I175" s="1">
        <f>(Plan2!I175/Plan2!$J175)*100</f>
        <v>70.510642130209362</v>
      </c>
      <c r="J175" s="1">
        <f>(Plan2!J175/Plan2!$J175)*100</f>
        <v>100</v>
      </c>
      <c r="K175" s="36"/>
      <c r="L175" s="31"/>
      <c r="M175" s="31"/>
      <c r="N175" s="31"/>
      <c r="O175" s="31"/>
      <c r="P175" s="31"/>
      <c r="Q175" s="30"/>
    </row>
    <row r="176" spans="1:17" x14ac:dyDescent="0.25">
      <c r="A176" s="3">
        <v>41365</v>
      </c>
      <c r="B176" s="1">
        <f>(Plan2!B176/Plan2!$J176)*100</f>
        <v>48.909687278159559</v>
      </c>
      <c r="C176" s="1">
        <f>(Plan2!C176/Plan2!$J176)*100</f>
        <v>7.6467823050760426</v>
      </c>
      <c r="D176" s="1">
        <f>(Plan2!D176/Plan2!$J176)*100</f>
        <v>2.6520314707213841</v>
      </c>
      <c r="E176" s="1">
        <f>(Plan2!E176/Plan2!$J176)*100</f>
        <v>0.2839522112291013</v>
      </c>
      <c r="F176" s="1">
        <f>(Plan2!F176/Plan2!$J176)*100</f>
        <v>2.3611982925432971</v>
      </c>
      <c r="G176" s="1">
        <f>(Plan2!G176/Plan2!$J176)*100</f>
        <v>4.0991157243841343</v>
      </c>
      <c r="H176" s="1">
        <f>(Plan2!H176/Plan2!$J176)*100</f>
        <v>4.190626469987305</v>
      </c>
      <c r="I176" s="1">
        <f>(Plan2!I176/Plan2!$J176)*100</f>
        <v>72.936936941033764</v>
      </c>
      <c r="J176" s="1">
        <f>(Plan2!J176/Plan2!$J176)*100</f>
        <v>100</v>
      </c>
      <c r="K176" s="36"/>
      <c r="L176" s="31"/>
      <c r="M176" s="31"/>
      <c r="N176" s="31"/>
      <c r="O176" s="31"/>
      <c r="P176" s="31"/>
      <c r="Q176" s="30"/>
    </row>
    <row r="177" spans="1:17" x14ac:dyDescent="0.25">
      <c r="A177" s="3">
        <v>41395</v>
      </c>
      <c r="B177" s="1">
        <f>(Plan2!B177/Plan2!$J177)*100</f>
        <v>48.542209370579954</v>
      </c>
      <c r="C177" s="1">
        <f>(Plan2!C177/Plan2!$J177)*100</f>
        <v>7.4061670514052418</v>
      </c>
      <c r="D177" s="1">
        <f>(Plan2!D177/Plan2!$J177)*100</f>
        <v>2.5451518682815708</v>
      </c>
      <c r="E177" s="1">
        <f>(Plan2!E177/Plan2!$J177)*100</f>
        <v>0.15232177740520136</v>
      </c>
      <c r="F177" s="1">
        <f>(Plan2!F177/Plan2!$J177)*100</f>
        <v>2.1553877768593899</v>
      </c>
      <c r="G177" s="1">
        <f>(Plan2!G177/Plan2!$J177)*100</f>
        <v>5.7580541666379297</v>
      </c>
      <c r="H177" s="1">
        <f>(Plan2!H177/Plan2!$J177)*100</f>
        <v>18.264592164263817</v>
      </c>
      <c r="I177" s="1">
        <f>(Plan2!I177/Plan2!$J177)*100</f>
        <v>71.823750172076728</v>
      </c>
      <c r="J177" s="1">
        <f>(Plan2!J177/Plan2!$J177)*100</f>
        <v>100</v>
      </c>
      <c r="K177" s="36"/>
      <c r="L177" s="31"/>
      <c r="M177" s="31"/>
      <c r="N177" s="31"/>
      <c r="O177" s="31"/>
      <c r="P177" s="31"/>
      <c r="Q177" s="30"/>
    </row>
    <row r="178" spans="1:17" x14ac:dyDescent="0.25">
      <c r="A178" s="3">
        <v>41426</v>
      </c>
      <c r="B178" s="1">
        <f>(Plan2!B178/Plan2!$J178)*100</f>
        <v>59.982400673313855</v>
      </c>
      <c r="C178" s="1">
        <f>(Plan2!C178/Plan2!$J178)*100</f>
        <v>3.2809693719897419</v>
      </c>
      <c r="D178" s="1">
        <f>(Plan2!D178/Plan2!$J178)*100</f>
        <v>3.104790881638416</v>
      </c>
      <c r="E178" s="1">
        <f>(Plan2!E178/Plan2!$J178)*100</f>
        <v>0.16101263281457914</v>
      </c>
      <c r="F178" s="1">
        <f>(Plan2!F178/Plan2!$J178)*100</f>
        <v>2.5015591463227707</v>
      </c>
      <c r="G178" s="1">
        <f>(Plan2!G178/Plan2!$J178)*100</f>
        <v>5.8892979796169271</v>
      </c>
      <c r="H178" s="1">
        <f>(Plan2!H178/Plan2!$J178)*100</f>
        <v>4.4116880776657075</v>
      </c>
      <c r="I178" s="1">
        <f>(Plan2!I178/Plan2!$J178)*100</f>
        <v>71.488342952245574</v>
      </c>
      <c r="J178" s="1">
        <f>(Plan2!J178/Plan2!$J178)*100</f>
        <v>100</v>
      </c>
      <c r="K178" s="36"/>
      <c r="L178" s="31"/>
      <c r="M178" s="31"/>
      <c r="N178" s="31"/>
      <c r="O178" s="31"/>
      <c r="P178" s="31"/>
      <c r="Q178" s="30"/>
    </row>
    <row r="179" spans="1:17" x14ac:dyDescent="0.25">
      <c r="A179" s="3">
        <v>41456</v>
      </c>
      <c r="B179" s="1">
        <f>(Plan2!B179/Plan2!$J179)*100</f>
        <v>57.775627736067584</v>
      </c>
      <c r="C179" s="1">
        <f>(Plan2!C179/Plan2!$J179)*100</f>
        <v>2.0235951961237713</v>
      </c>
      <c r="D179" s="1">
        <f>(Plan2!D179/Plan2!$J179)*100</f>
        <v>3.5101575509001948</v>
      </c>
      <c r="E179" s="1">
        <f>(Plan2!E179/Plan2!$J179)*100</f>
        <v>0.24586821770748599</v>
      </c>
      <c r="F179" s="1">
        <f>(Plan2!F179/Plan2!$J179)*100</f>
        <v>3.9004368007945813</v>
      </c>
      <c r="G179" s="1">
        <f>(Plan2!G179/Plan2!$J179)*100</f>
        <v>4.2762735260749194</v>
      </c>
      <c r="H179" s="1">
        <f>(Plan2!H179/Plan2!$J179)*100</f>
        <v>5.0908765645240095</v>
      </c>
      <c r="I179" s="1">
        <f>(Plan2!I179/Plan2!$J179)*100</f>
        <v>70.92084878547729</v>
      </c>
      <c r="J179" s="1">
        <f>(Plan2!J179/Plan2!$J179)*100</f>
        <v>100</v>
      </c>
      <c r="K179" s="36"/>
      <c r="L179" s="31"/>
      <c r="M179" s="31"/>
      <c r="N179" s="31"/>
      <c r="O179" s="31"/>
      <c r="P179" s="31"/>
      <c r="Q179" s="30"/>
    </row>
    <row r="180" spans="1:17" x14ac:dyDescent="0.25">
      <c r="A180" s="3">
        <v>41487</v>
      </c>
      <c r="B180" s="1">
        <f>(Plan2!B180/Plan2!$J180)*100</f>
        <v>41.887740650063691</v>
      </c>
      <c r="C180" s="1">
        <f>(Plan2!C180/Plan2!$J180)*100</f>
        <v>0.88636325835523644</v>
      </c>
      <c r="D180" s="1">
        <f>(Plan2!D180/Plan2!$J180)*100</f>
        <v>2.528824206360031</v>
      </c>
      <c r="E180" s="1">
        <f>(Plan2!E180/Plan2!$J180)*100</f>
        <v>0.24718418363500774</v>
      </c>
      <c r="F180" s="1">
        <f>(Plan2!F180/Plan2!$J180)*100</f>
        <v>2.83632793398339</v>
      </c>
      <c r="G180" s="1">
        <f>(Plan2!G180/Plan2!$J180)*100</f>
        <v>3.8857100372939843</v>
      </c>
      <c r="H180" s="1">
        <f>(Plan2!H180/Plan2!$J180)*100</f>
        <v>15.421163407921826</v>
      </c>
      <c r="I180" s="1">
        <f>(Plan2!I180/Plan2!$J180)*100</f>
        <v>79.428334819685929</v>
      </c>
      <c r="J180" s="1">
        <f>(Plan2!J180/Plan2!$J180)*100</f>
        <v>100</v>
      </c>
      <c r="K180" s="36"/>
      <c r="L180" s="31"/>
      <c r="M180" s="31"/>
      <c r="N180" s="31"/>
      <c r="O180" s="31"/>
      <c r="P180" s="31"/>
      <c r="Q180" s="30"/>
    </row>
    <row r="181" spans="1:17" x14ac:dyDescent="0.25">
      <c r="A181" s="3">
        <v>41518</v>
      </c>
      <c r="B181" s="1">
        <f>(Plan2!B181/Plan2!$J181)*100</f>
        <v>59.90273839046435</v>
      </c>
      <c r="C181" s="1">
        <f>(Plan2!C181/Plan2!$J181)*100</f>
        <v>0.88699592274133388</v>
      </c>
      <c r="D181" s="1">
        <f>(Plan2!D181/Plan2!$J181)*100</f>
        <v>3.2522918832010617</v>
      </c>
      <c r="E181" s="1">
        <f>(Plan2!E181/Plan2!$J181)*100</f>
        <v>0.28037896154224462</v>
      </c>
      <c r="F181" s="1">
        <f>(Plan2!F181/Plan2!$J181)*100</f>
        <v>3.6968582447970322</v>
      </c>
      <c r="G181" s="1">
        <f>(Plan2!G181/Plan2!$J181)*100</f>
        <v>4.3633620336991221</v>
      </c>
      <c r="H181" s="1">
        <f>(Plan2!H181/Plan2!$J181)*100</f>
        <v>5.0532533188840141</v>
      </c>
      <c r="I181" s="1">
        <f>(Plan2!I181/Plan2!$J181)*100</f>
        <v>72.202169997609602</v>
      </c>
      <c r="J181" s="1">
        <f>(Plan2!J181/Plan2!$J181)*100</f>
        <v>100</v>
      </c>
      <c r="K181" s="36"/>
      <c r="L181" s="31"/>
      <c r="M181" s="31"/>
      <c r="N181" s="31"/>
      <c r="O181" s="31"/>
      <c r="P181" s="31"/>
      <c r="Q181" s="30"/>
    </row>
    <row r="182" spans="1:17" x14ac:dyDescent="0.25">
      <c r="A182" s="3">
        <v>41548</v>
      </c>
      <c r="B182" s="1">
        <f>(Plan2!B182/Plan2!$J182)*100</f>
        <v>52.481707694992728</v>
      </c>
      <c r="C182" s="1">
        <f>(Plan2!C182/Plan2!$J182)*100</f>
        <v>0.63278249192241953</v>
      </c>
      <c r="D182" s="1">
        <f>(Plan2!D182/Plan2!$J182)*100</f>
        <v>2.8508796752537111</v>
      </c>
      <c r="E182" s="1">
        <f>(Plan2!E182/Plan2!$J182)*100</f>
        <v>0.26780524676974143</v>
      </c>
      <c r="F182" s="1">
        <f>(Plan2!F182/Plan2!$J182)*100</f>
        <v>3.0339439877319885</v>
      </c>
      <c r="G182" s="1">
        <f>(Plan2!G182/Plan2!$J182)*100</f>
        <v>3.5107601162583117</v>
      </c>
      <c r="H182" s="1">
        <f>(Plan2!H182/Plan2!$J182)*100</f>
        <v>4.2794871862598409</v>
      </c>
      <c r="I182" s="1">
        <f>(Plan2!I182/Plan2!$J182)*100</f>
        <v>75.762933380008477</v>
      </c>
      <c r="J182" s="1">
        <f>(Plan2!J182/Plan2!$J182)*100</f>
        <v>100</v>
      </c>
      <c r="K182" s="36"/>
      <c r="L182" s="31"/>
      <c r="M182" s="31"/>
      <c r="N182" s="31"/>
      <c r="O182" s="31"/>
      <c r="P182" s="31"/>
      <c r="Q182" s="30"/>
    </row>
    <row r="183" spans="1:17" x14ac:dyDescent="0.25">
      <c r="A183" s="3">
        <v>41579</v>
      </c>
      <c r="B183" s="1">
        <f>(Plan2!B183/Plan2!$J183)*100</f>
        <v>50.508950129633746</v>
      </c>
      <c r="C183" s="1">
        <f>(Plan2!C183/Plan2!$J183)*100</f>
        <v>0.46670227729753244</v>
      </c>
      <c r="D183" s="1">
        <f>(Plan2!D183/Plan2!$J183)*100</f>
        <v>2.9493932014109436</v>
      </c>
      <c r="E183" s="1">
        <f>(Plan2!E183/Plan2!$J183)*100</f>
        <v>0.26753353607541819</v>
      </c>
      <c r="F183" s="1">
        <f>(Plan2!F183/Plan2!$J183)*100</f>
        <v>2.7049248651491284</v>
      </c>
      <c r="G183" s="1">
        <f>(Plan2!G183/Plan2!$J183)*100</f>
        <v>5.0776493930674</v>
      </c>
      <c r="H183" s="1">
        <f>(Plan2!H183/Plan2!$J183)*100</f>
        <v>19.589116972926611</v>
      </c>
      <c r="I183" s="1">
        <f>(Plan2!I183/Plan2!$J183)*100</f>
        <v>76.31795721555801</v>
      </c>
      <c r="J183" s="1">
        <f>(Plan2!J183/Plan2!$J183)*100</f>
        <v>100</v>
      </c>
      <c r="K183" s="36"/>
      <c r="L183" s="31"/>
      <c r="M183" s="31"/>
      <c r="N183" s="31"/>
      <c r="O183" s="31"/>
      <c r="P183" s="31"/>
      <c r="Q183" s="30"/>
    </row>
    <row r="184" spans="1:17" x14ac:dyDescent="0.25">
      <c r="A184" s="3">
        <v>41609</v>
      </c>
      <c r="B184" s="1">
        <f>(Plan2!B184/Plan2!$J184)*100</f>
        <v>53.790798936653097</v>
      </c>
      <c r="C184" s="1">
        <f>(Plan2!C184/Plan2!$J184)*100</f>
        <v>0.40161928671194402</v>
      </c>
      <c r="D184" s="1">
        <f>(Plan2!D184/Plan2!$J184)*100</f>
        <v>5.0427863369244212</v>
      </c>
      <c r="E184" s="1">
        <f>(Plan2!E184/Plan2!$J184)*100</f>
        <v>0.24238058192352879</v>
      </c>
      <c r="F184" s="1">
        <f>(Plan2!F184/Plan2!$J184)*100</f>
        <v>2.4290180088324105</v>
      </c>
      <c r="G184" s="1">
        <f>(Plan2!G184/Plan2!$J184)*100</f>
        <v>5.5736281073384779</v>
      </c>
      <c r="H184" s="1">
        <f>(Plan2!H184/Plan2!$J184)*100</f>
        <v>4.6606920266031313</v>
      </c>
      <c r="I184" s="1">
        <f>(Plan2!I184/Plan2!$J184)*100</f>
        <v>73.59327145067995</v>
      </c>
      <c r="J184" s="1">
        <f>(Plan2!J184/Plan2!$J184)*100</f>
        <v>100</v>
      </c>
      <c r="K184" s="36"/>
      <c r="L184" s="31"/>
      <c r="M184" s="31"/>
      <c r="N184" s="31"/>
      <c r="O184" s="31"/>
      <c r="P184" s="31"/>
      <c r="Q184" s="30"/>
    </row>
    <row r="185" spans="1:17" x14ac:dyDescent="0.25">
      <c r="A185" s="3">
        <v>41640</v>
      </c>
      <c r="B185" s="1">
        <f>(Plan2!B185/Plan2!$J185)*100</f>
        <v>52.036150200615161</v>
      </c>
      <c r="C185" s="1">
        <f>(Plan2!C185/Plan2!$J185)*100</f>
        <v>0.94822858587594316</v>
      </c>
      <c r="D185" s="1">
        <f>(Plan2!D185/Plan2!$J185)*100</f>
        <v>2.4924469052204676</v>
      </c>
      <c r="E185" s="1">
        <f>(Plan2!E185/Plan2!$J185)*100</f>
        <v>0.21726474787507913</v>
      </c>
      <c r="F185" s="1">
        <f>(Plan2!F185/Plan2!$J185)*100</f>
        <v>2.6175261593558843</v>
      </c>
      <c r="G185" s="1">
        <f>(Plan2!G185/Plan2!$J185)*100</f>
        <v>8.1143864541925677</v>
      </c>
      <c r="H185" s="1">
        <f>(Plan2!H185/Plan2!$J185)*100</f>
        <v>4.3051502348422002</v>
      </c>
      <c r="I185" s="1">
        <f>(Plan2!I185/Plan2!$J185)*100</f>
        <v>75.242326086283754</v>
      </c>
      <c r="J185" s="1">
        <f>(Plan2!J185/Plan2!$J185)*100</f>
        <v>100</v>
      </c>
      <c r="K185" s="36"/>
      <c r="L185" s="31"/>
      <c r="M185" s="31"/>
      <c r="N185" s="31"/>
      <c r="O185" s="31"/>
      <c r="P185" s="31"/>
      <c r="Q185" s="30"/>
    </row>
    <row r="186" spans="1:17" x14ac:dyDescent="0.25">
      <c r="A186" s="3">
        <v>41671</v>
      </c>
      <c r="B186" s="1">
        <f>(Plan2!B186/Plan2!$J186)*100</f>
        <v>47.366821369948845</v>
      </c>
      <c r="C186" s="1">
        <f>(Plan2!C186/Plan2!$J186)*100</f>
        <v>0.96940022294645933</v>
      </c>
      <c r="D186" s="1">
        <f>(Plan2!D186/Plan2!$J186)*100</f>
        <v>2.5383266102370938</v>
      </c>
      <c r="E186" s="1">
        <f>(Plan2!E186/Plan2!$J186)*100</f>
        <v>0.22392357859240489</v>
      </c>
      <c r="F186" s="1">
        <f>(Plan2!F186/Plan2!$J186)*100</f>
        <v>2.2047637855024331</v>
      </c>
      <c r="G186" s="1">
        <f>(Plan2!G186/Plan2!$J186)*100</f>
        <v>8.0219324779989094</v>
      </c>
      <c r="H186" s="1">
        <f>(Plan2!H186/Plan2!$J186)*100</f>
        <v>14.777680583903265</v>
      </c>
      <c r="I186" s="1">
        <f>(Plan2!I186/Plan2!$J186)*100</f>
        <v>77.153188128653198</v>
      </c>
      <c r="J186" s="1">
        <f>(Plan2!J186/Plan2!$J186)*100</f>
        <v>100</v>
      </c>
      <c r="K186" s="36"/>
      <c r="L186" s="31"/>
      <c r="M186" s="31"/>
      <c r="N186" s="31"/>
      <c r="O186" s="31"/>
      <c r="P186" s="31"/>
      <c r="Q186" s="30"/>
    </row>
    <row r="187" spans="1:17" x14ac:dyDescent="0.25">
      <c r="A187" s="3">
        <v>41699</v>
      </c>
      <c r="B187" s="1">
        <f>(Plan2!B187/Plan2!$J187)*100</f>
        <v>48.506983895489498</v>
      </c>
      <c r="C187" s="1">
        <f>(Plan2!C187/Plan2!$J187)*100</f>
        <v>2.3709102869170948</v>
      </c>
      <c r="D187" s="1">
        <f>(Plan2!D187/Plan2!$J187)*100</f>
        <v>2.9008188382988074</v>
      </c>
      <c r="E187" s="1">
        <f>(Plan2!E187/Plan2!$J187)*100</f>
        <v>0.46778798982320074</v>
      </c>
      <c r="F187" s="1">
        <f>(Plan2!F187/Plan2!$J187)*100</f>
        <v>2.1944148203807492</v>
      </c>
      <c r="G187" s="1">
        <f>(Plan2!G187/Plan2!$J187)*100</f>
        <v>4.7761186338223283</v>
      </c>
      <c r="H187" s="1">
        <f>(Plan2!H187/Plan2!$J187)*100</f>
        <v>4.5245876387517985</v>
      </c>
      <c r="I187" s="1">
        <f>(Plan2!I187/Plan2!$J187)*100</f>
        <v>73.619942172891044</v>
      </c>
      <c r="J187" s="1">
        <f>(Plan2!J187/Plan2!$J187)*100</f>
        <v>100</v>
      </c>
      <c r="K187" s="36"/>
      <c r="L187" s="31"/>
      <c r="M187" s="31"/>
      <c r="N187" s="31"/>
      <c r="O187" s="31"/>
      <c r="P187" s="31"/>
      <c r="Q187" s="30"/>
    </row>
    <row r="188" spans="1:17" x14ac:dyDescent="0.25">
      <c r="A188" s="3">
        <v>41730</v>
      </c>
      <c r="B188" s="1">
        <f>(Plan2!B188/Plan2!$J188)*100</f>
        <v>50.943357659581636</v>
      </c>
      <c r="C188" s="1">
        <f>(Plan2!C188/Plan2!$J188)*100</f>
        <v>8.4198622182370286</v>
      </c>
      <c r="D188" s="1">
        <f>(Plan2!D188/Plan2!$J188)*100</f>
        <v>3.1019465378211666</v>
      </c>
      <c r="E188" s="1">
        <f>(Plan2!E188/Plan2!$J188)*100</f>
        <v>0.31996482316848562</v>
      </c>
      <c r="F188" s="1">
        <f>(Plan2!F188/Plan2!$J188)*100</f>
        <v>2.8126051621669586</v>
      </c>
      <c r="G188" s="1">
        <f>(Plan2!G188/Plan2!$J188)*100</f>
        <v>6.0935673576599632</v>
      </c>
      <c r="H188" s="1">
        <f>(Plan2!H188/Plan2!$J188)*100</f>
        <v>5.0821370163322213</v>
      </c>
      <c r="I188" s="1">
        <f>(Plan2!I188/Plan2!$J188)*100</f>
        <v>71.738851537063269</v>
      </c>
      <c r="J188" s="1">
        <f>(Plan2!J188/Plan2!$J188)*100</f>
        <v>100</v>
      </c>
      <c r="K188" s="36"/>
      <c r="L188" s="31"/>
      <c r="M188" s="31"/>
      <c r="N188" s="31"/>
      <c r="O188" s="31"/>
      <c r="P188" s="31"/>
      <c r="Q188" s="30"/>
    </row>
    <row r="189" spans="1:17" x14ac:dyDescent="0.25">
      <c r="A189" s="3">
        <v>41760</v>
      </c>
      <c r="B189" s="1">
        <f>(Plan2!B189/Plan2!$J189)*100</f>
        <v>47.476761523161706</v>
      </c>
      <c r="C189" s="1">
        <f>(Plan2!C189/Plan2!$J189)*100</f>
        <v>8.1197014064114441</v>
      </c>
      <c r="D189" s="1">
        <f>(Plan2!D189/Plan2!$J189)*100</f>
        <v>3.0851516269183969</v>
      </c>
      <c r="E189" s="1">
        <f>(Plan2!E189/Plan2!$J189)*100</f>
        <v>0.18103411379335546</v>
      </c>
      <c r="F189" s="1">
        <f>(Plan2!F189/Plan2!$J189)*100</f>
        <v>2.5903032639754575</v>
      </c>
      <c r="G189" s="1">
        <f>(Plan2!G189/Plan2!$J189)*100</f>
        <v>7.0769773576197004</v>
      </c>
      <c r="H189" s="1">
        <f>(Plan2!H189/Plan2!$J189)*100</f>
        <v>16.686141012274149</v>
      </c>
      <c r="I189" s="1">
        <f>(Plan2!I189/Plan2!$J189)*100</f>
        <v>73.699095620168222</v>
      </c>
      <c r="J189" s="1">
        <f>(Plan2!J189/Plan2!$J189)*100</f>
        <v>100</v>
      </c>
      <c r="K189" s="36"/>
      <c r="L189" s="31"/>
      <c r="M189" s="31"/>
      <c r="N189" s="31"/>
      <c r="O189" s="31"/>
      <c r="P189" s="31"/>
      <c r="Q189" s="30"/>
    </row>
    <row r="190" spans="1:17" x14ac:dyDescent="0.25">
      <c r="A190" s="3">
        <v>41791</v>
      </c>
      <c r="B190" s="1">
        <f>(Plan2!B190/Plan2!$J190)*100</f>
        <v>53.473012291369557</v>
      </c>
      <c r="C190" s="1">
        <f>(Plan2!C190/Plan2!$J190)*100</f>
        <v>3.3405902487228398</v>
      </c>
      <c r="D190" s="1">
        <f>(Plan2!D190/Plan2!$J190)*100</f>
        <v>3.2225862721248126</v>
      </c>
      <c r="E190" s="1">
        <f>(Plan2!E190/Plan2!$J190)*100</f>
        <v>0.1823844574119301</v>
      </c>
      <c r="F190" s="1">
        <f>(Plan2!F190/Plan2!$J190)*100</f>
        <v>2.7122050929137131</v>
      </c>
      <c r="G190" s="1">
        <f>(Plan2!G190/Plan2!$J190)*100</f>
        <v>5.9051095388664292</v>
      </c>
      <c r="H190" s="1">
        <f>(Plan2!H190/Plan2!$J190)*100</f>
        <v>4.8850215120773788</v>
      </c>
      <c r="I190" s="1">
        <f>(Plan2!I190/Plan2!$J190)*100</f>
        <v>72.65736103279616</v>
      </c>
      <c r="J190" s="1">
        <f>(Plan2!J190/Plan2!$J190)*100</f>
        <v>100</v>
      </c>
      <c r="K190" s="36"/>
      <c r="L190" s="31"/>
      <c r="M190" s="31"/>
      <c r="N190" s="31"/>
      <c r="O190" s="31"/>
      <c r="P190" s="31"/>
      <c r="Q190" s="30"/>
    </row>
    <row r="191" spans="1:17" x14ac:dyDescent="0.25">
      <c r="A191" s="3">
        <v>41821</v>
      </c>
      <c r="B191" s="1">
        <f>(Plan2!B191/Plan2!$J191)*100</f>
        <v>51.505289492263451</v>
      </c>
      <c r="C191" s="1">
        <f>(Plan2!C191/Plan2!$J191)*100</f>
        <v>1.9687429467150686</v>
      </c>
      <c r="D191" s="1">
        <f>(Plan2!D191/Plan2!$J191)*100</f>
        <v>3.815452624815475</v>
      </c>
      <c r="E191" s="1">
        <f>(Plan2!E191/Plan2!$J191)*100</f>
        <v>0.23166489988452477</v>
      </c>
      <c r="F191" s="1">
        <f>(Plan2!F191/Plan2!$J191)*100</f>
        <v>4.1236157304300916</v>
      </c>
      <c r="G191" s="1">
        <f>(Plan2!G191/Plan2!$J191)*100</f>
        <v>5.3348812734639219</v>
      </c>
      <c r="H191" s="1">
        <f>(Plan2!H191/Plan2!$J191)*100</f>
        <v>5.5171519458183322</v>
      </c>
      <c r="I191" s="1">
        <f>(Plan2!I191/Plan2!$J191)*100</f>
        <v>75.647492877829706</v>
      </c>
      <c r="J191" s="1">
        <f>(Plan2!J191/Plan2!$J191)*100</f>
        <v>100</v>
      </c>
      <c r="K191" s="36"/>
      <c r="L191" s="31"/>
      <c r="M191" s="31"/>
      <c r="N191" s="31"/>
      <c r="O191" s="31"/>
      <c r="P191" s="31"/>
      <c r="Q191" s="30"/>
    </row>
    <row r="192" spans="1:17" x14ac:dyDescent="0.25">
      <c r="A192" s="3">
        <v>41852</v>
      </c>
      <c r="B192" s="1">
        <f>(Plan2!B192/Plan2!$J192)*100</f>
        <v>43.325888237466472</v>
      </c>
      <c r="C192" s="1">
        <f>(Plan2!C192/Plan2!$J192)*100</f>
        <v>0.95682951319142118</v>
      </c>
      <c r="D192" s="1">
        <f>(Plan2!D192/Plan2!$J192)*100</f>
        <v>3.1857059806448595</v>
      </c>
      <c r="E192" s="1">
        <f>(Plan2!E192/Plan2!$J192)*100</f>
        <v>0.17904880709412424</v>
      </c>
      <c r="F192" s="1">
        <f>(Plan2!F192/Plan2!$J192)*100</f>
        <v>3.3740824777664185</v>
      </c>
      <c r="G192" s="1">
        <f>(Plan2!G192/Plan2!$J192)*100</f>
        <v>5.5069831543166696</v>
      </c>
      <c r="H192" s="1">
        <f>(Plan2!H192/Plan2!$J192)*100</f>
        <v>20.6899542857991</v>
      </c>
      <c r="I192" s="1">
        <f>(Plan2!I192/Plan2!$J192)*100</f>
        <v>79.283739429588806</v>
      </c>
      <c r="J192" s="1">
        <f>(Plan2!J192/Plan2!$J192)*100</f>
        <v>100</v>
      </c>
      <c r="K192" s="36"/>
      <c r="L192" s="31"/>
      <c r="M192" s="31"/>
      <c r="N192" s="31"/>
      <c r="O192" s="31"/>
      <c r="P192" s="31"/>
      <c r="Q192" s="30"/>
    </row>
    <row r="193" spans="1:17" x14ac:dyDescent="0.25">
      <c r="A193" s="3">
        <v>41883</v>
      </c>
      <c r="B193" s="1">
        <f>(Plan2!B193/Plan2!$J193)*100</f>
        <v>55.00652962747418</v>
      </c>
      <c r="C193" s="1">
        <f>(Plan2!C193/Plan2!$J193)*100</f>
        <v>1.0266161963362597</v>
      </c>
      <c r="D193" s="1">
        <f>(Plan2!D193/Plan2!$J193)*100</f>
        <v>3.8633441238726784</v>
      </c>
      <c r="E193" s="1">
        <f>(Plan2!E193/Plan2!$J193)*100</f>
        <v>0.39859158770910519</v>
      </c>
      <c r="F193" s="1">
        <f>(Plan2!F193/Plan2!$J193)*100</f>
        <v>4.593196686205955</v>
      </c>
      <c r="G193" s="1">
        <f>(Plan2!G193/Plan2!$J193)*100</f>
        <v>6.228590546569956</v>
      </c>
      <c r="H193" s="1">
        <f>(Plan2!H193/Plan2!$J193)*100</f>
        <v>6.0383790301920897</v>
      </c>
      <c r="I193" s="1">
        <f>(Plan2!I193/Plan2!$J193)*100</f>
        <v>73.158501481113632</v>
      </c>
      <c r="J193" s="1">
        <f>(Plan2!J193/Plan2!$J193)*100</f>
        <v>100</v>
      </c>
      <c r="K193" s="36"/>
      <c r="L193" s="31"/>
      <c r="M193" s="31"/>
      <c r="N193" s="31"/>
      <c r="O193" s="31"/>
      <c r="P193" s="31"/>
      <c r="Q193" s="30"/>
    </row>
    <row r="194" spans="1:17" x14ac:dyDescent="0.25">
      <c r="A194" s="3">
        <v>41913</v>
      </c>
      <c r="B194" s="1">
        <f>(Plan2!B194/Plan2!$J194)*100</f>
        <v>57.671125026655744</v>
      </c>
      <c r="C194" s="1">
        <f>(Plan2!C194/Plan2!$J194)*100</f>
        <v>0.77189778715193591</v>
      </c>
      <c r="D194" s="1">
        <f>(Plan2!D194/Plan2!$J194)*100</f>
        <v>3.5765353869820182</v>
      </c>
      <c r="E194" s="1">
        <f>(Plan2!E194/Plan2!$J194)*100</f>
        <v>0.34518367891997376</v>
      </c>
      <c r="F194" s="1">
        <f>(Plan2!F194/Plan2!$J194)*100</f>
        <v>4.141957012444446</v>
      </c>
      <c r="G194" s="1">
        <f>(Plan2!G194/Plan2!$J194)*100</f>
        <v>5.3566374371759524</v>
      </c>
      <c r="H194" s="1">
        <f>(Plan2!H194/Plan2!$J194)*100</f>
        <v>5.5299568560369181</v>
      </c>
      <c r="I194" s="1">
        <f>(Plan2!I194/Plan2!$J194)*100</f>
        <v>73.062738179825587</v>
      </c>
      <c r="J194" s="1">
        <f>(Plan2!J194/Plan2!$J194)*100</f>
        <v>100</v>
      </c>
      <c r="K194" s="36"/>
      <c r="L194" s="31"/>
      <c r="M194" s="31"/>
      <c r="N194" s="31"/>
      <c r="O194" s="31"/>
      <c r="P194" s="31"/>
      <c r="Q194" s="30"/>
    </row>
    <row r="195" spans="1:17" x14ac:dyDescent="0.25">
      <c r="A195" s="3">
        <v>41944</v>
      </c>
      <c r="B195" s="1">
        <f>(Plan2!B195/Plan2!$J195)*100</f>
        <v>46.239802105605463</v>
      </c>
      <c r="C195" s="1">
        <f>(Plan2!C195/Plan2!$J195)*100</f>
        <v>0.49844329918774799</v>
      </c>
      <c r="D195" s="1">
        <f>(Plan2!D195/Plan2!$J195)*100</f>
        <v>2.8798738351417548</v>
      </c>
      <c r="E195" s="1">
        <f>(Plan2!E195/Plan2!$J195)*100</f>
        <v>0.293309998712183</v>
      </c>
      <c r="F195" s="1">
        <f>(Plan2!F195/Plan2!$J195)*100</f>
        <v>3.0297772984167834</v>
      </c>
      <c r="G195" s="1">
        <f>(Plan2!G195/Plan2!$J195)*100</f>
        <v>5.8523832162183336</v>
      </c>
      <c r="H195" s="1">
        <f>(Plan2!H195/Plan2!$J195)*100</f>
        <v>20.510043912702866</v>
      </c>
      <c r="I195" s="1">
        <f>(Plan2!I195/Plan2!$J195)*100</f>
        <v>78.168786217680989</v>
      </c>
      <c r="J195" s="1">
        <f>(Plan2!J195/Plan2!$J195)*100</f>
        <v>100</v>
      </c>
      <c r="K195" s="36"/>
      <c r="L195" s="31"/>
      <c r="M195" s="31"/>
      <c r="N195" s="31"/>
      <c r="O195" s="31"/>
      <c r="P195" s="31"/>
      <c r="Q195" s="30"/>
    </row>
    <row r="196" spans="1:17" x14ac:dyDescent="0.25">
      <c r="A196" s="3">
        <v>41974</v>
      </c>
      <c r="B196" s="1">
        <f>(Plan2!B196/Plan2!$J196)*100</f>
        <v>47.756770876494329</v>
      </c>
      <c r="C196" s="1">
        <f>(Plan2!C196/Plan2!$J196)*100</f>
        <v>0.39632258540266235</v>
      </c>
      <c r="D196" s="1">
        <f>(Plan2!D196/Plan2!$J196)*100</f>
        <v>3.3595310712885662</v>
      </c>
      <c r="E196" s="1">
        <f>(Plan2!E196/Plan2!$J196)*100</f>
        <v>0.21173411695025254</v>
      </c>
      <c r="F196" s="1">
        <f>(Plan2!F196/Plan2!$J196)*100</f>
        <v>2.7497733683131198</v>
      </c>
      <c r="G196" s="1">
        <f>(Plan2!G196/Plan2!$J196)*100</f>
        <v>6.4924807642372544</v>
      </c>
      <c r="H196" s="1">
        <f>(Plan2!H196/Plan2!$J196)*100</f>
        <v>4.7415642916278031</v>
      </c>
      <c r="I196" s="1">
        <f>(Plan2!I196/Plan2!$J196)*100</f>
        <v>75.772694131938621</v>
      </c>
      <c r="J196" s="1">
        <f>(Plan2!J196/Plan2!$J196)*100</f>
        <v>100</v>
      </c>
      <c r="K196" s="36"/>
      <c r="L196" s="31"/>
      <c r="M196" s="31"/>
      <c r="N196" s="31"/>
      <c r="O196" s="31"/>
      <c r="P196" s="31"/>
      <c r="Q196" s="30"/>
    </row>
    <row r="197" spans="1:17" x14ac:dyDescent="0.25">
      <c r="A197" s="3">
        <v>42005</v>
      </c>
      <c r="B197" s="1">
        <f>(Plan2!B197/Plan2!$J197)*100</f>
        <v>58.088424927375605</v>
      </c>
      <c r="C197" s="1">
        <f>(Plan2!C197/Plan2!$J197)*100</f>
        <v>0.98952613192369676</v>
      </c>
      <c r="D197" s="1">
        <f>(Plan2!D197/Plan2!$J197)*100</f>
        <v>3.085262489370292</v>
      </c>
      <c r="E197" s="1">
        <f>(Plan2!E197/Plan2!$J197)*100</f>
        <v>0.33380294947665345</v>
      </c>
      <c r="F197" s="1">
        <f>(Plan2!F197/Plan2!$J197)*100</f>
        <v>2.8838283412723742</v>
      </c>
      <c r="G197" s="1">
        <f>(Plan2!G197/Plan2!$J197)*100</f>
        <v>8.9111474114440163</v>
      </c>
      <c r="H197" s="1">
        <f>(Plan2!H197/Plan2!$J197)*100</f>
        <v>5.1853000454439133</v>
      </c>
      <c r="I197" s="1">
        <f>(Plan2!I197/Plan2!$J197)*100</f>
        <v>72.073166940752628</v>
      </c>
      <c r="J197" s="1">
        <f>(Plan2!J197/Plan2!$J197)*100</f>
        <v>100</v>
      </c>
      <c r="K197" s="36"/>
      <c r="L197" s="31"/>
      <c r="M197" s="31"/>
      <c r="N197" s="31"/>
      <c r="O197" s="31"/>
      <c r="P197" s="31"/>
      <c r="Q197" s="30"/>
    </row>
    <row r="198" spans="1:17" x14ac:dyDescent="0.25">
      <c r="A198" s="3">
        <v>42036</v>
      </c>
      <c r="B198" s="1">
        <f>(Plan2!B198/Plan2!$J198)*100</f>
        <v>49.881633478257434</v>
      </c>
      <c r="C198" s="1">
        <f>(Plan2!C198/Plan2!$J198)*100</f>
        <v>1.1428274420775009</v>
      </c>
      <c r="D198" s="1">
        <f>(Plan2!D198/Plan2!$J198)*100</f>
        <v>2.9355572348953531</v>
      </c>
      <c r="E198" s="1">
        <f>(Plan2!E198/Plan2!$J198)*100</f>
        <v>0.18093264573884688</v>
      </c>
      <c r="F198" s="1">
        <f>(Plan2!F198/Plan2!$J198)*100</f>
        <v>2.1858626236585499</v>
      </c>
      <c r="G198" s="1">
        <f>(Plan2!G198/Plan2!$J198)*100</f>
        <v>7.9188891199473144</v>
      </c>
      <c r="H198" s="1">
        <f>(Plan2!H198/Plan2!$J198)*100</f>
        <v>19.736890017916782</v>
      </c>
      <c r="I198" s="1">
        <f>(Plan2!I198/Plan2!$J198)*100</f>
        <v>76.248124548688864</v>
      </c>
      <c r="J198" s="1">
        <f>(Plan2!J198/Plan2!$J198)*100</f>
        <v>100</v>
      </c>
      <c r="K198" s="36"/>
      <c r="L198" s="31"/>
      <c r="M198" s="31"/>
      <c r="N198" s="31"/>
      <c r="O198" s="31"/>
      <c r="P198" s="31"/>
      <c r="Q198" s="30"/>
    </row>
    <row r="199" spans="1:17" x14ac:dyDescent="0.25">
      <c r="A199" s="3">
        <v>42064</v>
      </c>
      <c r="B199" s="1">
        <f>(Plan2!B199/Plan2!$J199)*100</f>
        <v>55.176527800562965</v>
      </c>
      <c r="C199" s="1">
        <f>(Plan2!C199/Plan2!$J199)*100</f>
        <v>3.9666625191795193</v>
      </c>
      <c r="D199" s="1">
        <f>(Plan2!D199/Plan2!$J199)*100</f>
        <v>4.2252457558243588</v>
      </c>
      <c r="E199" s="1">
        <f>(Plan2!E199/Plan2!$J199)*100</f>
        <v>0.25923496286555087</v>
      </c>
      <c r="F199" s="1">
        <f>(Plan2!F199/Plan2!$J199)*100</f>
        <v>3.2983824527928278</v>
      </c>
      <c r="G199" s="1">
        <f>(Plan2!G199/Plan2!$J199)*100</f>
        <v>7.1618292620715076</v>
      </c>
      <c r="H199" s="1">
        <f>(Plan2!H199/Plan2!$J199)*100</f>
        <v>3.4276028443165183</v>
      </c>
      <c r="I199" s="1">
        <f>(Plan2!I199/Plan2!$J199)*100</f>
        <v>72.463332926677708</v>
      </c>
      <c r="J199" s="1">
        <f>(Plan2!J199/Plan2!$J199)*100</f>
        <v>100</v>
      </c>
      <c r="K199" s="36"/>
      <c r="L199" s="31"/>
      <c r="M199" s="31"/>
      <c r="N199" s="31"/>
      <c r="O199" s="31"/>
      <c r="P199" s="31"/>
      <c r="Q199" s="30"/>
    </row>
    <row r="200" spans="1:17" x14ac:dyDescent="0.25">
      <c r="A200" s="3">
        <v>42095</v>
      </c>
      <c r="B200" s="1">
        <f>(Plan2!B200/Plan2!$J200)*100</f>
        <v>51.673098220808079</v>
      </c>
      <c r="C200" s="1">
        <f>(Plan2!C200/Plan2!$J200)*100</f>
        <v>8.0254235546855313</v>
      </c>
      <c r="D200" s="1">
        <f>(Plan2!D200/Plan2!$J200)*100</f>
        <v>3.2247373481766219</v>
      </c>
      <c r="E200" s="1">
        <f>(Plan2!E200/Plan2!$J200)*100</f>
        <v>0.23224495586350261</v>
      </c>
      <c r="F200" s="1">
        <f>(Plan2!F200/Plan2!$J200)*100</f>
        <v>2.7303273720879546</v>
      </c>
      <c r="G200" s="1">
        <f>(Plan2!G200/Plan2!$J200)*100</f>
        <v>6.2662455914899589</v>
      </c>
      <c r="H200" s="1">
        <f>(Plan2!H200/Plan2!$J200)*100</f>
        <v>3.0400269262413855</v>
      </c>
      <c r="I200" s="1">
        <f>(Plan2!I200/Plan2!$J200)*100</f>
        <v>71.626131899755251</v>
      </c>
      <c r="J200" s="1">
        <f>(Plan2!J200/Plan2!$J200)*100</f>
        <v>100</v>
      </c>
      <c r="K200" s="36"/>
      <c r="L200" s="31"/>
      <c r="M200" s="31"/>
      <c r="N200" s="31"/>
      <c r="O200" s="31"/>
      <c r="P200" s="31"/>
      <c r="Q200" s="30"/>
    </row>
    <row r="201" spans="1:17" x14ac:dyDescent="0.25">
      <c r="A201" s="3">
        <v>42125</v>
      </c>
      <c r="B201" s="1">
        <f>(Plan2!B201/Plan2!$J201)*100</f>
        <v>48.268234151481536</v>
      </c>
      <c r="C201" s="1">
        <f>(Plan2!C201/Plan2!$J201)*100</f>
        <v>8.267943470498393</v>
      </c>
      <c r="D201" s="1">
        <f>(Plan2!D201/Plan2!$J201)*100</f>
        <v>3.1005055227474241</v>
      </c>
      <c r="E201" s="1">
        <f>(Plan2!E201/Plan2!$J201)*100</f>
        <v>0.30117144605543572</v>
      </c>
      <c r="F201" s="1">
        <f>(Plan2!F201/Plan2!$J201)*100</f>
        <v>2.6998126526040283</v>
      </c>
      <c r="G201" s="1">
        <f>(Plan2!G201/Plan2!$J201)*100</f>
        <v>7.5808133101508552</v>
      </c>
      <c r="H201" s="1">
        <f>(Plan2!H201/Plan2!$J201)*100</f>
        <v>12.044438571216309</v>
      </c>
      <c r="I201" s="1">
        <f>(Plan2!I201/Plan2!$J201)*100</f>
        <v>72.662021887520567</v>
      </c>
      <c r="J201" s="1">
        <f>(Plan2!J201/Plan2!$J201)*100</f>
        <v>100</v>
      </c>
      <c r="K201" s="36"/>
      <c r="L201" s="31"/>
      <c r="M201" s="31"/>
      <c r="N201" s="31"/>
      <c r="O201" s="31"/>
      <c r="P201" s="31"/>
      <c r="Q201" s="30"/>
    </row>
    <row r="202" spans="1:17" x14ac:dyDescent="0.25">
      <c r="A202" s="3">
        <v>42156</v>
      </c>
      <c r="B202" s="1">
        <f>(Plan2!B202/Plan2!$J202)*100</f>
        <v>56.214103261349479</v>
      </c>
      <c r="C202" s="1">
        <f>(Plan2!C202/Plan2!$J202)*100</f>
        <v>3.8877385918789766</v>
      </c>
      <c r="D202" s="1">
        <f>(Plan2!D202/Plan2!$J202)*100</f>
        <v>3.5815064433249639</v>
      </c>
      <c r="E202" s="1">
        <f>(Plan2!E202/Plan2!$J202)*100</f>
        <v>0.38709872486810415</v>
      </c>
      <c r="F202" s="1">
        <f>(Plan2!F202/Plan2!$J202)*100</f>
        <v>3.2260739753573549</v>
      </c>
      <c r="G202" s="1">
        <f>(Plan2!G202/Plan2!$J202)*100</f>
        <v>7.532987761261305</v>
      </c>
      <c r="H202" s="1">
        <f>(Plan2!H202/Plan2!$J202)*100</f>
        <v>3.5290314976549229</v>
      </c>
      <c r="I202" s="1">
        <f>(Plan2!I202/Plan2!$J202)*100</f>
        <v>71.852750997211885</v>
      </c>
      <c r="J202" s="1">
        <f>(Plan2!J202/Plan2!$J202)*100</f>
        <v>100</v>
      </c>
      <c r="K202" s="36"/>
      <c r="L202" s="31"/>
      <c r="M202" s="31"/>
      <c r="N202" s="31"/>
      <c r="O202" s="31"/>
      <c r="P202" s="31"/>
      <c r="Q202" s="30"/>
    </row>
    <row r="203" spans="1:17" x14ac:dyDescent="0.25">
      <c r="A203" s="3">
        <v>42186</v>
      </c>
      <c r="B203" s="1">
        <f>(Plan2!B203/Plan2!$J203)*100</f>
        <v>55.777868262077888</v>
      </c>
      <c r="C203" s="1">
        <f>(Plan2!C203/Plan2!$J203)*100</f>
        <v>2.1211533252643511</v>
      </c>
      <c r="D203" s="1">
        <f>(Plan2!D203/Plan2!$J203)*100</f>
        <v>3.6180284141581325</v>
      </c>
      <c r="E203" s="1">
        <f>(Plan2!E203/Plan2!$J203)*100</f>
        <v>0.42153958872792024</v>
      </c>
      <c r="F203" s="1">
        <f>(Plan2!F203/Plan2!$J203)*100</f>
        <v>4.3234161478225843</v>
      </c>
      <c r="G203" s="1">
        <f>(Plan2!G203/Plan2!$J203)*100</f>
        <v>5.3807265696266136</v>
      </c>
      <c r="H203" s="1">
        <f>(Plan2!H203/Plan2!$J203)*100</f>
        <v>4.1496011227748228</v>
      </c>
      <c r="I203" s="1">
        <f>(Plan2!I203/Plan2!$J203)*100</f>
        <v>72.567020500293907</v>
      </c>
      <c r="J203" s="1">
        <f>(Plan2!J203/Plan2!$J203)*100</f>
        <v>100</v>
      </c>
      <c r="K203" s="36"/>
      <c r="L203" s="31"/>
      <c r="M203" s="31"/>
      <c r="N203" s="31"/>
      <c r="O203" s="31"/>
      <c r="P203" s="31"/>
      <c r="Q203" s="30"/>
    </row>
    <row r="204" spans="1:17" x14ac:dyDescent="0.25">
      <c r="A204" s="3">
        <v>42217</v>
      </c>
      <c r="B204" s="1">
        <f>(Plan2!B204/Plan2!$J204)*100</f>
        <v>47.720896588911849</v>
      </c>
      <c r="C204" s="1">
        <f>(Plan2!C204/Plan2!$J204)*100</f>
        <v>1.0208637943628533</v>
      </c>
      <c r="D204" s="1">
        <f>(Plan2!D204/Plan2!$J204)*100</f>
        <v>3.1827662442693518</v>
      </c>
      <c r="E204" s="1">
        <f>(Plan2!E204/Plan2!$J204)*100</f>
        <v>0.35615671448446112</v>
      </c>
      <c r="F204" s="1">
        <f>(Plan2!F204/Plan2!$J204)*100</f>
        <v>3.5328373639371016</v>
      </c>
      <c r="G204" s="1">
        <f>(Plan2!G204/Plan2!$J204)*100</f>
        <v>5.3565467399397191</v>
      </c>
      <c r="H204" s="1">
        <f>(Plan2!H204/Plan2!$J204)*100</f>
        <v>15.293426468650948</v>
      </c>
      <c r="I204" s="1">
        <f>(Plan2!I204/Plan2!$J204)*100</f>
        <v>76.050129842440697</v>
      </c>
      <c r="J204" s="1">
        <f>(Plan2!J204/Plan2!$J204)*100</f>
        <v>100</v>
      </c>
      <c r="K204" s="36"/>
      <c r="L204" s="31"/>
      <c r="M204" s="31"/>
      <c r="N204" s="31"/>
      <c r="O204" s="31"/>
      <c r="P204" s="31"/>
      <c r="Q204" s="30"/>
    </row>
    <row r="205" spans="1:17" x14ac:dyDescent="0.25">
      <c r="A205" s="3">
        <v>42248</v>
      </c>
      <c r="B205" s="1">
        <f>(Plan2!B205/Plan2!$J205)*100</f>
        <v>49.074203575449374</v>
      </c>
      <c r="C205" s="1">
        <f>(Plan2!C205/Plan2!$J205)*100</f>
        <v>0.73751549476492295</v>
      </c>
      <c r="D205" s="1">
        <f>(Plan2!D205/Plan2!$J205)*100</f>
        <v>2.9617021828012615</v>
      </c>
      <c r="E205" s="1">
        <f>(Plan2!E205/Plan2!$J205)*100</f>
        <v>0.58860927527817697</v>
      </c>
      <c r="F205" s="1">
        <f>(Plan2!F205/Plan2!$J205)*100</f>
        <v>3.302792195483041</v>
      </c>
      <c r="G205" s="1">
        <f>(Plan2!G205/Plan2!$J205)*100</f>
        <v>4.4709105637982685</v>
      </c>
      <c r="H205" s="1">
        <f>(Plan2!H205/Plan2!$J205)*100</f>
        <v>3.5662585146395509</v>
      </c>
      <c r="I205" s="1">
        <f>(Plan2!I205/Plan2!$J205)*100</f>
        <v>69.880312826154906</v>
      </c>
      <c r="J205" s="1">
        <f>(Plan2!J205/Plan2!$J205)*100</f>
        <v>100</v>
      </c>
      <c r="K205" s="36"/>
      <c r="L205" s="31"/>
      <c r="M205" s="31"/>
      <c r="N205" s="31"/>
      <c r="O205" s="31"/>
      <c r="P205" s="31"/>
      <c r="Q205" s="30"/>
    </row>
    <row r="206" spans="1:17" x14ac:dyDescent="0.25">
      <c r="A206" s="3">
        <v>42278</v>
      </c>
      <c r="B206" s="1">
        <f>(Plan2!B206/Plan2!$J206)*100</f>
        <v>51.412860269129311</v>
      </c>
      <c r="C206" s="1">
        <f>(Plan2!C206/Plan2!$J206)*100</f>
        <v>0.64218638713864251</v>
      </c>
      <c r="D206" s="1">
        <f>(Plan2!D206/Plan2!$J206)*100</f>
        <v>3.2826501327325319</v>
      </c>
      <c r="E206" s="1">
        <f>(Plan2!E206/Plan2!$J206)*100</f>
        <v>0.35730391879586076</v>
      </c>
      <c r="F206" s="1">
        <f>(Plan2!F206/Plan2!$J206)*100</f>
        <v>3.5862207087308793</v>
      </c>
      <c r="G206" s="1">
        <f>(Plan2!G206/Plan2!$J206)*100</f>
        <v>5.6856010019346774</v>
      </c>
      <c r="H206" s="1">
        <f>(Plan2!H206/Plan2!$J206)*100</f>
        <v>3.4677376851143262</v>
      </c>
      <c r="I206" s="1">
        <f>(Plan2!I206/Plan2!$J206)*100</f>
        <v>75.953744802225913</v>
      </c>
      <c r="J206" s="1">
        <f>(Plan2!J206/Plan2!$J206)*100</f>
        <v>100</v>
      </c>
      <c r="K206" s="36"/>
      <c r="L206" s="31"/>
      <c r="M206" s="31"/>
      <c r="N206" s="31"/>
      <c r="O206" s="31"/>
      <c r="P206" s="31"/>
      <c r="Q206" s="30"/>
    </row>
    <row r="207" spans="1:17" x14ac:dyDescent="0.25">
      <c r="A207" s="3">
        <v>42309</v>
      </c>
      <c r="B207" s="1">
        <f>(Plan2!B207/Plan2!$J207)*100</f>
        <v>51.350752241706076</v>
      </c>
      <c r="C207" s="1">
        <f>(Plan2!C207/Plan2!$J207)*100</f>
        <v>0.5702035753511967</v>
      </c>
      <c r="D207" s="1">
        <f>(Plan2!D207/Plan2!$J207)*100</f>
        <v>3.0233836626509829</v>
      </c>
      <c r="E207" s="1">
        <f>(Plan2!E207/Plan2!$J207)*100</f>
        <v>0.4869309580070873</v>
      </c>
      <c r="F207" s="1">
        <f>(Plan2!F207/Plan2!$J207)*100</f>
        <v>3.4386421278895338</v>
      </c>
      <c r="G207" s="1">
        <f>(Plan2!G207/Plan2!$J207)*100</f>
        <v>6.28744842494668</v>
      </c>
      <c r="H207" s="1">
        <f>(Plan2!H207/Plan2!$J207)*100</f>
        <v>14.580349972711144</v>
      </c>
      <c r="I207" s="1">
        <f>(Plan2!I207/Plan2!$J207)*100</f>
        <v>76.253423677296439</v>
      </c>
      <c r="J207" s="1">
        <f>(Plan2!J207/Plan2!$J207)*100</f>
        <v>100</v>
      </c>
      <c r="K207" s="36"/>
      <c r="L207" s="31"/>
      <c r="M207" s="31"/>
      <c r="N207" s="31"/>
      <c r="O207" s="31"/>
      <c r="P207" s="31"/>
      <c r="Q207" s="30"/>
    </row>
    <row r="208" spans="1:17" x14ac:dyDescent="0.25">
      <c r="A208" s="3">
        <v>42339</v>
      </c>
      <c r="B208" s="1">
        <f>(Plan2!B208/Plan2!$J208)*100</f>
        <v>51.06179200542028</v>
      </c>
      <c r="C208" s="1">
        <f>(Plan2!C208/Plan2!$J208)*100</f>
        <v>0.4528062490385355</v>
      </c>
      <c r="D208" s="1">
        <f>(Plan2!D208/Plan2!$J208)*100</f>
        <v>4.6987335726858763</v>
      </c>
      <c r="E208" s="1">
        <f>(Plan2!E208/Plan2!$J208)*100</f>
        <v>0.96103633206468131</v>
      </c>
      <c r="F208" s="1">
        <f>(Plan2!F208/Plan2!$J208)*100</f>
        <v>2.8783257980053349</v>
      </c>
      <c r="G208" s="1">
        <f>(Plan2!G208/Plan2!$J208)*100</f>
        <v>7.2986886278702299</v>
      </c>
      <c r="H208" s="1">
        <f>(Plan2!H208/Plan2!$J208)*100</f>
        <v>3.4171707983823207</v>
      </c>
      <c r="I208" s="1">
        <f>(Plan2!I208/Plan2!$J208)*100</f>
        <v>75.952357389948688</v>
      </c>
      <c r="J208" s="1">
        <f>(Plan2!J208/Plan2!$J208)*100</f>
        <v>100</v>
      </c>
      <c r="K208" s="36"/>
      <c r="L208" s="31"/>
      <c r="M208" s="31"/>
      <c r="N208" s="31"/>
      <c r="O208" s="31"/>
      <c r="P208" s="31"/>
      <c r="Q208" s="30"/>
    </row>
    <row r="209" spans="1:17" x14ac:dyDescent="0.25">
      <c r="A209" s="3">
        <v>42370</v>
      </c>
      <c r="B209" s="1">
        <f>(Plan2!B209/Plan2!$J209)*100</f>
        <v>60.293480203216042</v>
      </c>
      <c r="C209" s="1">
        <f>(Plan2!C209/Plan2!$J209)*100</f>
        <v>1.0095807464963231</v>
      </c>
      <c r="D209" s="1">
        <f>(Plan2!D209/Plan2!$J209)*100</f>
        <v>2.3491288479303081</v>
      </c>
      <c r="E209" s="1">
        <f>(Plan2!E209/Plan2!$J209)*100</f>
        <v>0.31485496674926122</v>
      </c>
      <c r="F209" s="1">
        <f>(Plan2!F209/Plan2!$J209)*100</f>
        <v>2.6036386779363703</v>
      </c>
      <c r="G209" s="1">
        <f>(Plan2!G209/Plan2!$J209)*100</f>
        <v>7.6692236539327485</v>
      </c>
      <c r="H209" s="1">
        <f>(Plan2!H209/Plan2!$J209)*100</f>
        <v>3.177429611607911</v>
      </c>
      <c r="I209" s="1">
        <f>(Plan2!I209/Plan2!$J209)*100</f>
        <v>71.814944300504536</v>
      </c>
      <c r="J209" s="1">
        <f>(Plan2!J209/Plan2!$J209)*100</f>
        <v>100</v>
      </c>
      <c r="K209" s="36"/>
      <c r="L209" s="31"/>
      <c r="M209" s="31"/>
      <c r="N209" s="31"/>
      <c r="O209" s="31"/>
      <c r="P209" s="31"/>
      <c r="Q209" s="30"/>
    </row>
    <row r="210" spans="1:17" x14ac:dyDescent="0.25">
      <c r="A210" s="3">
        <v>42401</v>
      </c>
      <c r="B210" s="1">
        <f>(Plan2!B210/Plan2!$J210)*100</f>
        <v>52.296434027346471</v>
      </c>
      <c r="C210" s="1">
        <f>(Plan2!C210/Plan2!$J210)*100</f>
        <v>1.5741556533521321</v>
      </c>
      <c r="D210" s="1">
        <f>(Plan2!D210/Plan2!$J210)*100</f>
        <v>3.3617197086743316</v>
      </c>
      <c r="E210" s="1">
        <f>(Plan2!E210/Plan2!$J210)*100</f>
        <v>0.49774490593882759</v>
      </c>
      <c r="F210" s="1">
        <f>(Plan2!F210/Plan2!$J210)*100</f>
        <v>2.3888161157453065</v>
      </c>
      <c r="G210" s="1">
        <f>(Plan2!G210/Plan2!$J210)*100</f>
        <v>8.8299783011685324</v>
      </c>
      <c r="H210" s="1">
        <f>(Plan2!H210/Plan2!$J210)*100</f>
        <v>10.778507112606277</v>
      </c>
      <c r="I210" s="1">
        <f>(Plan2!I210/Plan2!$J210)*100</f>
        <v>74.73183375525501</v>
      </c>
      <c r="J210" s="1">
        <f>(Plan2!J210/Plan2!$J210)*100</f>
        <v>100</v>
      </c>
      <c r="K210" s="36"/>
      <c r="L210" s="31"/>
      <c r="M210" s="31"/>
      <c r="N210" s="31"/>
      <c r="O210" s="31"/>
      <c r="P210" s="31"/>
      <c r="Q210" s="30"/>
    </row>
    <row r="211" spans="1:17" x14ac:dyDescent="0.25">
      <c r="A211" s="3">
        <v>42430</v>
      </c>
      <c r="B211" s="1">
        <f>(Plan2!B211/Plan2!$J211)*100</f>
        <v>56.453171235888412</v>
      </c>
      <c r="C211" s="1">
        <f>(Plan2!C211/Plan2!$J211)*100</f>
        <v>3.5302371905112104</v>
      </c>
      <c r="D211" s="1">
        <f>(Plan2!D211/Plan2!$J211)*100</f>
        <v>3.8206601425044564</v>
      </c>
      <c r="E211" s="1">
        <f>(Plan2!E211/Plan2!$J211)*100</f>
        <v>0.3697673434378409</v>
      </c>
      <c r="F211" s="1">
        <f>(Plan2!F211/Plan2!$J211)*100</f>
        <v>3.1568959192155792</v>
      </c>
      <c r="G211" s="1">
        <f>(Plan2!G211/Plan2!$J211)*100</f>
        <v>6.1723665271648835</v>
      </c>
      <c r="H211" s="1">
        <f>(Plan2!H211/Plan2!$J211)*100</f>
        <v>2.5237400538343708</v>
      </c>
      <c r="I211" s="1">
        <f>(Plan2!I211/Plan2!$J211)*100</f>
        <v>72.315885659328274</v>
      </c>
      <c r="J211" s="1">
        <f>(Plan2!J211/Plan2!$J211)*100</f>
        <v>100</v>
      </c>
      <c r="K211" s="36"/>
      <c r="L211" s="31"/>
      <c r="M211" s="31"/>
      <c r="N211" s="31"/>
      <c r="O211" s="31"/>
      <c r="P211" s="31"/>
      <c r="Q211" s="30"/>
    </row>
    <row r="212" spans="1:17" x14ac:dyDescent="0.25">
      <c r="A212" s="3">
        <v>42461</v>
      </c>
      <c r="B212" s="1">
        <f>(Plan2!B212/Plan2!$J212)*100</f>
        <v>49.378938424241738</v>
      </c>
      <c r="C212" s="1">
        <f>(Plan2!C212/Plan2!$J212)*100</f>
        <v>8.4142349241018231</v>
      </c>
      <c r="D212" s="1">
        <f>(Plan2!D212/Plan2!$J212)*100</f>
        <v>3.4244223151709567</v>
      </c>
      <c r="E212" s="1">
        <f>(Plan2!E212/Plan2!$J212)*100</f>
        <v>0.40265917771685861</v>
      </c>
      <c r="F212" s="1">
        <f>(Plan2!F212/Plan2!$J212)*100</f>
        <v>2.9418898270669054</v>
      </c>
      <c r="G212" s="1">
        <f>(Plan2!G212/Plan2!$J212)*100</f>
        <v>6.4847666332030149</v>
      </c>
      <c r="H212" s="1">
        <f>(Plan2!H212/Plan2!$J212)*100</f>
        <v>2.2462253294443566</v>
      </c>
      <c r="I212" s="1">
        <f>(Plan2!I212/Plan2!$J212)*100</f>
        <v>72.073646760933983</v>
      </c>
      <c r="J212" s="1">
        <f>(Plan2!J212/Plan2!$J212)*100</f>
        <v>100</v>
      </c>
      <c r="K212" s="36"/>
      <c r="L212" s="31"/>
      <c r="M212" s="31"/>
      <c r="N212" s="31"/>
      <c r="O212" s="31"/>
      <c r="P212" s="31"/>
      <c r="Q212" s="30"/>
    </row>
    <row r="213" spans="1:17" x14ac:dyDescent="0.25">
      <c r="A213" s="3">
        <v>42491</v>
      </c>
      <c r="B213" s="1">
        <f>(Plan2!B213/Plan2!$J213)*100</f>
        <v>46.170575163276986</v>
      </c>
      <c r="C213" s="1">
        <f>(Plan2!C213/Plan2!$J213)*100</f>
        <v>8.9596336128895082</v>
      </c>
      <c r="D213" s="1">
        <f>(Plan2!D213/Plan2!$J213)*100</f>
        <v>3.1444389515833575</v>
      </c>
      <c r="E213" s="1">
        <f>(Plan2!E213/Plan2!$J213)*100</f>
        <v>0.26972458150253653</v>
      </c>
      <c r="F213" s="1">
        <f>(Plan2!F213/Plan2!$J213)*100</f>
        <v>2.9383590282137244</v>
      </c>
      <c r="G213" s="1">
        <f>(Plan2!G213/Plan2!$J213)*100</f>
        <v>8.1945341641261233</v>
      </c>
      <c r="H213" s="1">
        <f>(Plan2!H213/Plan2!$J213)*100</f>
        <v>6.5634596671644703</v>
      </c>
      <c r="I213" s="1">
        <f>(Plan2!I213/Plan2!$J213)*100</f>
        <v>72.786297874678567</v>
      </c>
      <c r="J213" s="1">
        <f>(Plan2!J213/Plan2!$J213)*100</f>
        <v>100</v>
      </c>
      <c r="K213" s="36"/>
      <c r="L213" s="31"/>
      <c r="M213" s="31"/>
      <c r="N213" s="31"/>
      <c r="O213" s="31"/>
      <c r="P213" s="31"/>
      <c r="Q213" s="30"/>
    </row>
    <row r="214" spans="1:17" x14ac:dyDescent="0.25">
      <c r="A214" s="3">
        <v>42522</v>
      </c>
      <c r="B214" s="1">
        <f>(Plan2!B214/Plan2!$J214)*100</f>
        <v>48.112260312571813</v>
      </c>
      <c r="C214" s="1">
        <f>(Plan2!C214/Plan2!$J214)*100</f>
        <v>3.7404143458735009</v>
      </c>
      <c r="D214" s="1">
        <f>(Plan2!D214/Plan2!$J214)*100</f>
        <v>3.3084211115601865</v>
      </c>
      <c r="E214" s="1">
        <f>(Plan2!E214/Plan2!$J214)*100</f>
        <v>0.46792338074080786</v>
      </c>
      <c r="F214" s="1">
        <f>(Plan2!F214/Plan2!$J214)*100</f>
        <v>3.0936292070782518</v>
      </c>
      <c r="G214" s="1">
        <f>(Plan2!G214/Plan2!$J214)*100</f>
        <v>7.1034062822545874</v>
      </c>
      <c r="H214" s="1">
        <f>(Plan2!H214/Plan2!$J214)*100</f>
        <v>2.8649463453181765</v>
      </c>
      <c r="I214" s="1">
        <f>(Plan2!I214/Plan2!$J214)*100</f>
        <v>75.627615094354667</v>
      </c>
      <c r="J214" s="1">
        <f>(Plan2!J214/Plan2!$J214)*100</f>
        <v>100</v>
      </c>
      <c r="K214" s="36"/>
      <c r="L214" s="31"/>
      <c r="M214" s="31"/>
      <c r="N214" s="31"/>
      <c r="O214" s="31"/>
      <c r="P214" s="31"/>
      <c r="Q214" s="30"/>
    </row>
    <row r="215" spans="1:17" x14ac:dyDescent="0.25">
      <c r="A215" s="3">
        <v>42552</v>
      </c>
      <c r="B215" s="1">
        <f>(Plan2!B215/Plan2!$J215)*100</f>
        <v>54.601481965963409</v>
      </c>
      <c r="C215" s="1">
        <f>(Plan2!C215/Plan2!$J215)*100</f>
        <v>2.1423882478892917</v>
      </c>
      <c r="D215" s="1">
        <f>(Plan2!D215/Plan2!$J215)*100</f>
        <v>3.9899723587549474</v>
      </c>
      <c r="E215" s="1">
        <f>(Plan2!E215/Plan2!$J215)*100</f>
        <v>0.30465786923598553</v>
      </c>
      <c r="F215" s="1">
        <f>(Plan2!F215/Plan2!$J215)*100</f>
        <v>4.4642257910108185</v>
      </c>
      <c r="G215" s="1">
        <f>(Plan2!G215/Plan2!$J215)*100</f>
        <v>5.7943757297654992</v>
      </c>
      <c r="H215" s="1">
        <f>(Plan2!H215/Plan2!$J215)*100</f>
        <v>3.9024738153549081</v>
      </c>
      <c r="I215" s="1">
        <f>(Plan2!I215/Plan2!$J215)*100</f>
        <v>73.583570636399187</v>
      </c>
      <c r="J215" s="1">
        <f>(Plan2!J215/Plan2!$J215)*100</f>
        <v>100</v>
      </c>
      <c r="K215" s="36"/>
      <c r="L215" s="31"/>
      <c r="M215" s="31"/>
      <c r="N215" s="31"/>
      <c r="O215" s="31"/>
      <c r="P215" s="31"/>
      <c r="Q215" s="30"/>
    </row>
    <row r="216" spans="1:17" x14ac:dyDescent="0.25">
      <c r="A216" s="3">
        <v>42583</v>
      </c>
      <c r="B216" s="1">
        <f>(Plan2!B216/Plan2!$J216)*100</f>
        <v>51.98192906461432</v>
      </c>
      <c r="C216" s="1">
        <f>(Plan2!C216/Plan2!$J216)*100</f>
        <v>1.1623265227555297</v>
      </c>
      <c r="D216" s="1">
        <f>(Plan2!D216/Plan2!$J216)*100</f>
        <v>3.2367422315257</v>
      </c>
      <c r="E216" s="1">
        <f>(Plan2!E216/Plan2!$J216)*100</f>
        <v>0.30310920761025867</v>
      </c>
      <c r="F216" s="1">
        <f>(Plan2!F216/Plan2!$J216)*100</f>
        <v>4.0664589708304515</v>
      </c>
      <c r="G216" s="1">
        <f>(Plan2!G216/Plan2!$J216)*100</f>
        <v>6.0740365550269368</v>
      </c>
      <c r="H216" s="1">
        <f>(Plan2!H216/Plan2!$J216)*100</f>
        <v>11.521000081677345</v>
      </c>
      <c r="I216" s="1">
        <f>(Plan2!I216/Plan2!$J216)*100</f>
        <v>74.981230849363087</v>
      </c>
      <c r="J216" s="1">
        <f>(Plan2!J216/Plan2!$J216)*100</f>
        <v>100</v>
      </c>
      <c r="K216" s="36"/>
      <c r="L216" s="31"/>
      <c r="M216" s="31"/>
      <c r="N216" s="31"/>
      <c r="O216" s="31"/>
      <c r="P216" s="31"/>
      <c r="Q216" s="30"/>
    </row>
    <row r="217" spans="1:17" x14ac:dyDescent="0.25">
      <c r="A217" s="3">
        <v>42614</v>
      </c>
      <c r="B217" s="1">
        <f>(Plan2!B217/Plan2!$J217)*100</f>
        <v>50.714183132716663</v>
      </c>
      <c r="C217" s="1">
        <f>(Plan2!C217/Plan2!$J217)*100</f>
        <v>0.82526582542990723</v>
      </c>
      <c r="D217" s="1">
        <f>(Plan2!D217/Plan2!$J217)*100</f>
        <v>3.678005618335404</v>
      </c>
      <c r="E217" s="1">
        <f>(Plan2!E217/Plan2!$J217)*100</f>
        <v>0.18269093766853733</v>
      </c>
      <c r="F217" s="1">
        <f>(Plan2!F217/Plan2!$J217)*100</f>
        <v>3.85290559576007</v>
      </c>
      <c r="G217" s="1">
        <f>(Plan2!G217/Plan2!$J217)*100</f>
        <v>5.3223497365477934</v>
      </c>
      <c r="H217" s="1">
        <f>(Plan2!H217/Plan2!$J217)*100</f>
        <v>3.363210717575039</v>
      </c>
      <c r="I217" s="1">
        <f>(Plan2!I217/Plan2!$J217)*100</f>
        <v>75.793479233229917</v>
      </c>
      <c r="J217" s="1">
        <f>(Plan2!J217/Plan2!$J217)*100</f>
        <v>100</v>
      </c>
      <c r="K217" s="36"/>
      <c r="L217" s="31"/>
      <c r="M217" s="31"/>
      <c r="N217" s="31"/>
      <c r="O217" s="31"/>
      <c r="P217" s="31"/>
      <c r="Q217" s="30"/>
    </row>
    <row r="218" spans="1:17" x14ac:dyDescent="0.25">
      <c r="A218" s="3">
        <v>42644</v>
      </c>
      <c r="B218" s="1">
        <f>(Plan2!B218/Plan2!$J218)*100</f>
        <v>55.810930885116349</v>
      </c>
      <c r="C218" s="1">
        <f>(Plan2!C218/Plan2!$J218)*100</f>
        <v>0.77153893292953446</v>
      </c>
      <c r="D218" s="1">
        <f>(Plan2!D218/Plan2!$J218)*100</f>
        <v>4.783945175411187</v>
      </c>
      <c r="E218" s="1">
        <f>(Plan2!E218/Plan2!$J218)*100</f>
        <v>0.23489982390343683</v>
      </c>
      <c r="F218" s="1">
        <f>(Plan2!F218/Plan2!$J218)*100</f>
        <v>4.1741496442134931</v>
      </c>
      <c r="G218" s="1">
        <f>(Plan2!G218/Plan2!$J218)*100</f>
        <v>7.0536004970607218</v>
      </c>
      <c r="H218" s="1">
        <f>(Plan2!H218/Plan2!$J218)*100</f>
        <v>3.7361656707419924</v>
      </c>
      <c r="I218" s="1">
        <f>(Plan2!I218/Plan2!$J218)*100</f>
        <v>73.76922287009279</v>
      </c>
      <c r="J218" s="1">
        <f>(Plan2!J218/Plan2!$J218)*100</f>
        <v>100</v>
      </c>
      <c r="K218" s="36"/>
      <c r="L218" s="31"/>
      <c r="M218" s="31"/>
      <c r="N218" s="31"/>
      <c r="O218" s="31"/>
      <c r="P218" s="31"/>
      <c r="Q218" s="30"/>
    </row>
    <row r="219" spans="1:17" x14ac:dyDescent="0.25">
      <c r="A219" s="3">
        <v>42675</v>
      </c>
      <c r="B219" s="1">
        <f>(Plan2!B219/Plan2!$J219)*100</f>
        <v>45.722699855909717</v>
      </c>
      <c r="C219" s="1">
        <f>(Plan2!C219/Plan2!$J219)*100</f>
        <v>0.60604332086646284</v>
      </c>
      <c r="D219" s="1">
        <f>(Plan2!D219/Plan2!$J219)*100</f>
        <v>3.4647899172973382</v>
      </c>
      <c r="E219" s="1">
        <f>(Plan2!E219/Plan2!$J219)*100</f>
        <v>0.24707312077004531</v>
      </c>
      <c r="F219" s="1">
        <f>(Plan2!F219/Plan2!$J219)*100</f>
        <v>3.4660488578566651</v>
      </c>
      <c r="G219" s="1">
        <f>(Plan2!G219/Plan2!$J219)*100</f>
        <v>12.351275484004058</v>
      </c>
      <c r="H219" s="1">
        <f>(Plan2!H219/Plan2!$J219)*100</f>
        <v>13.617165223454961</v>
      </c>
      <c r="I219" s="1">
        <f>(Plan2!I219/Plan2!$J219)*100</f>
        <v>77.248087292491221</v>
      </c>
      <c r="J219" s="1">
        <f>(Plan2!J219/Plan2!$J219)*100</f>
        <v>100</v>
      </c>
      <c r="K219" s="36"/>
      <c r="L219" s="31"/>
      <c r="M219" s="31"/>
      <c r="N219" s="31"/>
      <c r="O219" s="31"/>
      <c r="P219" s="31"/>
      <c r="Q219" s="30"/>
    </row>
    <row r="220" spans="1:17" x14ac:dyDescent="0.25">
      <c r="A220" s="3">
        <v>42705</v>
      </c>
      <c r="B220" s="1">
        <f>(Plan2!B220/Plan2!$J220)*100</f>
        <v>41.951499712790188</v>
      </c>
      <c r="C220" s="1">
        <f>(Plan2!C220/Plan2!$J220)*100</f>
        <v>0.55609266535088431</v>
      </c>
      <c r="D220" s="1">
        <f>(Plan2!D220/Plan2!$J220)*100</f>
        <v>3.2939914882446901</v>
      </c>
      <c r="E220" s="1">
        <f>(Plan2!E220/Plan2!$J220)*100</f>
        <v>0.30791328181552996</v>
      </c>
      <c r="F220" s="1">
        <f>(Plan2!F220/Plan2!$J220)*100</f>
        <v>2.8016579899214387</v>
      </c>
      <c r="G220" s="1">
        <f>(Plan2!G220/Plan2!$J220)*100</f>
        <v>14.298345499926555</v>
      </c>
      <c r="H220" s="1">
        <f>(Plan2!H220/Plan2!$J220)*100</f>
        <v>2.9060061813159042</v>
      </c>
      <c r="I220" s="1">
        <f>(Plan2!I220/Plan2!$J220)*100</f>
        <v>78.328698445054627</v>
      </c>
      <c r="J220" s="1">
        <f>(Plan2!J220/Plan2!$J220)*100</f>
        <v>100</v>
      </c>
      <c r="K220" s="36"/>
      <c r="L220" s="31"/>
      <c r="M220" s="31"/>
      <c r="N220" s="31"/>
      <c r="O220" s="31"/>
      <c r="P220" s="31"/>
      <c r="Q220" s="30"/>
    </row>
    <row r="221" spans="1:17" x14ac:dyDescent="0.25">
      <c r="A221" s="3">
        <v>42736</v>
      </c>
      <c r="B221" s="1">
        <f>(Plan2!B221/Plan2!$J221)*100</f>
        <v>59.291558083681664</v>
      </c>
      <c r="C221" s="1">
        <f>(Plan2!C221/Plan2!$J221)*100</f>
        <v>1.107452575571068</v>
      </c>
      <c r="D221" s="1">
        <f>(Plan2!D221/Plan2!$J221)*100</f>
        <v>3.5359490099574074</v>
      </c>
      <c r="E221" s="1">
        <f>(Plan2!E221/Plan2!$J221)*100</f>
        <v>0.4471994973657698</v>
      </c>
      <c r="F221" s="1">
        <f>(Plan2!F221/Plan2!$J221)*100</f>
        <v>2.9967289487652566</v>
      </c>
      <c r="G221" s="1">
        <f>(Plan2!G221/Plan2!$J221)*100</f>
        <v>8.0280488369215917</v>
      </c>
      <c r="H221" s="1">
        <f>(Plan2!H221/Plan2!$J221)*100</f>
        <v>3.5320658282807247</v>
      </c>
      <c r="I221" s="1">
        <f>(Plan2!I221/Plan2!$J221)*100</f>
        <v>72.185032815039889</v>
      </c>
      <c r="J221" s="1">
        <f>(Plan2!J221/Plan2!$J221)*100</f>
        <v>100</v>
      </c>
      <c r="K221" s="36"/>
      <c r="L221" s="31"/>
      <c r="M221" s="31"/>
      <c r="N221" s="31"/>
      <c r="O221" s="31"/>
      <c r="P221" s="31"/>
      <c r="Q221" s="30"/>
    </row>
    <row r="222" spans="1:17" x14ac:dyDescent="0.25">
      <c r="A222" s="3">
        <v>42767</v>
      </c>
      <c r="B222" s="1">
        <f>(Plan2!B222/Plan2!$J222)*100</f>
        <v>46.330259597322744</v>
      </c>
      <c r="C222" s="1">
        <f>(Plan2!C222/Plan2!$J222)*100</f>
        <v>0.87830506505185046</v>
      </c>
      <c r="D222" s="1">
        <f>(Plan2!D222/Plan2!$J222)*100</f>
        <v>3.1057893929268219</v>
      </c>
      <c r="E222" s="1">
        <f>(Plan2!E222/Plan2!$J222)*100</f>
        <v>0.25691055254019562</v>
      </c>
      <c r="F222" s="1">
        <f>(Plan2!F222/Plan2!$J222)*100</f>
        <v>2.1485547564850971</v>
      </c>
      <c r="G222" s="1">
        <f>(Plan2!G222/Plan2!$J222)*100</f>
        <v>9.3877532625325397</v>
      </c>
      <c r="H222" s="1">
        <f>(Plan2!H222/Plan2!$J222)*100</f>
        <v>17.310077751951923</v>
      </c>
      <c r="I222" s="1">
        <f>(Plan2!I222/Plan2!$J222)*100</f>
        <v>77.484972482240934</v>
      </c>
      <c r="J222" s="1">
        <f>(Plan2!J222/Plan2!$J222)*100</f>
        <v>100</v>
      </c>
      <c r="K222" s="36"/>
      <c r="L222" s="31"/>
      <c r="M222" s="31"/>
      <c r="N222" s="31"/>
      <c r="O222" s="31"/>
      <c r="P222" s="31"/>
      <c r="Q222" s="30"/>
    </row>
    <row r="223" spans="1:17" x14ac:dyDescent="0.25">
      <c r="A223" s="3">
        <v>42795</v>
      </c>
      <c r="B223" s="1">
        <f>(Plan2!B223/Plan2!$J223)*100</f>
        <v>52.902210824641685</v>
      </c>
      <c r="C223" s="1">
        <f>(Plan2!C223/Plan2!$J223)*100</f>
        <v>2.8445209107666947</v>
      </c>
      <c r="D223" s="1">
        <f>(Plan2!D223/Plan2!$J223)*100</f>
        <v>3.9131422273611687</v>
      </c>
      <c r="E223" s="1">
        <f>(Plan2!E223/Plan2!$J223)*100</f>
        <v>0.3602773970331129</v>
      </c>
      <c r="F223" s="1">
        <f>(Plan2!F223/Plan2!$J223)*100</f>
        <v>3.903422268133057</v>
      </c>
      <c r="G223" s="1">
        <f>(Plan2!G223/Plan2!$J223)*100</f>
        <v>7.0417053423804585</v>
      </c>
      <c r="H223" s="1">
        <f>(Plan2!H223/Plan2!$J223)*100</f>
        <v>4.604227044056473</v>
      </c>
      <c r="I223" s="1">
        <f>(Plan2!I223/Plan2!$J223)*100</f>
        <v>73.949875687282741</v>
      </c>
      <c r="J223" s="1">
        <f>(Plan2!J223/Plan2!$J223)*100</f>
        <v>100</v>
      </c>
      <c r="K223" s="36"/>
      <c r="L223" s="31"/>
      <c r="M223" s="31"/>
      <c r="N223" s="31"/>
      <c r="O223" s="31"/>
      <c r="P223" s="31"/>
      <c r="Q223" s="30"/>
    </row>
    <row r="224" spans="1:17" x14ac:dyDescent="0.25">
      <c r="A224" s="3">
        <v>42826</v>
      </c>
      <c r="B224" s="1">
        <f>(Plan2!B224/Plan2!$J224)*100</f>
        <v>52.825983930747356</v>
      </c>
      <c r="C224" s="1">
        <f>(Plan2!C224/Plan2!$J224)*100</f>
        <v>7.686090217175928</v>
      </c>
      <c r="D224" s="1">
        <f>(Plan2!D224/Plan2!$J224)*100</f>
        <v>2.1726290095995719</v>
      </c>
      <c r="E224" s="1">
        <f>(Plan2!E224/Plan2!$J224)*100</f>
        <v>0.39729578196250553</v>
      </c>
      <c r="F224" s="1">
        <f>(Plan2!F224/Plan2!$J224)*100</f>
        <v>4.8427870352818916</v>
      </c>
      <c r="G224" s="1">
        <f>(Plan2!G224/Plan2!$J224)*100</f>
        <v>7.9867925864088072</v>
      </c>
      <c r="H224" s="1">
        <f>(Plan2!H224/Plan2!$J224)*100</f>
        <v>3.7020404522527812</v>
      </c>
      <c r="I224" s="1">
        <f>(Plan2!I224/Plan2!$J224)*100</f>
        <v>70.749349103787011</v>
      </c>
      <c r="J224" s="1">
        <f>(Plan2!J224/Plan2!$J224)*100</f>
        <v>100</v>
      </c>
      <c r="K224" s="36"/>
      <c r="L224" s="31"/>
      <c r="M224" s="31"/>
      <c r="N224" s="31"/>
      <c r="O224" s="31"/>
      <c r="P224" s="31"/>
      <c r="Q224" s="30"/>
    </row>
    <row r="225" spans="1:17" x14ac:dyDescent="0.25">
      <c r="A225" s="3">
        <v>42856</v>
      </c>
      <c r="B225" s="1">
        <f>(Plan2!B225/Plan2!$J225)*100</f>
        <v>43.164243619038956</v>
      </c>
      <c r="C225" s="1">
        <f>(Plan2!C225/Plan2!$J225)*100</f>
        <v>6.8547265996680471</v>
      </c>
      <c r="D225" s="1">
        <f>(Plan2!D225/Plan2!$J225)*100</f>
        <v>3.916216218593199</v>
      </c>
      <c r="E225" s="1">
        <f>(Plan2!E225/Plan2!$J225)*100</f>
        <v>0.37991514649758396</v>
      </c>
      <c r="F225" s="1">
        <f>(Plan2!F225/Plan2!$J225)*100</f>
        <v>4.0793830118200427</v>
      </c>
      <c r="G225" s="1">
        <f>(Plan2!G225/Plan2!$J225)*100</f>
        <v>7.2537552866737354</v>
      </c>
      <c r="H225" s="1">
        <f>(Plan2!H225/Plan2!$J225)*100</f>
        <v>14.706206746498681</v>
      </c>
      <c r="I225" s="1">
        <f>(Plan2!I225/Plan2!$J225)*100</f>
        <v>74.993141197973372</v>
      </c>
      <c r="J225" s="1">
        <f>(Plan2!J225/Plan2!$J225)*100</f>
        <v>100</v>
      </c>
      <c r="K225" s="36"/>
      <c r="L225" s="31"/>
      <c r="M225" s="31"/>
      <c r="N225" s="31"/>
      <c r="O225" s="31"/>
      <c r="P225" s="31"/>
      <c r="Q225" s="30"/>
    </row>
    <row r="226" spans="1:17" x14ac:dyDescent="0.25">
      <c r="A226" s="3">
        <v>42887</v>
      </c>
      <c r="B226" s="1">
        <f>(Plan2!B226/Plan2!$J226)*100</f>
        <v>54.441651105375513</v>
      </c>
      <c r="C226" s="1">
        <f>(Plan2!C226/Plan2!$J226)*100</f>
        <v>4.2902145073794857</v>
      </c>
      <c r="D226" s="1">
        <f>(Plan2!D226/Plan2!$J226)*100</f>
        <v>4.0245821580166261</v>
      </c>
      <c r="E226" s="1">
        <f>(Plan2!E226/Plan2!$J226)*100</f>
        <v>0.37933151958022576</v>
      </c>
      <c r="F226" s="1">
        <f>(Plan2!F226/Plan2!$J226)*100</f>
        <v>3.4387130887344561</v>
      </c>
      <c r="G226" s="1">
        <f>(Plan2!G226/Plan2!$J226)*100</f>
        <v>7.81814756564345</v>
      </c>
      <c r="H226" s="1">
        <f>(Plan2!H226/Plan2!$J226)*100</f>
        <v>3.4557424256735039</v>
      </c>
      <c r="I226" s="1">
        <f>(Plan2!I226/Plan2!$J226)*100</f>
        <v>72.402656950439436</v>
      </c>
      <c r="J226" s="1">
        <f>(Plan2!J226/Plan2!$J226)*100</f>
        <v>100</v>
      </c>
      <c r="K226" s="36"/>
      <c r="L226" s="31"/>
      <c r="M226" s="31"/>
      <c r="N226" s="31"/>
      <c r="O226" s="31"/>
      <c r="P226" s="31"/>
      <c r="Q226" s="30"/>
    </row>
    <row r="227" spans="1:17" x14ac:dyDescent="0.25">
      <c r="A227" s="3">
        <v>42917</v>
      </c>
      <c r="B227" s="1">
        <f>(Plan2!B227/Plan2!$J227)*100</f>
        <v>52.640712886212704</v>
      </c>
      <c r="C227" s="1">
        <f>(Plan2!C227/Plan2!$J227)*100</f>
        <v>4.0973057279703244</v>
      </c>
      <c r="D227" s="1">
        <f>(Plan2!D227/Plan2!$J227)*100</f>
        <v>3.7727952721912246</v>
      </c>
      <c r="E227" s="1">
        <f>(Plan2!E227/Plan2!$J227)*100</f>
        <v>0.33874059978059384</v>
      </c>
      <c r="F227" s="1">
        <f>(Plan2!F227/Plan2!$J227)*100</f>
        <v>4.9403396346303587</v>
      </c>
      <c r="G227" s="1">
        <f>(Plan2!G227/Plan2!$J227)*100</f>
        <v>6.517574683881719</v>
      </c>
      <c r="H227" s="1">
        <f>(Plan2!H227/Plan2!$J227)*100</f>
        <v>3.8969294853552432</v>
      </c>
      <c r="I227" s="1">
        <f>(Plan2!I227/Plan2!$J227)*100</f>
        <v>73.190953841081622</v>
      </c>
      <c r="J227" s="1">
        <f>(Plan2!J227/Plan2!$J227)*100</f>
        <v>100</v>
      </c>
      <c r="K227" s="36"/>
      <c r="L227" s="31"/>
      <c r="M227" s="31"/>
      <c r="N227" s="31"/>
      <c r="O227" s="31"/>
      <c r="P227" s="31"/>
      <c r="Q227" s="30"/>
    </row>
    <row r="228" spans="1:17" x14ac:dyDescent="0.25">
      <c r="A228" s="3">
        <v>42948</v>
      </c>
      <c r="B228" s="1">
        <f>(Plan2!B228/Plan2!$J228)*100</f>
        <v>45.855796313607769</v>
      </c>
      <c r="C228" s="1">
        <f>(Plan2!C228/Plan2!$J228)*100</f>
        <v>2.3034017998815473</v>
      </c>
      <c r="D228" s="1">
        <f>(Plan2!D228/Plan2!$J228)*100</f>
        <v>3.0437391676616645</v>
      </c>
      <c r="E228" s="1">
        <f>(Plan2!E228/Plan2!$J228)*100</f>
        <v>0.30967383362247841</v>
      </c>
      <c r="F228" s="1">
        <f>(Plan2!F228/Plan2!$J228)*100</f>
        <v>4.527273469356337</v>
      </c>
      <c r="G228" s="1">
        <f>(Plan2!G228/Plan2!$J228)*100</f>
        <v>6.446466809479344</v>
      </c>
      <c r="H228" s="1">
        <f>(Plan2!H228/Plan2!$J228)*100</f>
        <v>15.480320556591412</v>
      </c>
      <c r="I228" s="1">
        <f>(Plan2!I228/Plan2!$J228)*100</f>
        <v>76.741130051027781</v>
      </c>
      <c r="J228" s="1">
        <f>(Plan2!J228/Plan2!$J228)*100</f>
        <v>100</v>
      </c>
      <c r="K228" s="36"/>
      <c r="L228" s="31"/>
      <c r="M228" s="31"/>
      <c r="N228" s="31"/>
      <c r="O228" s="31"/>
      <c r="P228" s="31"/>
      <c r="Q228" s="30"/>
    </row>
    <row r="229" spans="1:17" x14ac:dyDescent="0.25">
      <c r="A229" s="3">
        <v>42979</v>
      </c>
      <c r="B229" s="1">
        <f>(Plan2!B229/Plan2!$J229)*100</f>
        <v>60.699339842197752</v>
      </c>
      <c r="C229" s="1">
        <f>(Plan2!C229/Plan2!$J229)*100</f>
        <v>1.1422867834566899</v>
      </c>
      <c r="D229" s="1">
        <f>(Plan2!D229/Plan2!$J229)*100</f>
        <v>4.0038785240931878</v>
      </c>
      <c r="E229" s="1">
        <f>(Plan2!E229/Plan2!$J229)*100</f>
        <v>0.3561175757489784</v>
      </c>
      <c r="F229" s="1">
        <f>(Plan2!F229/Plan2!$J229)*100</f>
        <v>3.3533587145333819</v>
      </c>
      <c r="G229" s="1">
        <f>(Plan2!G229/Plan2!$J229)*100</f>
        <v>6.1803850922428145</v>
      </c>
      <c r="H229" s="1">
        <f>(Plan2!H229/Plan2!$J229)*100</f>
        <v>2.8199069259837968</v>
      </c>
      <c r="I229" s="1">
        <f>(Plan2!I229/Plan2!$J229)*100</f>
        <v>72.12968321698979</v>
      </c>
      <c r="J229" s="1">
        <f>(Plan2!J229/Plan2!$J229)*100</f>
        <v>100</v>
      </c>
      <c r="K229" s="36"/>
      <c r="L229" s="31"/>
      <c r="M229" s="31"/>
      <c r="N229" s="31"/>
      <c r="O229" s="31"/>
      <c r="P229" s="31"/>
      <c r="Q229" s="30"/>
    </row>
    <row r="230" spans="1:17" x14ac:dyDescent="0.25">
      <c r="A230" s="3">
        <v>43009</v>
      </c>
      <c r="B230" s="1">
        <f>(Plan2!B230/Plan2!$J230)*100</f>
        <v>55.970232160215382</v>
      </c>
      <c r="C230" s="1">
        <f>(Plan2!C230/Plan2!$J230)*100</f>
        <v>0.84960844666534896</v>
      </c>
      <c r="D230" s="1">
        <f>(Plan2!D230/Plan2!$J230)*100</f>
        <v>3.5300571024668841</v>
      </c>
      <c r="E230" s="1">
        <f>(Plan2!E230/Plan2!$J230)*100</f>
        <v>0.4110486997089895</v>
      </c>
      <c r="F230" s="1">
        <f>(Plan2!F230/Plan2!$J230)*100</f>
        <v>3.0937331848833387</v>
      </c>
      <c r="G230" s="1">
        <f>(Plan2!G230/Plan2!$J230)*100</f>
        <v>7.0029870010865674</v>
      </c>
      <c r="H230" s="1">
        <f>(Plan2!H230/Plan2!$J230)*100</f>
        <v>3.6673134887295933</v>
      </c>
      <c r="I230" s="1">
        <f>(Plan2!I230/Plan2!$J230)*100</f>
        <v>73.403052594363487</v>
      </c>
      <c r="J230" s="1">
        <f>(Plan2!J230/Plan2!$J230)*100</f>
        <v>100</v>
      </c>
      <c r="K230" s="36"/>
      <c r="L230" s="31"/>
      <c r="M230" s="31"/>
      <c r="N230" s="31"/>
      <c r="O230" s="31"/>
      <c r="P230" s="31"/>
      <c r="Q230" s="30"/>
    </row>
    <row r="231" spans="1:17" x14ac:dyDescent="0.25">
      <c r="A231" s="3">
        <v>43040</v>
      </c>
      <c r="B231" s="1">
        <f>(Plan2!B231/Plan2!$J231)*100</f>
        <v>53.326996268314808</v>
      </c>
      <c r="C231" s="1">
        <f>(Plan2!C231/Plan2!$J231)*100</f>
        <v>0.6208175128305371</v>
      </c>
      <c r="D231" s="1">
        <f>(Plan2!D231/Plan2!$J231)*100</f>
        <v>3.2940437713020443</v>
      </c>
      <c r="E231" s="1">
        <f>(Plan2!E231/Plan2!$J231)*100</f>
        <v>0.57061534891244281</v>
      </c>
      <c r="F231" s="1">
        <f>(Plan2!F231/Plan2!$J231)*100</f>
        <v>2.7371093416077099</v>
      </c>
      <c r="G231" s="1">
        <f>(Plan2!G231/Plan2!$J231)*100</f>
        <v>6.3785709541398381</v>
      </c>
      <c r="H231" s="1">
        <f>(Plan2!H231/Plan2!$J231)*100</f>
        <v>12.753999388937132</v>
      </c>
      <c r="I231" s="1">
        <f>(Plan2!I231/Plan2!$J231)*100</f>
        <v>71.773857694807631</v>
      </c>
      <c r="J231" s="1">
        <f>(Plan2!J231/Plan2!$J231)*100</f>
        <v>100</v>
      </c>
      <c r="K231" s="36"/>
      <c r="L231" s="31"/>
      <c r="M231" s="31"/>
      <c r="N231" s="31"/>
      <c r="O231" s="31"/>
      <c r="P231" s="31"/>
      <c r="Q231" s="30"/>
    </row>
    <row r="232" spans="1:17" x14ac:dyDescent="0.25">
      <c r="A232" s="3">
        <v>43070</v>
      </c>
      <c r="B232" s="1">
        <f>(Plan2!B232/Plan2!$J232)*100</f>
        <v>52.948959663969653</v>
      </c>
      <c r="C232" s="1">
        <f>(Plan2!C232/Plan2!$J232)*100</f>
        <v>0.59296357354829743</v>
      </c>
      <c r="D232" s="1">
        <f>(Plan2!D232/Plan2!$J232)*100</f>
        <v>4.2160494357881886</v>
      </c>
      <c r="E232" s="1">
        <f>(Plan2!E232/Plan2!$J232)*100</f>
        <v>0.35191716547821555</v>
      </c>
      <c r="F232" s="1">
        <f>(Plan2!F232/Plan2!$J232)*100</f>
        <v>2.8221628563259826</v>
      </c>
      <c r="G232" s="1">
        <f>(Plan2!G232/Plan2!$J232)*100</f>
        <v>8.6846397628231369</v>
      </c>
      <c r="H232" s="1">
        <f>(Plan2!H232/Plan2!$J232)*100</f>
        <v>3.4976422064363617</v>
      </c>
      <c r="I232" s="1">
        <f>(Plan2!I232/Plan2!$J232)*100</f>
        <v>74.760251182630284</v>
      </c>
      <c r="J232" s="1">
        <f>(Plan2!J232/Plan2!$J232)*100</f>
        <v>100</v>
      </c>
      <c r="K232" s="36"/>
      <c r="L232" s="31"/>
      <c r="M232" s="31"/>
      <c r="N232" s="31"/>
      <c r="O232" s="31"/>
      <c r="P232" s="31"/>
      <c r="Q232" s="30"/>
    </row>
    <row r="233" spans="1:17" x14ac:dyDescent="0.25">
      <c r="A233" s="3">
        <v>43101</v>
      </c>
      <c r="B233" s="1">
        <f>(Plan2!B233/Plan2!$J233)*100</f>
        <v>59.600023627096931</v>
      </c>
      <c r="C233" s="1">
        <f>(Plan2!C233/Plan2!$J233)*100</f>
        <v>1.4228501341196171</v>
      </c>
      <c r="D233" s="1">
        <f>(Plan2!D233/Plan2!$J233)*100</f>
        <v>3.2288544933851764</v>
      </c>
      <c r="E233" s="1">
        <f>(Plan2!E233/Plan2!$J233)*100</f>
        <v>0.33216278632618351</v>
      </c>
      <c r="F233" s="1">
        <f>(Plan2!F233/Plan2!$J233)*100</f>
        <v>2.9773085663671783</v>
      </c>
      <c r="G233" s="1">
        <f>(Plan2!G233/Plan2!$J233)*100</f>
        <v>7.8951091820085511</v>
      </c>
      <c r="H233" s="1">
        <f>(Plan2!H233/Plan2!$J233)*100</f>
        <v>4.0173622744471924</v>
      </c>
      <c r="I233" s="1">
        <f>(Plan2!I233/Plan2!$J233)*100</f>
        <v>71.811014260899185</v>
      </c>
      <c r="J233" s="1">
        <f>(Plan2!J233/Plan2!$J233)*100</f>
        <v>100</v>
      </c>
      <c r="K233" s="36"/>
      <c r="L233" s="31"/>
      <c r="M233" s="31"/>
      <c r="N233" s="31"/>
      <c r="O233" s="31"/>
      <c r="P233" s="31"/>
      <c r="Q233" s="30"/>
    </row>
    <row r="234" spans="1:17" x14ac:dyDescent="0.25">
      <c r="A234" s="3">
        <v>43132</v>
      </c>
      <c r="B234" s="1">
        <f>(Plan2!B234/Plan2!$J234)*100</f>
        <v>47.942595571572461</v>
      </c>
      <c r="C234" s="1">
        <f>(Plan2!C234/Plan2!$J234)*100</f>
        <v>1.1663440519800738</v>
      </c>
      <c r="D234" s="1">
        <f>(Plan2!D234/Plan2!$J234)*100</f>
        <v>2.7513730114517716</v>
      </c>
      <c r="E234" s="1">
        <f>(Plan2!E234/Plan2!$J234)*100</f>
        <v>0.2316258007090401</v>
      </c>
      <c r="F234" s="1">
        <f>(Plan2!F234/Plan2!$J234)*100</f>
        <v>2.3976400113262581</v>
      </c>
      <c r="G234" s="1">
        <f>(Plan2!G234/Plan2!$J234)*100</f>
        <v>10.059749103101568</v>
      </c>
      <c r="H234" s="1">
        <f>(Plan2!H234/Plan2!$J234)*100</f>
        <v>17.241877903527694</v>
      </c>
      <c r="I234" s="1">
        <f>(Plan2!I234/Plan2!$J234)*100</f>
        <v>76.52971957575329</v>
      </c>
      <c r="J234" s="1">
        <f>(Plan2!J234/Plan2!$J234)*100</f>
        <v>100</v>
      </c>
      <c r="K234" s="36"/>
      <c r="L234" s="31"/>
      <c r="M234" s="31"/>
      <c r="N234" s="31"/>
      <c r="O234" s="31"/>
      <c r="P234" s="31"/>
      <c r="Q234" s="30"/>
    </row>
    <row r="235" spans="1:17" x14ac:dyDescent="0.25">
      <c r="A235" s="3">
        <v>43160</v>
      </c>
      <c r="B235" s="1">
        <f>(Plan2!B235/Plan2!$J235)*100</f>
        <v>58.617644361332687</v>
      </c>
      <c r="C235" s="1">
        <f>(Plan2!C235/Plan2!$J235)*100</f>
        <v>2.337864354949633</v>
      </c>
      <c r="D235" s="1">
        <f>(Plan2!D235/Plan2!$J235)*100</f>
        <v>2.4257440545284266</v>
      </c>
      <c r="E235" s="1">
        <f>(Plan2!E235/Plan2!$J235)*100</f>
        <v>0.32090160418287245</v>
      </c>
      <c r="F235" s="1">
        <f>(Plan2!F235/Plan2!$J235)*100</f>
        <v>3.2676813490230723</v>
      </c>
      <c r="G235" s="1">
        <f>(Plan2!G235/Plan2!$J235)*100</f>
        <v>7.3595897877545706</v>
      </c>
      <c r="H235" s="1">
        <f>(Plan2!H235/Plan2!$J235)*100</f>
        <v>4.6495997760750747</v>
      </c>
      <c r="I235" s="1">
        <f>(Plan2!I235/Plan2!$J235)*100</f>
        <v>71.958477912963517</v>
      </c>
      <c r="J235" s="1">
        <f>(Plan2!J235/Plan2!$J235)*100</f>
        <v>100</v>
      </c>
      <c r="K235" s="36"/>
      <c r="L235" s="31"/>
      <c r="M235" s="31"/>
      <c r="N235" s="31"/>
      <c r="O235" s="31"/>
      <c r="P235" s="31"/>
      <c r="Q235" s="30"/>
    </row>
    <row r="236" spans="1:17" x14ac:dyDescent="0.25">
      <c r="A236" s="3">
        <v>43191</v>
      </c>
      <c r="B236" s="1">
        <f>(Plan2!B236/Plan2!$J236)*100</f>
        <v>52.256233780462459</v>
      </c>
      <c r="C236" s="1">
        <f>(Plan2!C236/Plan2!$J236)*100</f>
        <v>6.8623243651721042</v>
      </c>
      <c r="D236" s="1">
        <f>(Plan2!D236/Plan2!$J236)*100</f>
        <v>4.2608720596138898</v>
      </c>
      <c r="E236" s="1">
        <f>(Plan2!E236/Plan2!$J236)*100</f>
        <v>0.58300636864814415</v>
      </c>
      <c r="F236" s="1">
        <f>(Plan2!F236/Plan2!$J236)*100</f>
        <v>4.2862100921124346</v>
      </c>
      <c r="G236" s="1">
        <f>(Plan2!G236/Plan2!$J236)*100</f>
        <v>7.0633877768595354</v>
      </c>
      <c r="H236" s="1">
        <f>(Plan2!H236/Plan2!$J236)*100</f>
        <v>3.4460937411164876</v>
      </c>
      <c r="I236" s="1">
        <f>(Plan2!I236/Plan2!$J236)*100</f>
        <v>71.849450342375633</v>
      </c>
      <c r="J236" s="1">
        <f>(Plan2!J236/Plan2!$J236)*100</f>
        <v>100</v>
      </c>
      <c r="K236" s="36"/>
      <c r="L236" s="31"/>
      <c r="M236" s="31"/>
      <c r="N236" s="31"/>
      <c r="O236" s="31"/>
      <c r="P236" s="31"/>
      <c r="Q236" s="30"/>
    </row>
    <row r="237" spans="1:17" x14ac:dyDescent="0.25">
      <c r="A237" s="3">
        <v>43221</v>
      </c>
      <c r="B237" s="1">
        <f>(Plan2!B237/Plan2!$J237)*100</f>
        <v>46.208949453831032</v>
      </c>
      <c r="C237" s="1">
        <f>(Plan2!C237/Plan2!$J237)*100</f>
        <v>6.3251078575716244</v>
      </c>
      <c r="D237" s="1">
        <f>(Plan2!D237/Plan2!$J237)*100</f>
        <v>3.2055820085382818</v>
      </c>
      <c r="E237" s="1">
        <f>(Plan2!E237/Plan2!$J237)*100</f>
        <v>0.2583028937182999</v>
      </c>
      <c r="F237" s="1">
        <f>(Plan2!F237/Plan2!$J237)*100</f>
        <v>3.6373316652231771</v>
      </c>
      <c r="G237" s="1">
        <f>(Plan2!G237/Plan2!$J237)*100</f>
        <v>7.7628267205929191</v>
      </c>
      <c r="H237" s="1">
        <f>(Plan2!H237/Plan2!$J237)*100</f>
        <v>17.512089638751334</v>
      </c>
      <c r="I237" s="1">
        <f>(Plan2!I237/Plan2!$J237)*100</f>
        <v>72.537010658324547</v>
      </c>
      <c r="J237" s="1">
        <f>(Plan2!J237/Plan2!$J237)*100</f>
        <v>100</v>
      </c>
      <c r="K237" s="36"/>
      <c r="L237" s="31"/>
      <c r="M237" s="31"/>
      <c r="N237" s="31"/>
      <c r="O237" s="31"/>
      <c r="P237" s="31"/>
      <c r="Q237" s="30"/>
    </row>
    <row r="238" spans="1:17" x14ac:dyDescent="0.25">
      <c r="A238" s="3">
        <v>43252</v>
      </c>
      <c r="B238" s="1">
        <f>(Plan2!B238/Plan2!$J238)*100</f>
        <v>54.245724301298992</v>
      </c>
      <c r="C238" s="1">
        <f>(Plan2!C238/Plan2!$J238)*100</f>
        <v>4.3827176762439572</v>
      </c>
      <c r="D238" s="1">
        <f>(Plan2!D238/Plan2!$J238)*100</f>
        <v>3.4339717854784464</v>
      </c>
      <c r="E238" s="1">
        <f>(Plan2!E238/Plan2!$J238)*100</f>
        <v>0.43238572585528662</v>
      </c>
      <c r="F238" s="1">
        <f>(Plan2!F238/Plan2!$J238)*100</f>
        <v>3.468892939057528</v>
      </c>
      <c r="G238" s="1">
        <f>(Plan2!G238/Plan2!$J238)*100</f>
        <v>9.4490995959488302</v>
      </c>
      <c r="H238" s="1">
        <f>(Plan2!H238/Plan2!$J238)*100</f>
        <v>5.004972794096223</v>
      </c>
      <c r="I238" s="1">
        <f>(Plan2!I238/Plan2!$J238)*100</f>
        <v>71.071694079224741</v>
      </c>
      <c r="J238" s="1">
        <f>(Plan2!J238/Plan2!$J238)*100</f>
        <v>100</v>
      </c>
      <c r="K238" s="36"/>
      <c r="L238" s="31"/>
      <c r="M238" s="31"/>
      <c r="N238" s="31"/>
      <c r="O238" s="31"/>
      <c r="P238" s="31"/>
      <c r="Q238" s="30"/>
    </row>
    <row r="239" spans="1:17" x14ac:dyDescent="0.25">
      <c r="A239" s="3">
        <v>43282</v>
      </c>
      <c r="B239" s="1">
        <f>(Plan2!B239/Plan2!$J239)*100</f>
        <v>54.181217306040885</v>
      </c>
      <c r="C239" s="1">
        <f>(Plan2!C239/Plan2!$J239)*100</f>
        <v>4.0448008362380419</v>
      </c>
      <c r="D239" s="1">
        <f>(Plan2!D239/Plan2!$J239)*100</f>
        <v>3.6369424752016615</v>
      </c>
      <c r="E239" s="1">
        <f>(Plan2!E239/Plan2!$J239)*100</f>
        <v>0.28861998157973334</v>
      </c>
      <c r="F239" s="1">
        <f>(Plan2!F239/Plan2!$J239)*100</f>
        <v>4.498131202131983</v>
      </c>
      <c r="G239" s="1">
        <f>(Plan2!G239/Plan2!$J239)*100</f>
        <v>5.5302777260299756</v>
      </c>
      <c r="H239" s="1">
        <f>(Plan2!H239/Plan2!$J239)*100</f>
        <v>7.9794641310375249</v>
      </c>
      <c r="I239" s="1">
        <f>(Plan2!I239/Plan2!$J239)*100</f>
        <v>72.8003353711361</v>
      </c>
      <c r="J239" s="1">
        <f>(Plan2!J239/Plan2!$J239)*100</f>
        <v>100</v>
      </c>
      <c r="K239" s="36"/>
      <c r="L239" s="31"/>
      <c r="M239" s="31"/>
      <c r="N239" s="31"/>
      <c r="O239" s="31"/>
      <c r="P239" s="31"/>
      <c r="Q239" s="30"/>
    </row>
    <row r="240" spans="1:17" x14ac:dyDescent="0.25">
      <c r="A240" s="3">
        <v>43313</v>
      </c>
      <c r="B240" s="1">
        <f>(Plan2!B240/Plan2!$J240)*100</f>
        <v>46.531100034342259</v>
      </c>
      <c r="C240" s="1">
        <f>(Plan2!C240/Plan2!$J240)*100</f>
        <v>2.3255191898132299</v>
      </c>
      <c r="D240" s="1">
        <f>(Plan2!D240/Plan2!$J240)*100</f>
        <v>2.9055575586036029</v>
      </c>
      <c r="E240" s="1">
        <f>(Plan2!E240/Plan2!$J240)*100</f>
        <v>0.38153684797371651</v>
      </c>
      <c r="F240" s="1">
        <f>(Plan2!F240/Plan2!$J240)*100</f>
        <v>4.0907813569006199</v>
      </c>
      <c r="G240" s="1">
        <f>(Plan2!G240/Plan2!$J240)*100</f>
        <v>6.1161081308639353</v>
      </c>
      <c r="H240" s="1">
        <f>(Plan2!H240/Plan2!$J240)*100</f>
        <v>22.125632796572376</v>
      </c>
      <c r="I240" s="1">
        <f>(Plan2!I240/Plan2!$J240)*100</f>
        <v>76.912014993202689</v>
      </c>
      <c r="J240" s="1">
        <f>(Plan2!J240/Plan2!$J240)*100</f>
        <v>100</v>
      </c>
      <c r="K240" s="36"/>
      <c r="L240" s="31"/>
      <c r="M240" s="31"/>
      <c r="N240" s="31"/>
      <c r="O240" s="31"/>
      <c r="P240" s="31"/>
      <c r="Q240" s="30"/>
    </row>
    <row r="241" spans="1:17" x14ac:dyDescent="0.25">
      <c r="A241" s="3">
        <v>43344</v>
      </c>
      <c r="B241" s="1">
        <f>(Plan2!B241/Plan2!$J241)*100</f>
        <v>60.52727953037936</v>
      </c>
      <c r="C241" s="1">
        <f>(Plan2!C241/Plan2!$J241)*100</f>
        <v>1.3200590375562309</v>
      </c>
      <c r="D241" s="1">
        <f>(Plan2!D241/Plan2!$J241)*100</f>
        <v>3.5064616725783648</v>
      </c>
      <c r="E241" s="1">
        <f>(Plan2!E241/Plan2!$J241)*100</f>
        <v>0.59872839139432033</v>
      </c>
      <c r="F241" s="1">
        <f>(Plan2!F241/Plan2!$J241)*100</f>
        <v>3.4100267664259007</v>
      </c>
      <c r="G241" s="1">
        <f>(Plan2!G241/Plan2!$J241)*100</f>
        <v>5.5976061897530158</v>
      </c>
      <c r="H241" s="1">
        <f>(Plan2!H241/Plan2!$J241)*100</f>
        <v>5.1780995332836168</v>
      </c>
      <c r="I241" s="1">
        <f>(Plan2!I241/Plan2!$J241)*100</f>
        <v>71.831852356532096</v>
      </c>
      <c r="J241" s="1">
        <f>(Plan2!J241/Plan2!$J241)*100</f>
        <v>100</v>
      </c>
      <c r="K241" s="36"/>
      <c r="L241" s="31"/>
      <c r="M241" s="31"/>
      <c r="N241" s="31"/>
      <c r="O241" s="31"/>
      <c r="P241" s="31"/>
      <c r="Q241" s="30"/>
    </row>
    <row r="242" spans="1:17" x14ac:dyDescent="0.25">
      <c r="A242" s="3">
        <v>43374</v>
      </c>
      <c r="B242" s="1">
        <f>(Plan2!B242/Plan2!$J242)*100</f>
        <v>55.092797970912443</v>
      </c>
      <c r="C242" s="1">
        <f>(Plan2!C242/Plan2!$J242)*100</f>
        <v>0.99621917379243297</v>
      </c>
      <c r="D242" s="1">
        <f>(Plan2!D242/Plan2!$J242)*100</f>
        <v>3.3894383054247266</v>
      </c>
      <c r="E242" s="1">
        <f>(Plan2!E242/Plan2!$J242)*100</f>
        <v>0.34855298791610451</v>
      </c>
      <c r="F242" s="1">
        <f>(Plan2!F242/Plan2!$J242)*100</f>
        <v>3.5769392556261326</v>
      </c>
      <c r="G242" s="1">
        <f>(Plan2!G242/Plan2!$J242)*100</f>
        <v>5.945841687973596</v>
      </c>
      <c r="H242" s="1">
        <f>(Plan2!H242/Plan2!$J242)*100</f>
        <v>5.3470202693508933</v>
      </c>
      <c r="I242" s="1">
        <f>(Plan2!I242/Plan2!$J242)*100</f>
        <v>73.825275303070043</v>
      </c>
      <c r="J242" s="1">
        <f>(Plan2!J242/Plan2!$J242)*100</f>
        <v>100</v>
      </c>
      <c r="K242" s="36"/>
      <c r="L242" s="31"/>
      <c r="M242" s="31"/>
      <c r="N242" s="31"/>
      <c r="O242" s="31"/>
      <c r="P242" s="31"/>
      <c r="Q242" s="30"/>
    </row>
    <row r="243" spans="1:17" x14ac:dyDescent="0.25">
      <c r="A243" s="3">
        <v>43405</v>
      </c>
      <c r="B243" s="1">
        <f>(Plan2!B243/Plan2!$J243)*100</f>
        <v>49.871938081978385</v>
      </c>
      <c r="C243" s="1">
        <f>(Plan2!C243/Plan2!$J243)*100</f>
        <v>0.61311984749930959</v>
      </c>
      <c r="D243" s="1">
        <f>(Plan2!D243/Plan2!$J243)*100</f>
        <v>2.8024425605802281</v>
      </c>
      <c r="E243" s="1">
        <f>(Plan2!E243/Plan2!$J243)*100</f>
        <v>0.38097788709836322</v>
      </c>
      <c r="F243" s="1">
        <f>(Plan2!F243/Plan2!$J243)*100</f>
        <v>2.465336761825792</v>
      </c>
      <c r="G243" s="1">
        <f>(Plan2!G243/Plan2!$J243)*100</f>
        <v>6.4157087073468704</v>
      </c>
      <c r="H243" s="1">
        <f>(Plan2!H243/Plan2!$J243)*100</f>
        <v>20.730293510947366</v>
      </c>
      <c r="I243" s="1">
        <f>(Plan2!I243/Plan2!$J243)*100</f>
        <v>76.850572650937309</v>
      </c>
      <c r="J243" s="1">
        <f>(Plan2!J243/Plan2!$J243)*100</f>
        <v>100</v>
      </c>
      <c r="K243" s="36"/>
      <c r="L243" s="31"/>
      <c r="M243" s="31"/>
      <c r="N243" s="31"/>
      <c r="O243" s="31"/>
      <c r="P243" s="31"/>
      <c r="Q243" s="30"/>
    </row>
    <row r="244" spans="1:17" x14ac:dyDescent="0.25">
      <c r="A244" s="3">
        <v>43435</v>
      </c>
      <c r="B244" s="1">
        <f>(Plan2!B244/Plan2!$J244)*100</f>
        <v>52.093515826109595</v>
      </c>
      <c r="C244" s="1">
        <f>(Plan2!C244/Plan2!$J244)*100</f>
        <v>0.70985059114093985</v>
      </c>
      <c r="D244" s="1">
        <f>(Plan2!D244/Plan2!$J244)*100</f>
        <v>7.0485217365775634</v>
      </c>
      <c r="E244" s="1">
        <f>(Plan2!E244/Plan2!$J244)*100</f>
        <v>0.42171283688105649</v>
      </c>
      <c r="F244" s="1">
        <f>(Plan2!F244/Plan2!$J244)*100</f>
        <v>2.6960992100076049</v>
      </c>
      <c r="G244" s="1">
        <f>(Plan2!G244/Plan2!$J244)*100</f>
        <v>9.1963446222578966</v>
      </c>
      <c r="H244" s="1">
        <f>(Plan2!H244/Plan2!$J244)*100</f>
        <v>5.1949314511625424</v>
      </c>
      <c r="I244" s="1">
        <f>(Plan2!I244/Plan2!$J244)*100</f>
        <v>74.918465463156849</v>
      </c>
      <c r="J244" s="1">
        <f>(Plan2!J244/Plan2!$J244)*100</f>
        <v>100</v>
      </c>
      <c r="K244" s="36"/>
      <c r="L244" s="31"/>
      <c r="M244" s="31"/>
      <c r="N244" s="31"/>
      <c r="O244" s="31"/>
      <c r="P244" s="31"/>
      <c r="Q244" s="30"/>
    </row>
    <row r="245" spans="1:17" x14ac:dyDescent="0.25">
      <c r="A245" s="3">
        <v>43466</v>
      </c>
      <c r="B245" s="1">
        <f>(Plan2!B245/Plan2!$J245)*100</f>
        <v>56.716206841956485</v>
      </c>
      <c r="C245" s="1">
        <f>(Plan2!C245/Plan2!$J245)*100</f>
        <v>1.5873792676581222</v>
      </c>
      <c r="D245" s="1">
        <f>(Plan2!D245/Plan2!$J245)*100</f>
        <v>3.2044925292032684</v>
      </c>
      <c r="E245" s="1">
        <f>(Plan2!E245/Plan2!$J245)*100</f>
        <v>0.27522253150642362</v>
      </c>
      <c r="F245" s="1">
        <f>(Plan2!F245/Plan2!$J245)*100</f>
        <v>3.0384818250898977</v>
      </c>
      <c r="G245" s="1">
        <f>(Plan2!G245/Plan2!$J245)*100</f>
        <v>8.7780425862940792</v>
      </c>
      <c r="H245" s="1">
        <f>(Plan2!H245/Plan2!$J245)*100</f>
        <v>4.1085204847956085</v>
      </c>
      <c r="I245" s="1">
        <f>(Plan2!I245/Plan2!$J245)*100</f>
        <v>73.048903118989244</v>
      </c>
      <c r="J245" s="1">
        <f>(Plan2!J245/Plan2!$J245)*100</f>
        <v>100</v>
      </c>
      <c r="K245" s="36"/>
      <c r="L245" s="31"/>
      <c r="M245" s="31"/>
      <c r="N245" s="31"/>
      <c r="O245" s="31"/>
      <c r="P245" s="31"/>
      <c r="Q245" s="30"/>
    </row>
    <row r="246" spans="1:17" x14ac:dyDescent="0.25">
      <c r="A246" s="3">
        <v>43497</v>
      </c>
      <c r="B246" s="1">
        <f>(Plan2!B246/Plan2!$J246)*100</f>
        <v>48.970422818813589</v>
      </c>
      <c r="C246" s="1">
        <f>(Plan2!C246/Plan2!$J246)*100</f>
        <v>1.4107009742012921</v>
      </c>
      <c r="D246" s="1">
        <f>(Plan2!D246/Plan2!$J246)*100</f>
        <v>2.7312746240581576</v>
      </c>
      <c r="E246" s="1">
        <f>(Plan2!E246/Plan2!$J246)*100</f>
        <v>0.25169740938401447</v>
      </c>
      <c r="F246" s="1">
        <f>(Plan2!F246/Plan2!$J246)*100</f>
        <v>2.4476017527526732</v>
      </c>
      <c r="G246" s="1">
        <f>(Plan2!G246/Plan2!$J246)*100</f>
        <v>8.2636336466915914</v>
      </c>
      <c r="H246" s="1">
        <f>(Plan2!H246/Plan2!$J246)*100</f>
        <v>18.040401544176856</v>
      </c>
      <c r="I246" s="1">
        <f>(Plan2!I246/Plan2!$J246)*100</f>
        <v>76.216292603248831</v>
      </c>
      <c r="J246" s="1">
        <f>(Plan2!J246/Plan2!$J246)*100</f>
        <v>100</v>
      </c>
      <c r="K246" s="36"/>
      <c r="L246" s="31"/>
      <c r="M246" s="31"/>
      <c r="N246" s="31"/>
      <c r="O246" s="31"/>
      <c r="P246" s="31"/>
      <c r="Q246" s="30"/>
    </row>
    <row r="247" spans="1:17" x14ac:dyDescent="0.25">
      <c r="A247" s="3">
        <v>43525</v>
      </c>
      <c r="B247" s="1">
        <f>(Plan2!B247/Plan2!$J247)*100</f>
        <v>57.33014191589124</v>
      </c>
      <c r="C247" s="1">
        <f>(Plan2!C247/Plan2!$J247)*100</f>
        <v>2.7438071070532253</v>
      </c>
      <c r="D247" s="1">
        <f>(Plan2!D247/Plan2!$J247)*100</f>
        <v>3.6152988273108457</v>
      </c>
      <c r="E247" s="1">
        <f>(Plan2!E247/Plan2!$J247)*100</f>
        <v>0.45430971966748457</v>
      </c>
      <c r="F247" s="1">
        <f>(Plan2!F247/Plan2!$J247)*100</f>
        <v>3.2936232403890888</v>
      </c>
      <c r="G247" s="1">
        <f>(Plan2!G247/Plan2!$J247)*100</f>
        <v>8.2554998586905572</v>
      </c>
      <c r="H247" s="1">
        <f>(Plan2!H247/Plan2!$J247)*100</f>
        <v>4.1375804294915346</v>
      </c>
      <c r="I247" s="1">
        <f>(Plan2!I247/Plan2!$J247)*100</f>
        <v>71.976964743023672</v>
      </c>
      <c r="J247" s="1">
        <f>(Plan2!J247/Plan2!$J247)*100</f>
        <v>100</v>
      </c>
      <c r="K247" s="36"/>
      <c r="L247" s="31"/>
      <c r="M247" s="31"/>
      <c r="N247" s="31"/>
      <c r="O247" s="31"/>
      <c r="P247" s="31"/>
      <c r="Q247" s="30"/>
    </row>
    <row r="248" spans="1:17" x14ac:dyDescent="0.25">
      <c r="A248" s="3">
        <v>43556</v>
      </c>
      <c r="B248" s="1">
        <f>(Plan2!B248/Plan2!$J248)*100</f>
        <v>37.365823169113341</v>
      </c>
      <c r="C248" s="1">
        <f>(Plan2!C248/Plan2!$J248)*100</f>
        <v>7.3611443604739115</v>
      </c>
      <c r="D248" s="1">
        <f>(Plan2!D248/Plan2!$J248)*100</f>
        <v>2.0783167011689709</v>
      </c>
      <c r="E248" s="1">
        <f>(Plan2!E248/Plan2!$J248)*100</f>
        <v>0.28435174422088688</v>
      </c>
      <c r="F248" s="1">
        <f>(Plan2!F248/Plan2!$J248)*100</f>
        <v>3.6862260435855108</v>
      </c>
      <c r="G248" s="1">
        <f>(Plan2!G248/Plan2!$J248)*100</f>
        <v>4.6829989625577575</v>
      </c>
      <c r="H248" s="1">
        <f>(Plan2!H248/Plan2!$J248)*100</f>
        <v>1.8661208199718258</v>
      </c>
      <c r="I248" s="1">
        <f>(Plan2!I248/Plan2!$J248)*100</f>
        <v>78.714666254505687</v>
      </c>
      <c r="J248" s="1">
        <f>(Plan2!J248/Plan2!$J248)*100</f>
        <v>100</v>
      </c>
      <c r="K248" s="36"/>
      <c r="L248" s="31"/>
      <c r="M248" s="31"/>
      <c r="N248" s="31"/>
      <c r="O248" s="31"/>
      <c r="P248" s="31"/>
      <c r="Q248" s="30"/>
    </row>
    <row r="249" spans="1:17" x14ac:dyDescent="0.25">
      <c r="A249" s="3">
        <v>43586</v>
      </c>
      <c r="B249" s="1">
        <f>(Plan2!B249/Plan2!$J249)*100</f>
        <v>43.31468577838438</v>
      </c>
      <c r="C249" s="1">
        <f>(Plan2!C249/Plan2!$J249)*100</f>
        <v>3.6732432201514413</v>
      </c>
      <c r="D249" s="1">
        <f>(Plan2!D249/Plan2!$J249)*100</f>
        <v>2.7425818919253877</v>
      </c>
      <c r="E249" s="1">
        <f>(Plan2!E249/Plan2!$J249)*100</f>
        <v>0.32971071723059042</v>
      </c>
      <c r="F249" s="1">
        <f>(Plan2!F249/Plan2!$J249)*100</f>
        <v>2.6941551473406036</v>
      </c>
      <c r="G249" s="1">
        <f>(Plan2!G249/Plan2!$J249)*100</f>
        <v>7.1633348029796871</v>
      </c>
      <c r="H249" s="1">
        <f>(Plan2!H249/Plan2!$J249)*100</f>
        <v>12.430887128216787</v>
      </c>
      <c r="I249" s="1">
        <f>(Plan2!I249/Plan2!$J249)*100</f>
        <v>76.611491175144721</v>
      </c>
      <c r="J249" s="1">
        <f>(Plan2!J249/Plan2!$J249)*100</f>
        <v>100</v>
      </c>
      <c r="K249" s="36"/>
      <c r="L249" s="31"/>
      <c r="M249" s="31"/>
      <c r="N249" s="31"/>
      <c r="O249" s="31"/>
      <c r="P249" s="31"/>
      <c r="Q249" s="31"/>
    </row>
    <row r="250" spans="1:17" x14ac:dyDescent="0.25">
      <c r="A250" s="3">
        <v>43617</v>
      </c>
      <c r="B250" s="1">
        <f>(Plan2!B250/Plan2!$J250)*100</f>
        <v>56.836384497390981</v>
      </c>
      <c r="C250" s="1">
        <f>(Plan2!C250/Plan2!$J250)*100</f>
        <v>3.9436485292539487</v>
      </c>
      <c r="D250" s="1">
        <f>(Plan2!D250/Plan2!$J250)*100</f>
        <v>3.2629638161789964</v>
      </c>
      <c r="E250" s="1">
        <f>(Plan2!E250/Plan2!$J250)*100</f>
        <v>0.38949394574352253</v>
      </c>
      <c r="F250" s="1">
        <f>(Plan2!F250/Plan2!$J250)*100</f>
        <v>3.102033379975651</v>
      </c>
      <c r="G250" s="1">
        <f>(Plan2!G250/Plan2!$J250)*100</f>
        <v>7.000089014539812</v>
      </c>
      <c r="H250" s="1">
        <f>(Plan2!H250/Plan2!$J250)*100</f>
        <v>3.6698879321720344</v>
      </c>
      <c r="I250" s="1">
        <f>(Plan2!I250/Plan2!$J250)*100</f>
        <v>71.964223723675886</v>
      </c>
      <c r="J250" s="1">
        <f>(Plan2!J250/Plan2!$J250)*100</f>
        <v>100</v>
      </c>
      <c r="K250" s="36"/>
      <c r="L250" s="31"/>
      <c r="M250" s="31"/>
      <c r="N250" s="31"/>
      <c r="O250" s="31"/>
      <c r="P250" s="31"/>
      <c r="Q250" s="31"/>
    </row>
    <row r="251" spans="1:17" x14ac:dyDescent="0.25">
      <c r="A251" s="3">
        <v>43647</v>
      </c>
      <c r="B251" s="1">
        <f>(Plan2!B251/Plan2!$J251)*100</f>
        <v>55.03848251202291</v>
      </c>
      <c r="C251" s="1">
        <f>(Plan2!C251/Plan2!$J251)*100</f>
        <v>4.1797823822037445</v>
      </c>
      <c r="D251" s="1">
        <f>(Plan2!D251/Plan2!$J251)*100</f>
        <v>3.7060804619086896</v>
      </c>
      <c r="E251" s="1">
        <f>(Plan2!E251/Plan2!$J251)*100</f>
        <v>0.39640896681078031</v>
      </c>
      <c r="F251" s="1">
        <f>(Plan2!F251/Plan2!$J251)*100</f>
        <v>5.5751915674436789</v>
      </c>
      <c r="G251" s="1">
        <f>(Plan2!G251/Plan2!$J251)*100</f>
        <v>5.9839697383062846</v>
      </c>
      <c r="H251" s="1">
        <f>(Plan2!H251/Plan2!$J251)*100</f>
        <v>3.8489544421702431</v>
      </c>
      <c r="I251" s="1">
        <f>(Plan2!I251/Plan2!$J251)*100</f>
        <v>72.519003332038181</v>
      </c>
      <c r="J251" s="1">
        <f>(Plan2!J251/Plan2!$J251)*100</f>
        <v>100</v>
      </c>
      <c r="K251" s="36"/>
      <c r="L251" s="31"/>
      <c r="M251" s="31"/>
      <c r="N251" s="31"/>
      <c r="O251" s="31"/>
      <c r="P251" s="31"/>
      <c r="Q251" s="31"/>
    </row>
    <row r="252" spans="1:17" x14ac:dyDescent="0.25">
      <c r="A252" s="3">
        <v>43678</v>
      </c>
      <c r="B252" s="1">
        <f>(Plan2!B252/Plan2!$J252)*100</f>
        <v>48.418808676084232</v>
      </c>
      <c r="C252" s="1">
        <f>(Plan2!C252/Plan2!$J252)*100</f>
        <v>1.3133915009492008</v>
      </c>
      <c r="D252" s="1">
        <f>(Plan2!D252/Plan2!$J252)*100</f>
        <v>2.7703287234165859</v>
      </c>
      <c r="E252" s="1">
        <f>(Plan2!E252/Plan2!$J252)*100</f>
        <v>0.38199499689411592</v>
      </c>
      <c r="F252" s="1">
        <f>(Plan2!F252/Plan2!$J252)*100</f>
        <v>2.8549406327852269</v>
      </c>
      <c r="G252" s="1">
        <f>(Plan2!G252/Plan2!$J252)*100</f>
        <v>5.994653859956502</v>
      </c>
      <c r="H252" s="1">
        <f>(Plan2!H252/Plan2!$J252)*100</f>
        <v>20.330145417094396</v>
      </c>
      <c r="I252" s="1">
        <f>(Plan2!I252/Plan2!$J252)*100</f>
        <v>77.333026567769707</v>
      </c>
      <c r="J252" s="1">
        <f>(Plan2!J252/Plan2!$J252)*100</f>
        <v>100</v>
      </c>
      <c r="K252" s="36"/>
      <c r="L252" s="31"/>
      <c r="M252" s="31"/>
      <c r="N252" s="31"/>
      <c r="O252" s="31"/>
      <c r="P252" s="31"/>
      <c r="Q252" s="31"/>
    </row>
    <row r="253" spans="1:17" x14ac:dyDescent="0.25">
      <c r="A253" s="3">
        <v>43709</v>
      </c>
      <c r="B253" s="1">
        <f>(Plan2!B253/Plan2!$J253)*100</f>
        <v>57.01197435474554</v>
      </c>
      <c r="C253" s="1">
        <f>(Plan2!C253/Plan2!$J253)*100</f>
        <v>1.2500783231683359</v>
      </c>
      <c r="D253" s="1">
        <f>(Plan2!D253/Plan2!$J253)*100</f>
        <v>3.5434860851326535</v>
      </c>
      <c r="E253" s="1">
        <f>(Plan2!E253/Plan2!$J253)*100</f>
        <v>0.37472587219624776</v>
      </c>
      <c r="F253" s="1">
        <f>(Plan2!F253/Plan2!$J253)*100</f>
        <v>3.3435861138349967</v>
      </c>
      <c r="G253" s="1">
        <f>(Plan2!G253/Plan2!$J253)*100</f>
        <v>7.1025619250772092</v>
      </c>
      <c r="H253" s="1">
        <f>(Plan2!H253/Plan2!$J253)*100</f>
        <v>3.2064222165704295</v>
      </c>
      <c r="I253" s="1">
        <f>(Plan2!I253/Plan2!$J253)*100</f>
        <v>73.364405460851998</v>
      </c>
      <c r="J253" s="1">
        <f>(Plan2!J253/Plan2!$J253)*100</f>
        <v>100</v>
      </c>
      <c r="K253" s="36"/>
      <c r="L253" s="31"/>
      <c r="M253" s="31"/>
      <c r="N253" s="31"/>
      <c r="O253" s="31"/>
      <c r="P253" s="31"/>
      <c r="Q253" s="31"/>
    </row>
    <row r="254" spans="1:17" x14ac:dyDescent="0.25">
      <c r="A254" s="3">
        <v>43739</v>
      </c>
      <c r="B254" s="1">
        <f>(Plan2!B254/Plan2!$J254)*100</f>
        <v>56.990004238536166</v>
      </c>
      <c r="C254" s="1">
        <f>(Plan2!C254/Plan2!$J254)*100</f>
        <v>0.93029141927567438</v>
      </c>
      <c r="D254" s="1">
        <f>(Plan2!D254/Plan2!$J254)*100</f>
        <v>3.155053690688272</v>
      </c>
      <c r="E254" s="1">
        <f>(Plan2!E254/Plan2!$J254)*100</f>
        <v>0.3589976620861734</v>
      </c>
      <c r="F254" s="1">
        <f>(Plan2!F254/Plan2!$J254)*100</f>
        <v>3.2943073466407076</v>
      </c>
      <c r="G254" s="1">
        <f>(Plan2!G254/Plan2!$J254)*100</f>
        <v>5.8245198209860281</v>
      </c>
      <c r="H254" s="1">
        <f>(Plan2!H254/Plan2!$J254)*100</f>
        <v>3.2091776591317256</v>
      </c>
      <c r="I254" s="1">
        <f>(Plan2!I254/Plan2!$J254)*100</f>
        <v>73.420991288903565</v>
      </c>
      <c r="J254" s="1">
        <f>(Plan2!J254/Plan2!$J254)*100</f>
        <v>100</v>
      </c>
      <c r="K254" s="36"/>
      <c r="L254" s="31"/>
      <c r="M254" s="31"/>
      <c r="N254" s="31"/>
      <c r="O254" s="31"/>
      <c r="P254" s="31"/>
      <c r="Q254" s="31"/>
    </row>
    <row r="255" spans="1:17" x14ac:dyDescent="0.25">
      <c r="A255" s="3">
        <v>43770</v>
      </c>
      <c r="B255" s="1">
        <f>(Plan2!B255/Plan2!$J255)*100</f>
        <v>51.18625029808269</v>
      </c>
      <c r="C255" s="1">
        <f>(Plan2!C255/Plan2!$J255)*100</f>
        <v>0.51481937781930986</v>
      </c>
      <c r="D255" s="1">
        <f>(Plan2!D255/Plan2!$J255)*100</f>
        <v>3.0592762217926706</v>
      </c>
      <c r="E255" s="1">
        <f>(Plan2!E255/Plan2!$J255)*100</f>
        <v>0.34505554233794672</v>
      </c>
      <c r="F255" s="1">
        <f>(Plan2!F255/Plan2!$J255)*100</f>
        <v>2.2936949679748633</v>
      </c>
      <c r="G255" s="1">
        <f>(Plan2!G255/Plan2!$J255)*100</f>
        <v>7.0496896589535645</v>
      </c>
      <c r="H255" s="1">
        <f>(Plan2!H255/Plan2!$J255)*100</f>
        <v>17.732009303014628</v>
      </c>
      <c r="I255" s="1">
        <f>(Plan2!I255/Plan2!$J255)*100</f>
        <v>75.604225765937045</v>
      </c>
      <c r="J255" s="1">
        <f>(Plan2!J255/Plan2!$J255)*100</f>
        <v>100</v>
      </c>
      <c r="K255" s="36"/>
      <c r="L255" s="31"/>
      <c r="M255" s="31"/>
      <c r="N255" s="31"/>
      <c r="O255" s="31"/>
      <c r="P255" s="31"/>
      <c r="Q255" s="31"/>
    </row>
    <row r="256" spans="1:17" x14ac:dyDescent="0.25">
      <c r="A256" s="3">
        <v>43800</v>
      </c>
      <c r="B256" s="1">
        <f>(Plan2!B256/Plan2!$J256)*100</f>
        <v>47.579185691508741</v>
      </c>
      <c r="C256" s="1">
        <f>(Plan2!C256/Plan2!$J256)*100</f>
        <v>0.57967202056491263</v>
      </c>
      <c r="D256" s="1">
        <f>(Plan2!D256/Plan2!$J256)*100</f>
        <v>5.4649257208796831</v>
      </c>
      <c r="E256" s="1">
        <f>(Plan2!E256/Plan2!$J256)*100</f>
        <v>0.33864858885975907</v>
      </c>
      <c r="F256" s="1">
        <f>(Plan2!F256/Plan2!$J256)*100</f>
        <v>2.4188873123615604</v>
      </c>
      <c r="G256" s="1">
        <f>(Plan2!G256/Plan2!$J256)*100</f>
        <v>8.5509381388121177</v>
      </c>
      <c r="H256" s="1">
        <f>(Plan2!H256/Plan2!$J256)*100</f>
        <v>2.5565995141742786</v>
      </c>
      <c r="I256" s="1">
        <f>(Plan2!I256/Plan2!$J256)*100</f>
        <v>77.599663594252604</v>
      </c>
      <c r="J256" s="1">
        <f>(Plan2!J256/Plan2!$J256)*100</f>
        <v>100</v>
      </c>
      <c r="K256" s="36"/>
      <c r="L256" s="31"/>
      <c r="M256" s="31"/>
      <c r="N256" s="31"/>
      <c r="O256" s="31"/>
      <c r="P256" s="31"/>
      <c r="Q256" s="31"/>
    </row>
    <row r="257" spans="1:17" x14ac:dyDescent="0.25">
      <c r="A257" s="3">
        <v>43831</v>
      </c>
      <c r="B257" s="1">
        <f>(Plan2!B257/Plan2!$J257)*100</f>
        <v>63.220302703582</v>
      </c>
      <c r="C257" s="1">
        <f>(Plan2!C257/Plan2!$J257)*100</f>
        <v>1.5367974936703586</v>
      </c>
      <c r="D257" s="1">
        <f>(Plan2!D257/Plan2!$J257)*100</f>
        <v>3.2757606724921979</v>
      </c>
      <c r="E257" s="1">
        <f>(Plan2!E257/Plan2!$J257)*100</f>
        <v>0.28259405015263905</v>
      </c>
      <c r="F257" s="1">
        <f>(Plan2!F257/Plan2!$J257)*100</f>
        <v>2.8100925726804062</v>
      </c>
      <c r="G257" s="1">
        <f>(Plan2!G257/Plan2!$J257)*100</f>
        <v>7.373978112196375</v>
      </c>
      <c r="H257" s="1">
        <f>(Plan2!H257/Plan2!$J257)*100</f>
        <v>3.1393071188279298</v>
      </c>
      <c r="I257" s="1">
        <f>(Plan2!I257/Plan2!$J257)*100</f>
        <v>70.337017507804404</v>
      </c>
      <c r="J257" s="1">
        <f>(Plan2!J257/Plan2!$J257)*100</f>
        <v>100</v>
      </c>
      <c r="K257" s="36"/>
      <c r="L257" s="31"/>
      <c r="M257" s="31"/>
      <c r="N257" s="31"/>
      <c r="O257" s="31"/>
      <c r="P257" s="31"/>
      <c r="Q257" s="31"/>
    </row>
    <row r="258" spans="1:17" x14ac:dyDescent="0.25">
      <c r="A258" s="3">
        <v>43862</v>
      </c>
      <c r="B258" s="1">
        <f>(Plan2!B258/Plan2!$J258)*100</f>
        <v>48.224282334448446</v>
      </c>
      <c r="C258" s="1">
        <f>(Plan2!C258/Plan2!$J258)*100</f>
        <v>1.3429757566230973</v>
      </c>
      <c r="D258" s="1">
        <f>(Plan2!D258/Plan2!$J258)*100</f>
        <v>3.1190180792153037</v>
      </c>
      <c r="E258" s="1">
        <f>(Plan2!E258/Plan2!$J258)*100</f>
        <v>0.27149720455665405</v>
      </c>
      <c r="F258" s="1">
        <f>(Plan2!F258/Plan2!$J258)*100</f>
        <v>2.3705065953641116</v>
      </c>
      <c r="G258" s="1">
        <f>(Plan2!G258/Plan2!$J258)*100</f>
        <v>11.00007403665448</v>
      </c>
      <c r="H258" s="1">
        <f>(Plan2!H258/Plan2!$J258)*100</f>
        <v>17.012511264912121</v>
      </c>
      <c r="I258" s="1">
        <f>(Plan2!I258/Plan2!$J258)*100</f>
        <v>72.803548667167064</v>
      </c>
      <c r="J258" s="1">
        <f>(Plan2!J258/Plan2!$J258)*100</f>
        <v>100</v>
      </c>
      <c r="K258" s="36"/>
      <c r="L258" s="31"/>
      <c r="M258" s="31"/>
      <c r="N258" s="31"/>
      <c r="O258" s="31"/>
      <c r="P258" s="31"/>
      <c r="Q258" s="31"/>
    </row>
    <row r="259" spans="1:17" x14ac:dyDescent="0.25">
      <c r="A259" s="3">
        <v>43891</v>
      </c>
      <c r="B259" s="1">
        <f>(Plan2!B259/Plan2!$J259)*100</f>
        <v>60.681962694805605</v>
      </c>
      <c r="C259" s="1">
        <f>(Plan2!C259/Plan2!$J259)*100</f>
        <v>2.4974691430480376</v>
      </c>
      <c r="D259" s="1">
        <f>(Plan2!D259/Plan2!$J259)*100</f>
        <v>3.3458426606225276</v>
      </c>
      <c r="E259" s="1">
        <f>(Plan2!E259/Plan2!$J259)*100</f>
        <v>0.44345781414186675</v>
      </c>
      <c r="F259" s="1">
        <f>(Plan2!F259/Plan2!$J259)*100</f>
        <v>2.9079443886644127</v>
      </c>
      <c r="G259" s="1">
        <f>(Plan2!G259/Plan2!$J259)*100</f>
        <v>7.0282433181097863</v>
      </c>
      <c r="H259" s="1">
        <f>(Plan2!H259/Plan2!$J259)*100</f>
        <v>3.7559571731688646</v>
      </c>
      <c r="I259" s="1">
        <f>(Plan2!I259/Plan2!$J259)*100</f>
        <v>74.520023954957864</v>
      </c>
      <c r="J259" s="1">
        <f>(Plan2!J259/Plan2!$J259)*100</f>
        <v>100</v>
      </c>
      <c r="K259" s="36"/>
      <c r="L259" s="31"/>
      <c r="M259" s="31"/>
      <c r="N259" s="31"/>
      <c r="O259" s="31"/>
      <c r="P259" s="31"/>
      <c r="Q259" s="31"/>
    </row>
    <row r="260" spans="1:17" x14ac:dyDescent="0.25">
      <c r="A260" s="3">
        <v>43922</v>
      </c>
      <c r="B260" s="1">
        <f>(Plan2!B260/Plan2!$J260)*100</f>
        <v>48.780011824015787</v>
      </c>
      <c r="C260" s="1">
        <f>(Plan2!C260/Plan2!$J260)*100</f>
        <v>8.4817411271823282</v>
      </c>
      <c r="D260" s="1">
        <f>(Plan2!D260/Plan2!$J260)*100</f>
        <v>3.7734035551002352</v>
      </c>
      <c r="E260" s="1">
        <f>(Plan2!E260/Plan2!$J260)*100</f>
        <v>0.13076547426012861</v>
      </c>
      <c r="F260" s="1">
        <f>(Plan2!F260/Plan2!$J260)*100</f>
        <v>3.240625437637247</v>
      </c>
      <c r="G260" s="1">
        <f>(Plan2!G260/Plan2!$J260)*100</f>
        <v>5.9709912685022202</v>
      </c>
      <c r="H260" s="1">
        <f>(Plan2!H260/Plan2!$J260)*100</f>
        <v>2.7669831350461109</v>
      </c>
      <c r="I260" s="1">
        <f>(Plan2!I260/Plan2!$J260)*100</f>
        <v>73.061461922225831</v>
      </c>
      <c r="J260" s="1">
        <f>(Plan2!J260/Plan2!$J260)*100</f>
        <v>100</v>
      </c>
      <c r="K260" s="36"/>
      <c r="L260" s="31"/>
      <c r="M260" s="31"/>
      <c r="N260" s="31"/>
      <c r="O260" s="31"/>
      <c r="P260" s="31"/>
      <c r="Q260" s="31"/>
    </row>
    <row r="261" spans="1:17" x14ac:dyDescent="0.25">
      <c r="A261" s="3">
        <v>43952</v>
      </c>
      <c r="B261" s="1">
        <f>(Plan2!B261/Plan2!$J261)*100</f>
        <v>42.396875350362819</v>
      </c>
      <c r="C261" s="1">
        <f>(Plan2!C261/Plan2!$J261)*100</f>
        <v>5.2710630615452265</v>
      </c>
      <c r="D261" s="1">
        <f>(Plan2!D261/Plan2!$J261)*100</f>
        <v>3.6487116424174855</v>
      </c>
      <c r="E261" s="1">
        <f>(Plan2!E261/Plan2!$J261)*100</f>
        <v>0.53227162423209795</v>
      </c>
      <c r="F261" s="1">
        <f>(Plan2!F261/Plan2!$J261)*100</f>
        <v>2.7583950521147473</v>
      </c>
      <c r="G261" s="1">
        <f>(Plan2!G261/Plan2!$J261)*100</f>
        <v>7.1103993853326317</v>
      </c>
      <c r="H261" s="1">
        <f>(Plan2!H261/Plan2!$J261)*100</f>
        <v>18.034822299224153</v>
      </c>
      <c r="I261" s="1">
        <f>(Plan2!I261/Plan2!$J261)*100</f>
        <v>77.272010035880285</v>
      </c>
      <c r="J261" s="1">
        <f>(Plan2!J261/Plan2!$J261)*100</f>
        <v>100</v>
      </c>
      <c r="K261" s="36"/>
      <c r="L261" s="31"/>
      <c r="M261" s="31"/>
      <c r="N261" s="31"/>
      <c r="O261" s="31"/>
      <c r="P261" s="31"/>
      <c r="Q261" s="31"/>
    </row>
    <row r="262" spans="1:17" x14ac:dyDescent="0.25">
      <c r="A262" s="3">
        <v>43983</v>
      </c>
      <c r="B262" s="1">
        <f>(Plan2!B262/Plan2!$J262)*100</f>
        <v>46.624786818875513</v>
      </c>
      <c r="C262" s="1">
        <f>(Plan2!C262/Plan2!$J262)*100</f>
        <v>4.5748773859079215</v>
      </c>
      <c r="D262" s="1">
        <f>(Plan2!D262/Plan2!$J262)*100</f>
        <v>3.213214448774683</v>
      </c>
      <c r="E262" s="1">
        <f>(Plan2!E262/Plan2!$J262)*100</f>
        <v>0.33626392774970232</v>
      </c>
      <c r="F262" s="1">
        <f>(Plan2!F262/Plan2!$J262)*100</f>
        <v>2.7358794452152591</v>
      </c>
      <c r="G262" s="1">
        <f>(Plan2!G262/Plan2!$J262)*100</f>
        <v>4.9164046767420233</v>
      </c>
      <c r="H262" s="1">
        <f>(Plan2!H262/Plan2!$J262)*100</f>
        <v>0.89523171703270543</v>
      </c>
      <c r="I262" s="1">
        <f>(Plan2!I262/Plan2!$J262)*100</f>
        <v>76.090444851999678</v>
      </c>
      <c r="J262" s="1">
        <f>(Plan2!J262/Plan2!$J262)*100</f>
        <v>100</v>
      </c>
      <c r="K262" s="36"/>
      <c r="L262" s="31"/>
      <c r="M262" s="31"/>
      <c r="N262" s="31"/>
      <c r="O262" s="31"/>
      <c r="P262" s="31"/>
      <c r="Q262" s="31"/>
    </row>
    <row r="263" spans="1:17" x14ac:dyDescent="0.25">
      <c r="A263" s="3">
        <v>44013</v>
      </c>
      <c r="B263" s="1">
        <f>(Plan2!B263/Plan2!$J263)*100</f>
        <v>46.783775140680653</v>
      </c>
      <c r="C263" s="1">
        <f>(Plan2!C263/Plan2!$J263)*100</f>
        <v>4.3146434137619076</v>
      </c>
      <c r="D263" s="1">
        <f>(Plan2!D263/Plan2!$J263)*100</f>
        <v>3.0306650228529177</v>
      </c>
      <c r="E263" s="1">
        <f>(Plan2!E263/Plan2!$J263)*100</f>
        <v>0.25239735926499568</v>
      </c>
      <c r="F263" s="1">
        <f>(Plan2!F263/Plan2!$J263)*100</f>
        <v>4.5873441515737392</v>
      </c>
      <c r="G263" s="1">
        <f>(Plan2!G263/Plan2!$J263)*100</f>
        <v>4.8687840731741066</v>
      </c>
      <c r="H263" s="1">
        <f>(Plan2!H263/Plan2!$J263)*100</f>
        <v>1.6365271662777841</v>
      </c>
      <c r="I263" s="1">
        <f>(Plan2!I263/Plan2!$J263)*100</f>
        <v>76.285952997084124</v>
      </c>
      <c r="J263" s="1">
        <f>(Plan2!J263/Plan2!$J263)*100</f>
        <v>100</v>
      </c>
      <c r="K263" s="36"/>
      <c r="L263" s="31"/>
      <c r="M263" s="31"/>
      <c r="N263" s="31"/>
      <c r="O263" s="31"/>
      <c r="P263" s="31"/>
      <c r="Q263" s="31"/>
    </row>
    <row r="264" spans="1:17" x14ac:dyDescent="0.25">
      <c r="A264" s="3">
        <v>44044</v>
      </c>
      <c r="B264" s="1">
        <f>(Plan2!B264/Plan2!$J264)*100</f>
        <v>53.217793994038928</v>
      </c>
      <c r="C264" s="1">
        <f>(Plan2!C264/Plan2!$J264)*100</f>
        <v>1.9133464168242302</v>
      </c>
      <c r="D264" s="1">
        <f>(Plan2!D264/Plan2!$J264)*100</f>
        <v>3.0559589263780285</v>
      </c>
      <c r="E264" s="1">
        <f>(Plan2!E264/Plan2!$J264)*100</f>
        <v>0.26145051966281224</v>
      </c>
      <c r="F264" s="1">
        <f>(Plan2!F264/Plan2!$J264)*100</f>
        <v>3.2884548033598424</v>
      </c>
      <c r="G264" s="1">
        <f>(Plan2!G264/Plan2!$J264)*100</f>
        <v>5.1985971916901876</v>
      </c>
      <c r="H264" s="1">
        <f>(Plan2!H264/Plan2!$J264)*100</f>
        <v>5.3735589587283208</v>
      </c>
      <c r="I264" s="1">
        <f>(Plan2!I264/Plan2!$J264)*100</f>
        <v>74.039905096969392</v>
      </c>
      <c r="J264" s="1">
        <f>(Plan2!J264/Plan2!$J264)*100</f>
        <v>100</v>
      </c>
      <c r="K264" s="36"/>
      <c r="L264" s="31"/>
      <c r="M264" s="31"/>
      <c r="N264" s="31"/>
      <c r="O264" s="31"/>
      <c r="P264" s="31"/>
      <c r="Q264" s="31"/>
    </row>
    <row r="265" spans="1:17" x14ac:dyDescent="0.25">
      <c r="A265" s="3">
        <v>44075</v>
      </c>
      <c r="B265" s="1">
        <f>(Plan2!B265/Plan2!$J265)*100</f>
        <v>53.016117673980624</v>
      </c>
      <c r="C265" s="1">
        <f>(Plan2!C265/Plan2!$J265)*100</f>
        <v>1.3583045573048256</v>
      </c>
      <c r="D265" s="1">
        <f>(Plan2!D265/Plan2!$J265)*100</f>
        <v>2.9834006543650662</v>
      </c>
      <c r="E265" s="1">
        <f>(Plan2!E265/Plan2!$J265)*100</f>
        <v>0.3429948567276358</v>
      </c>
      <c r="F265" s="1">
        <f>(Plan2!F265/Plan2!$J265)*100</f>
        <v>2.8803117483443148</v>
      </c>
      <c r="G265" s="1">
        <f>(Plan2!G265/Plan2!$J265)*100</f>
        <v>4.052879439924931</v>
      </c>
      <c r="H265" s="1">
        <f>(Plan2!H265/Plan2!$J265)*100</f>
        <v>2.3037953124801813</v>
      </c>
      <c r="I265" s="1">
        <f>(Plan2!I265/Plan2!$J265)*100</f>
        <v>74.978421478831947</v>
      </c>
      <c r="J265" s="1">
        <f>(Plan2!J265/Plan2!$J265)*100</f>
        <v>100</v>
      </c>
      <c r="K265" s="36"/>
      <c r="L265" s="31"/>
      <c r="M265" s="31"/>
      <c r="N265" s="31"/>
      <c r="O265" s="31"/>
      <c r="P265" s="31"/>
      <c r="Q265" s="31"/>
    </row>
    <row r="266" spans="1:17" x14ac:dyDescent="0.25">
      <c r="A266" s="3">
        <v>44105</v>
      </c>
      <c r="B266" s="1">
        <f>(Plan2!B266/Plan2!$J266)*100</f>
        <v>59.028231160515034</v>
      </c>
      <c r="C266" s="1">
        <f>(Plan2!C266/Plan2!$J266)*100</f>
        <v>0.93221528754792671</v>
      </c>
      <c r="D266" s="1">
        <f>(Plan2!D266/Plan2!$J266)*100</f>
        <v>3.2233410450300481</v>
      </c>
      <c r="E266" s="1">
        <f>(Plan2!E266/Plan2!$J266)*100</f>
        <v>0.36497630567128958</v>
      </c>
      <c r="F266" s="1">
        <f>(Plan2!F266/Plan2!$J266)*100</f>
        <v>2.6819928353311853</v>
      </c>
      <c r="G266" s="1">
        <f>(Plan2!G266/Plan2!$J266)*100</f>
        <v>5.5006415403073516</v>
      </c>
      <c r="H266" s="1">
        <f>(Plan2!H266/Plan2!$J266)*100</f>
        <v>2.4821110599361518</v>
      </c>
      <c r="I266" s="1">
        <f>(Plan2!I266/Plan2!$J266)*100</f>
        <v>71.687723982843238</v>
      </c>
      <c r="J266" s="1">
        <f>(Plan2!J266/Plan2!$J266)*100</f>
        <v>100</v>
      </c>
      <c r="K266" s="36"/>
      <c r="L266" s="31"/>
      <c r="M266" s="31"/>
      <c r="N266" s="31"/>
      <c r="O266" s="31"/>
      <c r="P266" s="31"/>
      <c r="Q266" s="31"/>
    </row>
    <row r="267" spans="1:17" x14ac:dyDescent="0.25">
      <c r="A267" s="3">
        <v>44136</v>
      </c>
      <c r="B267" s="1">
        <f>(Plan2!B267/Plan2!$J267)*100</f>
        <v>57.510760975783306</v>
      </c>
      <c r="C267" s="1">
        <f>(Plan2!C267/Plan2!$J267)*100</f>
        <v>0.69498976455676675</v>
      </c>
      <c r="D267" s="1">
        <f>(Plan2!D267/Plan2!$J267)*100</f>
        <v>3.1094277755064437</v>
      </c>
      <c r="E267" s="1">
        <f>(Plan2!E267/Plan2!$J267)*100</f>
        <v>0.35144369169232659</v>
      </c>
      <c r="F267" s="1">
        <f>(Plan2!F267/Plan2!$J267)*100</f>
        <v>2.4786697673331695</v>
      </c>
      <c r="G267" s="1">
        <f>(Plan2!G267/Plan2!$J267)*100</f>
        <v>8.0428712455871487</v>
      </c>
      <c r="H267" s="1">
        <f>(Plan2!H267/Plan2!$J267)*100</f>
        <v>11.246826446407493</v>
      </c>
      <c r="I267" s="1">
        <f>(Plan2!I267/Plan2!$J267)*100</f>
        <v>73.569737275662121</v>
      </c>
      <c r="J267" s="1">
        <f>(Plan2!J267/Plan2!$J267)*100</f>
        <v>100</v>
      </c>
      <c r="K267" s="36"/>
      <c r="L267" s="31"/>
      <c r="M267" s="31"/>
      <c r="N267" s="31"/>
      <c r="O267" s="31"/>
      <c r="P267" s="31"/>
      <c r="Q267" s="31"/>
    </row>
    <row r="268" spans="1:17" x14ac:dyDescent="0.25">
      <c r="A268" s="3">
        <v>44166</v>
      </c>
      <c r="B268" s="1">
        <f>(Plan2!B268/Plan2!$J268)*100</f>
        <v>51.32774952114103</v>
      </c>
      <c r="C268" s="1">
        <f>(Plan2!C268/Plan2!$J268)*100</f>
        <v>0.6894700069138755</v>
      </c>
      <c r="D268" s="1">
        <f>(Plan2!D268/Plan2!$J268)*100</f>
        <v>5.556052166682826</v>
      </c>
      <c r="E268" s="1">
        <f>(Plan2!E268/Plan2!$J268)*100</f>
        <v>0.45372624409705986</v>
      </c>
      <c r="F268" s="1">
        <f>(Plan2!F268/Plan2!$J268)*100</f>
        <v>2.5312341590260434</v>
      </c>
      <c r="G268" s="1">
        <f>(Plan2!G268/Plan2!$J268)*100</f>
        <v>8.1668248451617469</v>
      </c>
      <c r="H268" s="1">
        <f>(Plan2!H268/Plan2!$J268)*100</f>
        <v>2.490982865987271</v>
      </c>
      <c r="I268" s="1">
        <f>(Plan2!I268/Plan2!$J268)*100</f>
        <v>75.336690307492162</v>
      </c>
      <c r="J268" s="1">
        <f>(Plan2!J268/Plan2!$J268)*100</f>
        <v>100</v>
      </c>
      <c r="K268" s="36"/>
      <c r="L268" s="31"/>
      <c r="M268" s="31"/>
      <c r="N268" s="31"/>
      <c r="O268" s="31"/>
      <c r="P268" s="31"/>
      <c r="Q268" s="31"/>
    </row>
    <row r="269" spans="1:17" x14ac:dyDescent="0.25">
      <c r="A269" s="3">
        <v>44197</v>
      </c>
      <c r="B269" s="1">
        <f>(Plan2!B269/Plan2!$J269)*100</f>
        <v>61.636628637076399</v>
      </c>
      <c r="C269" s="1">
        <f>(Plan2!C269/Plan2!$J269)*100</f>
        <v>1.391840684409883</v>
      </c>
      <c r="D269" s="1">
        <f>(Plan2!D269/Plan2!$J269)*100</f>
        <v>2.6480129501961613</v>
      </c>
      <c r="E269" s="1">
        <f>(Plan2!E269/Plan2!$J269)*100</f>
        <v>0.44255172768257856</v>
      </c>
      <c r="F269" s="1">
        <f>(Plan2!F269/Plan2!$J269)*100</f>
        <v>2.4637435603743185</v>
      </c>
      <c r="G269" s="1">
        <f>(Plan2!G269/Plan2!$J269)*100</f>
        <v>7.6604099911162145</v>
      </c>
      <c r="H269" s="1">
        <f>(Plan2!H269/Plan2!$J269)*100</f>
        <v>2.5105450307122892</v>
      </c>
      <c r="I269" s="1">
        <f>(Plan2!I269/Plan2!$J269)*100</f>
        <v>71.696957353711554</v>
      </c>
      <c r="J269" s="1">
        <f>(Plan2!J269/Plan2!$J269)*100</f>
        <v>100</v>
      </c>
      <c r="K269" s="36"/>
      <c r="L269" s="31"/>
      <c r="M269" s="31"/>
      <c r="N269" s="31"/>
      <c r="O269" s="31"/>
      <c r="P269" s="31"/>
      <c r="Q269" s="31"/>
    </row>
    <row r="270" spans="1:17" x14ac:dyDescent="0.25">
      <c r="A270" s="3">
        <v>44228</v>
      </c>
      <c r="B270" s="1">
        <f>(Plan2!B270/Plan2!$J270)*100</f>
        <v>54.919371219877924</v>
      </c>
      <c r="C270" s="1">
        <f>(Plan2!C270/Plan2!$J270)*100</f>
        <v>1.4577957437586784</v>
      </c>
      <c r="D270" s="1">
        <f>(Plan2!D270/Plan2!$J270)*100</f>
        <v>1.8575020852329129</v>
      </c>
      <c r="E270" s="1">
        <f>(Plan2!E270/Plan2!$J270)*100</f>
        <v>0.32018153856409948</v>
      </c>
      <c r="F270" s="1">
        <f>(Plan2!F270/Plan2!$J270)*100</f>
        <v>2.3753653852805616</v>
      </c>
      <c r="G270" s="1">
        <f>(Plan2!G270/Plan2!$J270)*100</f>
        <v>10.836311293040048</v>
      </c>
      <c r="H270" s="1">
        <f>(Plan2!H270/Plan2!$J270)*100</f>
        <v>13.193689486701221</v>
      </c>
      <c r="I270" s="1">
        <f>(Plan2!I270/Plan2!$J270)*100</f>
        <v>73.771958621265171</v>
      </c>
      <c r="J270" s="1">
        <f>(Plan2!J270/Plan2!$J270)*100</f>
        <v>100</v>
      </c>
      <c r="K270" s="36"/>
      <c r="L270" s="31"/>
      <c r="M270" s="31"/>
      <c r="N270" s="31"/>
      <c r="O270" s="31"/>
      <c r="P270" s="31"/>
      <c r="Q270" s="31"/>
    </row>
    <row r="271" spans="1:17" x14ac:dyDescent="0.25">
      <c r="A271" s="3">
        <v>44256</v>
      </c>
      <c r="B271" s="1">
        <f>(Plan2!B271/Plan2!$J271)*100</f>
        <v>57.192636743280175</v>
      </c>
      <c r="C271" s="1">
        <f>(Plan2!C271/Plan2!$J271)*100</f>
        <v>2.5948282911631959</v>
      </c>
      <c r="D271" s="1">
        <f>(Plan2!D271/Plan2!$J271)*100</f>
        <v>4.8029401915859165</v>
      </c>
      <c r="E271" s="1">
        <f>(Plan2!E271/Plan2!$J271)*100</f>
        <v>0.45330567892224938</v>
      </c>
      <c r="F271" s="1">
        <f>(Plan2!F271/Plan2!$J271)*100</f>
        <v>3.1832801085964704</v>
      </c>
      <c r="G271" s="1">
        <f>(Plan2!G271/Plan2!$J271)*100</f>
        <v>7.4240068781770709</v>
      </c>
      <c r="H271" s="1">
        <f>(Plan2!H271/Plan2!$J271)*100</f>
        <v>2.6542410330686037</v>
      </c>
      <c r="I271" s="1">
        <f>(Plan2!I271/Plan2!$J271)*100</f>
        <v>72.617501852435964</v>
      </c>
      <c r="J271" s="1">
        <f>(Plan2!J271/Plan2!$J271)*100</f>
        <v>100</v>
      </c>
      <c r="K271" s="36"/>
      <c r="L271" s="31"/>
      <c r="M271" s="31"/>
      <c r="N271" s="31"/>
      <c r="O271" s="31"/>
      <c r="P271" s="31"/>
      <c r="Q271" s="31"/>
    </row>
    <row r="272" spans="1:17" x14ac:dyDescent="0.25">
      <c r="A272" s="3">
        <v>44287</v>
      </c>
      <c r="B272" s="1">
        <f>(Plan2!B272/Plan2!$J272)*100</f>
        <v>60.99112463730274</v>
      </c>
      <c r="C272" s="1">
        <f>(Plan2!C272/Plan2!$J272)*100</f>
        <v>3.1027363773130401</v>
      </c>
      <c r="D272" s="1">
        <f>(Plan2!D272/Plan2!$J272)*100</f>
        <v>3.1403929248651763</v>
      </c>
      <c r="E272" s="1">
        <f>(Plan2!E272/Plan2!$J272)*100</f>
        <v>0.49345270673787234</v>
      </c>
      <c r="F272" s="1">
        <f>(Plan2!F272/Plan2!$J272)*100</f>
        <v>2.7872227840104751</v>
      </c>
      <c r="G272" s="1">
        <f>(Plan2!G272/Plan2!$J272)*100</f>
        <v>7.6611999927624934</v>
      </c>
      <c r="H272" s="1">
        <f>(Plan2!H272/Plan2!$J272)*100</f>
        <v>3.221050355266923</v>
      </c>
      <c r="I272" s="1">
        <f>(Plan2!I272/Plan2!$J272)*100</f>
        <v>70.876628429967042</v>
      </c>
      <c r="J272" s="1">
        <f>(Plan2!J272/Plan2!$J272)*100</f>
        <v>100</v>
      </c>
      <c r="K272" s="36"/>
      <c r="L272" s="31"/>
      <c r="M272" s="31"/>
      <c r="N272" s="31"/>
      <c r="O272" s="31"/>
      <c r="P272" s="31"/>
      <c r="Q272" s="31"/>
    </row>
    <row r="273" spans="1:17" x14ac:dyDescent="0.25">
      <c r="A273" s="3">
        <v>44317</v>
      </c>
      <c r="B273" s="1">
        <f>(Plan2!B273/Plan2!$J273)*100</f>
        <v>45.737382623001047</v>
      </c>
      <c r="C273" s="1">
        <f>(Plan2!C273/Plan2!$J273)*100</f>
        <v>1.4263119644499211</v>
      </c>
      <c r="D273" s="1">
        <f>(Plan2!D273/Plan2!$J273)*100</f>
        <v>2.6222893936680847</v>
      </c>
      <c r="E273" s="1">
        <f>(Plan2!E273/Plan2!$J273)*100</f>
        <v>0.36700100334460639</v>
      </c>
      <c r="F273" s="1">
        <f>(Plan2!F273/Plan2!$J273)*100</f>
        <v>2.3424915266340949</v>
      </c>
      <c r="G273" s="1">
        <f>(Plan2!G273/Plan2!$J273)*100</f>
        <v>7.4966968167960504</v>
      </c>
      <c r="H273" s="1">
        <f>(Plan2!H273/Plan2!$J273)*100</f>
        <v>18.646164376475262</v>
      </c>
      <c r="I273" s="1">
        <f>(Plan2!I273/Plan2!$J273)*100</f>
        <v>77.90805575791569</v>
      </c>
      <c r="J273" s="1">
        <f>(Plan2!J273/Plan2!$J273)*100</f>
        <v>100</v>
      </c>
      <c r="K273" s="36"/>
      <c r="L273" s="31"/>
      <c r="M273" s="31"/>
      <c r="N273" s="31"/>
      <c r="O273" s="31"/>
      <c r="P273" s="31"/>
      <c r="Q273" s="31"/>
    </row>
    <row r="274" spans="1:17" x14ac:dyDescent="0.25">
      <c r="A274" s="3">
        <v>44348</v>
      </c>
      <c r="B274" s="1">
        <f>(Plan2!B274/Plan2!$J274)*100</f>
        <v>58.878053137395767</v>
      </c>
      <c r="C274" s="1">
        <f>(Plan2!C274/Plan2!$J274)*100</f>
        <v>2.3145224397504749</v>
      </c>
      <c r="D274" s="1">
        <f>(Plan2!D274/Plan2!$J274)*100</f>
        <v>3.0003646127526218</v>
      </c>
      <c r="E274" s="1">
        <f>(Plan2!E274/Plan2!$J274)*100</f>
        <v>0.39649908455427024</v>
      </c>
      <c r="F274" s="1">
        <f>(Plan2!F274/Plan2!$J274)*100</f>
        <v>3.1959220056782209</v>
      </c>
      <c r="G274" s="1">
        <f>(Plan2!G274/Plan2!$J274)*100</f>
        <v>7.6296647492604537</v>
      </c>
      <c r="H274" s="1">
        <f>(Plan2!H274/Plan2!$J274)*100</f>
        <v>3.7424806610167742</v>
      </c>
      <c r="I274" s="1">
        <f>(Plan2!I274/Plan2!$J274)*100</f>
        <v>72.130620972147298</v>
      </c>
      <c r="J274" s="1">
        <f>(Plan2!J274/Plan2!$J274)*100</f>
        <v>100</v>
      </c>
      <c r="K274" s="36"/>
      <c r="L274" s="31"/>
      <c r="M274" s="31"/>
      <c r="N274" s="31"/>
      <c r="O274" s="31"/>
      <c r="P274" s="31"/>
      <c r="Q274" s="31"/>
    </row>
    <row r="275" spans="1:17" x14ac:dyDescent="0.25">
      <c r="A275" s="3">
        <v>44378</v>
      </c>
      <c r="B275" s="1">
        <f>(Plan2!B275/Plan2!$J275)*100</f>
        <v>56.626659330479825</v>
      </c>
      <c r="C275" s="1">
        <f>(Plan2!C275/Plan2!$J275)*100</f>
        <v>6.8632523978899957</v>
      </c>
      <c r="D275" s="1">
        <f>(Plan2!D275/Plan2!$J275)*100</f>
        <v>2.8052780564893824</v>
      </c>
      <c r="E275" s="1">
        <f>(Plan2!E275/Plan2!$J275)*100</f>
        <v>0.41165613050155936</v>
      </c>
      <c r="F275" s="1">
        <f>(Plan2!F275/Plan2!$J275)*100</f>
        <v>4.4052812789231686</v>
      </c>
      <c r="G275" s="1">
        <f>(Plan2!G275/Plan2!$J275)*100</f>
        <v>6.0324058407424612</v>
      </c>
      <c r="H275" s="1">
        <f>(Plan2!H275/Plan2!$J275)*100</f>
        <v>3.0910101881225884</v>
      </c>
      <c r="I275" s="1">
        <f>(Plan2!I275/Plan2!$J275)*100</f>
        <v>68.856894858984788</v>
      </c>
      <c r="J275" s="1">
        <f>(Plan2!J275/Plan2!$J275)*100</f>
        <v>100</v>
      </c>
      <c r="K275" s="36"/>
      <c r="L275" s="31"/>
      <c r="M275" s="31"/>
      <c r="N275" s="31"/>
      <c r="O275" s="31"/>
      <c r="P275" s="31"/>
      <c r="Q275" s="31"/>
    </row>
    <row r="276" spans="1:17" x14ac:dyDescent="0.25">
      <c r="A276" s="3">
        <v>44409</v>
      </c>
      <c r="B276" s="1">
        <f>(Plan2!B276/Plan2!$J276)*100</f>
        <v>50.855005773174931</v>
      </c>
      <c r="C276" s="1">
        <f>(Plan2!C276/Plan2!$J276)*100</f>
        <v>2.5087687816351689</v>
      </c>
      <c r="D276" s="1">
        <f>(Plan2!D276/Plan2!$J276)*100</f>
        <v>2.0992168399948117</v>
      </c>
      <c r="E276" s="1">
        <f>(Plan2!E276/Plan2!$J276)*100</f>
        <v>0.36740156945971192</v>
      </c>
      <c r="F276" s="1">
        <f>(Plan2!F276/Plan2!$J276)*100</f>
        <v>2.5122694506623038</v>
      </c>
      <c r="G276" s="1">
        <f>(Plan2!G276/Plan2!$J276)*100</f>
        <v>6.3146870724034772</v>
      </c>
      <c r="H276" s="1">
        <f>(Plan2!H276/Plan2!$J276)*100</f>
        <v>13.792715225292529</v>
      </c>
      <c r="I276" s="1">
        <f>(Plan2!I276/Plan2!$J276)*100</f>
        <v>73.351393716968644</v>
      </c>
      <c r="J276" s="1">
        <f>(Plan2!J276/Plan2!$J276)*100</f>
        <v>100</v>
      </c>
      <c r="K276" s="36"/>
      <c r="L276" s="31"/>
      <c r="M276" s="31"/>
      <c r="N276" s="31"/>
      <c r="O276" s="31"/>
      <c r="P276" s="31"/>
      <c r="Q276" s="31"/>
    </row>
    <row r="277" spans="1:17" x14ac:dyDescent="0.25">
      <c r="A277" s="3">
        <v>44440</v>
      </c>
      <c r="B277" s="1">
        <f>(Plan2!B277/Plan2!$J277)*100</f>
        <v>59.60693166468949</v>
      </c>
      <c r="C277" s="1">
        <f>(Plan2!C277/Plan2!$J277)*100</f>
        <v>2.6013276738957058</v>
      </c>
      <c r="D277" s="1">
        <f>(Plan2!D277/Plan2!$J277)*100</f>
        <v>3.1218114454797439</v>
      </c>
      <c r="E277" s="1">
        <f>(Plan2!E277/Plan2!$J277)*100</f>
        <v>0.41602055382625075</v>
      </c>
      <c r="F277" s="1">
        <f>(Plan2!F277/Plan2!$J277)*100</f>
        <v>2.6904967743000534</v>
      </c>
      <c r="G277" s="1">
        <f>(Plan2!G277/Plan2!$J277)*100</f>
        <v>5.8405991324249475</v>
      </c>
      <c r="H277" s="1">
        <f>(Plan2!H277/Plan2!$J277)*100</f>
        <v>3.3554473791051995</v>
      </c>
      <c r="I277" s="1">
        <f>(Plan2!I277/Plan2!$J277)*100</f>
        <v>71.223079604118112</v>
      </c>
      <c r="J277" s="1">
        <f>(Plan2!J277/Plan2!$J277)*100</f>
        <v>100</v>
      </c>
      <c r="K277" s="36"/>
      <c r="L277" s="31"/>
      <c r="M277" s="31"/>
      <c r="N277" s="31"/>
      <c r="O277" s="31"/>
      <c r="P277" s="31"/>
      <c r="Q277" s="31"/>
    </row>
    <row r="278" spans="1:17" x14ac:dyDescent="0.25">
      <c r="A278" s="3">
        <v>44470</v>
      </c>
      <c r="B278" s="1">
        <f>(Plan2!B278/Plan2!$J278)*100</f>
        <v>58.326337010796777</v>
      </c>
      <c r="C278" s="1">
        <f>(Plan2!C278/Plan2!$J278)*100</f>
        <v>2.4258225487364249</v>
      </c>
      <c r="D278" s="1">
        <f>(Plan2!D278/Plan2!$J278)*100</f>
        <v>3.1439232392003009</v>
      </c>
      <c r="E278" s="1">
        <f>(Plan2!E278/Plan2!$J278)*100</f>
        <v>0.47168455858022129</v>
      </c>
      <c r="F278" s="1">
        <f>(Plan2!F278/Plan2!$J278)*100</f>
        <v>3.6595257162801902</v>
      </c>
      <c r="G278" s="1">
        <f>(Plan2!G278/Plan2!$J278)*100</f>
        <v>6.5200829128636322</v>
      </c>
      <c r="H278" s="1">
        <f>(Plan2!H278/Plan2!$J278)*100</f>
        <v>3.1575002911331</v>
      </c>
      <c r="I278" s="1">
        <f>(Plan2!I278/Plan2!$J278)*100</f>
        <v>72.11220430277217</v>
      </c>
      <c r="J278" s="1">
        <f>(Plan2!J278/Plan2!$J278)*100</f>
        <v>100</v>
      </c>
      <c r="K278" s="36"/>
      <c r="L278" s="31"/>
      <c r="M278" s="31"/>
      <c r="N278" s="31"/>
      <c r="O278" s="31"/>
      <c r="P278" s="31"/>
      <c r="Q278" s="31"/>
    </row>
    <row r="279" spans="1:17" x14ac:dyDescent="0.25">
      <c r="A279" s="3">
        <v>44501</v>
      </c>
      <c r="B279" s="1">
        <f>(Plan2!B279/Plan2!$J279)*100</f>
        <v>54.178972266359494</v>
      </c>
      <c r="C279" s="1">
        <f>(Plan2!C279/Plan2!$J279)*100</f>
        <v>0.90370773685040096</v>
      </c>
      <c r="D279" s="1">
        <f>(Plan2!D279/Plan2!$J279)*100</f>
        <v>3.4734519397194186</v>
      </c>
      <c r="E279" s="1">
        <f>(Plan2!E279/Plan2!$J279)*100</f>
        <v>0.34408786525358004</v>
      </c>
      <c r="F279" s="1">
        <f>(Plan2!F279/Plan2!$J279)*100</f>
        <v>2.2711535735482831</v>
      </c>
      <c r="G279" s="1">
        <f>(Plan2!G279/Plan2!$J279)*100</f>
        <v>7.2823048483505266</v>
      </c>
      <c r="H279" s="1">
        <f>(Plan2!H279/Plan2!$J279)*100</f>
        <v>14.773536930204736</v>
      </c>
      <c r="I279" s="1">
        <f>(Plan2!I279/Plan2!$J279)*100</f>
        <v>75.049612630831206</v>
      </c>
      <c r="J279" s="1">
        <f>(Plan2!J279/Plan2!$J279)*100</f>
        <v>100</v>
      </c>
      <c r="K279" s="36"/>
      <c r="L279" s="31"/>
      <c r="M279" s="31"/>
      <c r="N279" s="31"/>
      <c r="O279" s="31"/>
      <c r="P279" s="31"/>
      <c r="Q279" s="31"/>
    </row>
    <row r="280" spans="1:17" x14ac:dyDescent="0.25">
      <c r="A280" s="3">
        <v>44531</v>
      </c>
      <c r="B280" s="1">
        <f>(Plan2!B280/Plan2!$J280)*100</f>
        <v>56.303075192690457</v>
      </c>
      <c r="C280" s="1">
        <f>(Plan2!C280/Plan2!$J280)*100</f>
        <v>0.83905471845782187</v>
      </c>
      <c r="D280" s="1">
        <f>(Plan2!D280/Plan2!$J280)*100</f>
        <v>5.6699249153147431</v>
      </c>
      <c r="E280" s="1">
        <f>(Plan2!E280/Plan2!$J280)*100</f>
        <v>0.48461055226456773</v>
      </c>
      <c r="F280" s="1">
        <f>(Plan2!F280/Plan2!$J280)*100</f>
        <v>2.4008373890492143</v>
      </c>
      <c r="G280" s="1">
        <f>(Plan2!G280/Plan2!$J280)*100</f>
        <v>7.761217337386368</v>
      </c>
      <c r="H280" s="1">
        <f>(Plan2!H280/Plan2!$J280)*100</f>
        <v>2.9088776062838231</v>
      </c>
      <c r="I280" s="1">
        <f>(Plan2!I280/Plan2!$J280)*100</f>
        <v>73.99756173049073</v>
      </c>
      <c r="J280" s="1">
        <f>(Plan2!J280/Plan2!$J280)*100</f>
        <v>100</v>
      </c>
      <c r="K280" s="36"/>
      <c r="L280" s="31"/>
      <c r="M280" s="31"/>
      <c r="N280" s="31"/>
      <c r="O280" s="31"/>
      <c r="P280" s="31"/>
      <c r="Q280" s="31"/>
    </row>
    <row r="281" spans="1:17" x14ac:dyDescent="0.25">
      <c r="A281" s="3">
        <v>44562</v>
      </c>
      <c r="B281" s="1">
        <f>(Plan2!B281/Plan2!$J281)*100</f>
        <v>61.560168643172183</v>
      </c>
      <c r="C281" s="1">
        <f>(Plan2!C281/Plan2!$J281)*100</f>
        <v>1.9377043529596978</v>
      </c>
      <c r="D281" s="1">
        <f>(Plan2!D281/Plan2!$J281)*100</f>
        <v>2.9461642767385769</v>
      </c>
      <c r="E281" s="1">
        <f>(Plan2!E281/Plan2!$J281)*100</f>
        <v>0.2996580159915655</v>
      </c>
      <c r="F281" s="1">
        <f>(Plan2!F281/Plan2!$J281)*100</f>
        <v>2.4752110016948858</v>
      </c>
      <c r="G281" s="1">
        <f>(Plan2!G281/Plan2!$J281)*100</f>
        <v>8.253455153444019</v>
      </c>
      <c r="H281" s="1">
        <f>(Plan2!H281/Plan2!$J281)*100</f>
        <v>3.1023625134664004</v>
      </c>
      <c r="I281" s="1">
        <f>(Plan2!I281/Plan2!$J281)*100</f>
        <v>71.733688671444341</v>
      </c>
      <c r="J281" s="1">
        <f>(Plan2!J281/Plan2!$J281)*100</f>
        <v>100</v>
      </c>
      <c r="K281" s="36"/>
      <c r="L281" s="31"/>
      <c r="M281" s="31"/>
      <c r="N281" s="31"/>
      <c r="O281" s="31"/>
      <c r="P281" s="31"/>
      <c r="Q281" s="31"/>
    </row>
    <row r="282" spans="1:17" x14ac:dyDescent="0.25">
      <c r="A282" s="3">
        <v>44593</v>
      </c>
      <c r="B282" s="1">
        <f>(Plan2!B282/Plan2!$J282)*100</f>
        <v>49.486056215359433</v>
      </c>
      <c r="C282" s="1">
        <f>(Plan2!C282/Plan2!$J282)*100</f>
        <v>1.4096148291740316</v>
      </c>
      <c r="D282" s="1">
        <f>(Plan2!D282/Plan2!$J282)*100</f>
        <v>1.514679462560784</v>
      </c>
      <c r="E282" s="1">
        <f>(Plan2!E282/Plan2!$J282)*100</f>
        <v>0.2094948022102614</v>
      </c>
      <c r="F282" s="1">
        <f>(Plan2!F282/Plan2!$J282)*100</f>
        <v>2.0032362428833479</v>
      </c>
      <c r="G282" s="1">
        <f>(Plan2!G282/Plan2!$J282)*100</f>
        <v>11.022603457404335</v>
      </c>
      <c r="H282" s="1">
        <f>(Plan2!H282/Plan2!$J282)*100</f>
        <v>17.155744904407229</v>
      </c>
      <c r="I282" s="1">
        <f>(Plan2!I282/Plan2!$J282)*100</f>
        <v>76.487580327135063</v>
      </c>
      <c r="J282" s="1">
        <f>(Plan2!J282/Plan2!$J282)*100</f>
        <v>100</v>
      </c>
      <c r="K282" s="36"/>
      <c r="L282" s="31"/>
      <c r="M282" s="31"/>
      <c r="N282" s="31"/>
      <c r="O282" s="31"/>
      <c r="P282" s="31"/>
      <c r="Q282" s="31"/>
    </row>
    <row r="283" spans="1:17" x14ac:dyDescent="0.25">
      <c r="A283" s="3">
        <v>44621</v>
      </c>
      <c r="B283" s="1">
        <f>(Plan2!B283/Plan2!$J283)*100</f>
        <v>52.882265575448194</v>
      </c>
      <c r="C283" s="1">
        <f>(Plan2!C283/Plan2!$J283)*100</f>
        <v>3.2154008362774387</v>
      </c>
      <c r="D283" s="1">
        <f>(Plan2!D283/Plan2!$J283)*100</f>
        <v>4.4911910687683037</v>
      </c>
      <c r="E283" s="1">
        <f>(Plan2!E283/Plan2!$J283)*100</f>
        <v>0.40030048648890665</v>
      </c>
      <c r="F283" s="1">
        <f>(Plan2!F283/Plan2!$J283)*100</f>
        <v>2.9509921388384295</v>
      </c>
      <c r="G283" s="1">
        <f>(Plan2!G283/Plan2!$J283)*100</f>
        <v>7.0207448404156558</v>
      </c>
      <c r="H283" s="1">
        <f>(Plan2!H283/Plan2!$J283)*100</f>
        <v>3.3295637540812177</v>
      </c>
      <c r="I283" s="1">
        <f>(Plan2!I283/Plan2!$J283)*100</f>
        <v>74.709865207768914</v>
      </c>
      <c r="J283" s="1">
        <f>(Plan2!J283/Plan2!$J283)*100</f>
        <v>100</v>
      </c>
      <c r="K283" s="36"/>
      <c r="L283" s="31"/>
      <c r="M283" s="31"/>
      <c r="N283" s="31"/>
      <c r="O283" s="31"/>
      <c r="P283" s="31"/>
      <c r="Q283" s="31"/>
    </row>
    <row r="284" spans="1:17" x14ac:dyDescent="0.25">
      <c r="A284" s="3">
        <v>44652</v>
      </c>
      <c r="B284" s="1">
        <f>(Plan2!B284/Plan2!$J284)*100</f>
        <v>54.582059669104787</v>
      </c>
      <c r="C284" s="1">
        <f>(Plan2!C284/Plan2!$J284)*100</f>
        <v>9.3904591194651132</v>
      </c>
      <c r="D284" s="1">
        <f>(Plan2!D284/Plan2!$J284)*100</f>
        <v>3.0729448453137911</v>
      </c>
      <c r="E284" s="1">
        <f>(Plan2!E284/Plan2!$J284)*100</f>
        <v>0.35499042842507528</v>
      </c>
      <c r="F284" s="1">
        <f>(Plan2!F284/Plan2!$J284)*100</f>
        <v>4.0356960014759489</v>
      </c>
      <c r="G284" s="1">
        <f>(Plan2!G284/Plan2!$J284)*100</f>
        <v>8.106341432002095</v>
      </c>
      <c r="H284" s="1">
        <f>(Plan2!H284/Plan2!$J284)*100</f>
        <v>2.4523507808220488</v>
      </c>
      <c r="I284" s="1">
        <f>(Plan2!I284/Plan2!$J284)*100</f>
        <v>70.150384690834571</v>
      </c>
      <c r="J284" s="1">
        <f>(Plan2!J284/Plan2!$J284)*100</f>
        <v>100</v>
      </c>
      <c r="K284" s="36"/>
      <c r="L284" s="31"/>
      <c r="M284" s="31"/>
      <c r="N284" s="31"/>
      <c r="O284" s="31"/>
      <c r="P284" s="31"/>
      <c r="Q284" s="31"/>
    </row>
    <row r="285" spans="1:17" x14ac:dyDescent="0.25">
      <c r="A285" s="3">
        <v>44682</v>
      </c>
      <c r="B285" s="1">
        <f>(Plan2!B285/Plan2!$J285)*100</f>
        <v>44.418307980970297</v>
      </c>
      <c r="C285" s="1">
        <f>(Plan2!C285/Plan2!$J285)*100</f>
        <v>3.7336648452313583</v>
      </c>
      <c r="D285" s="1">
        <f>(Plan2!D285/Plan2!$J285)*100</f>
        <v>2.3064466628512186</v>
      </c>
      <c r="E285" s="1">
        <f>(Plan2!E285/Plan2!$J285)*100</f>
        <v>0.39715227915771412</v>
      </c>
      <c r="F285" s="1">
        <f>(Plan2!F285/Plan2!$J285)*100</f>
        <v>2.4842803021801094</v>
      </c>
      <c r="G285" s="1">
        <f>(Plan2!G285/Plan2!$J285)*100</f>
        <v>6.9676891340906977</v>
      </c>
      <c r="H285" s="1">
        <f>(Plan2!H285/Plan2!$J285)*100</f>
        <v>11.735625261034288</v>
      </c>
      <c r="I285" s="1">
        <f>(Plan2!I285/Plan2!$J285)*100</f>
        <v>78.06439503887421</v>
      </c>
      <c r="J285" s="1">
        <f>(Plan2!J285/Plan2!$J285)*100</f>
        <v>100</v>
      </c>
      <c r="K285" s="36"/>
      <c r="L285" s="31"/>
      <c r="M285" s="31"/>
      <c r="N285" s="31"/>
      <c r="O285" s="31"/>
      <c r="P285" s="31"/>
      <c r="Q285" s="31"/>
    </row>
    <row r="286" spans="1:17" x14ac:dyDescent="0.25">
      <c r="A286" s="3">
        <v>44713</v>
      </c>
      <c r="B286" s="1">
        <f>(Plan2!B286/Plan2!$J286)*100</f>
        <v>55.119802024393707</v>
      </c>
      <c r="C286" s="1">
        <f>(Plan2!C286/Plan2!$J286)*100</f>
        <v>4.0227589291847305</v>
      </c>
      <c r="D286" s="1">
        <f>(Plan2!D286/Plan2!$J286)*100</f>
        <v>2.8746574633802444</v>
      </c>
      <c r="E286" s="1">
        <f>(Plan2!E286/Plan2!$J286)*100</f>
        <v>0.46514557675514639</v>
      </c>
      <c r="F286" s="1">
        <f>(Plan2!F286/Plan2!$J286)*100</f>
        <v>2.8839437469930598</v>
      </c>
      <c r="G286" s="1">
        <f>(Plan2!G286/Plan2!$J286)*100</f>
        <v>8.1948488849596899</v>
      </c>
      <c r="H286" s="1">
        <f>(Plan2!H286/Plan2!$J286)*100</f>
        <v>2.2778693831096324</v>
      </c>
      <c r="I286" s="1">
        <f>(Plan2!I286/Plan2!$J286)*100</f>
        <v>73.28662949295294</v>
      </c>
      <c r="J286" s="1">
        <f>(Plan2!J286/Plan2!$J286)*100</f>
        <v>100</v>
      </c>
      <c r="K286" s="36"/>
      <c r="L286" s="31"/>
      <c r="M286" s="31"/>
      <c r="N286" s="31"/>
      <c r="O286" s="31"/>
      <c r="P286" s="31"/>
      <c r="Q286" s="31"/>
    </row>
    <row r="287" spans="1:17" x14ac:dyDescent="0.25">
      <c r="A287" s="3">
        <v>44743</v>
      </c>
      <c r="B287" s="1">
        <f>(Plan2!B287/Plan2!$J287)*100</f>
        <v>57.276218562930957</v>
      </c>
      <c r="C287" s="1">
        <f>(Plan2!C287/Plan2!$J287)*100</f>
        <v>4.30785835004757</v>
      </c>
      <c r="D287" s="1">
        <f>(Plan2!D287/Plan2!$J287)*100</f>
        <v>3.2559739589389922</v>
      </c>
      <c r="E287" s="1">
        <f>(Plan2!E287/Plan2!$J287)*100</f>
        <v>0.48283274323026465</v>
      </c>
      <c r="F287" s="1">
        <f>(Plan2!F287/Plan2!$J287)*100</f>
        <v>4.1772015170589958</v>
      </c>
      <c r="G287" s="1">
        <f>(Plan2!G287/Plan2!$J287)*100</f>
        <v>7.9021027733859706</v>
      </c>
      <c r="H287" s="1">
        <f>(Plan2!H287/Plan2!$J287)*100</f>
        <v>2.5778018395134756</v>
      </c>
      <c r="I287" s="1">
        <f>(Plan2!I287/Plan2!$J287)*100</f>
        <v>72.182969847420978</v>
      </c>
      <c r="J287" s="1">
        <f>(Plan2!J287/Plan2!$J287)*100</f>
        <v>100</v>
      </c>
      <c r="K287" s="36"/>
      <c r="L287" s="31"/>
      <c r="M287" s="31"/>
      <c r="N287" s="31"/>
      <c r="O287" s="31"/>
      <c r="P287" s="31"/>
      <c r="Q287" s="31"/>
    </row>
    <row r="288" spans="1:17" x14ac:dyDescent="0.25">
      <c r="A288" s="3">
        <v>44774</v>
      </c>
      <c r="B288" s="1">
        <f>(Plan2!B288/Plan2!$J288)*100</f>
        <v>46.486550765758764</v>
      </c>
      <c r="C288" s="1">
        <f>(Plan2!C288/Plan2!$J288)*100</f>
        <v>2.18434546607461</v>
      </c>
      <c r="D288" s="1">
        <f>(Plan2!D288/Plan2!$J288)*100</f>
        <v>3.2445643217229558</v>
      </c>
      <c r="E288" s="1">
        <f>(Plan2!E288/Plan2!$J288)*100</f>
        <v>0.59036674104950615</v>
      </c>
      <c r="F288" s="1">
        <f>(Plan2!F288/Plan2!$J288)*100</f>
        <v>2.7004172174251733</v>
      </c>
      <c r="G288" s="1">
        <f>(Plan2!G288/Plan2!$J288)*100</f>
        <v>8.2885934177791132</v>
      </c>
      <c r="H288" s="1">
        <f>(Plan2!H288/Plan2!$J288)*100</f>
        <v>11.372266198452754</v>
      </c>
      <c r="I288" s="1">
        <f>(Plan2!I288/Plan2!$J288)*100</f>
        <v>77.814857546918773</v>
      </c>
      <c r="J288" s="1">
        <f>(Plan2!J288/Plan2!$J288)*100</f>
        <v>100</v>
      </c>
      <c r="K288" s="36"/>
      <c r="L288" s="31"/>
      <c r="M288" s="31"/>
      <c r="N288" s="31"/>
      <c r="O288" s="31"/>
      <c r="P288" s="31"/>
      <c r="Q288" s="31"/>
    </row>
    <row r="289" spans="1:17" x14ac:dyDescent="0.25">
      <c r="A289" s="3">
        <v>44805</v>
      </c>
      <c r="B289" s="1">
        <f>(Plan2!B289/Plan2!$J289)*100</f>
        <v>56.760835863879556</v>
      </c>
      <c r="C289" s="1">
        <f>(Plan2!C289/Plan2!$J289)*100</f>
        <v>1.727451791346855</v>
      </c>
      <c r="D289" s="1">
        <f>(Plan2!D289/Plan2!$J289)*100</f>
        <v>3.5438879363447002</v>
      </c>
      <c r="E289" s="1">
        <f>(Plan2!E289/Plan2!$J289)*100</f>
        <v>0.49925355743388311</v>
      </c>
      <c r="F289" s="1">
        <f>(Plan2!F289/Plan2!$J289)*100</f>
        <v>3.090415363634075</v>
      </c>
      <c r="G289" s="1">
        <f>(Plan2!G289/Plan2!$J289)*100</f>
        <v>8.3547499951216864</v>
      </c>
      <c r="H289" s="1">
        <f>(Plan2!H289/Plan2!$J289)*100</f>
        <v>1.8254376004375863</v>
      </c>
      <c r="I289" s="1">
        <f>(Plan2!I289/Plan2!$J289)*100</f>
        <v>73.92291612401911</v>
      </c>
      <c r="J289" s="1">
        <f>(Plan2!J289/Plan2!$J289)*100</f>
        <v>100</v>
      </c>
      <c r="K289" s="36"/>
      <c r="L289" s="31"/>
      <c r="M289" s="31"/>
      <c r="N289" s="31"/>
      <c r="O289" s="31"/>
      <c r="P289" s="31"/>
      <c r="Q289" s="31"/>
    </row>
    <row r="290" spans="1:17" x14ac:dyDescent="0.25">
      <c r="A290" s="3">
        <v>44835</v>
      </c>
      <c r="B290" s="1">
        <f>(Plan2!B290/Plan2!$J290)*100</f>
        <v>57.07329669025971</v>
      </c>
      <c r="C290" s="1">
        <f>(Plan2!C290/Plan2!$J290)*100</f>
        <v>1.2269216423399583</v>
      </c>
      <c r="D290" s="1">
        <f>(Plan2!D290/Plan2!$J290)*100</f>
        <v>3.4324857284209789</v>
      </c>
      <c r="E290" s="1">
        <f>(Plan2!E290/Plan2!$J290)*100</f>
        <v>0.5069448614311165</v>
      </c>
      <c r="F290" s="1">
        <f>(Plan2!F290/Plan2!$J290)*100</f>
        <v>2.6570352801656467</v>
      </c>
      <c r="G290" s="1">
        <f>(Plan2!G290/Plan2!$J290)*100</f>
        <v>8.2303179264821686</v>
      </c>
      <c r="H290" s="1">
        <f>(Plan2!H290/Plan2!$J290)*100</f>
        <v>2.5281459527610615</v>
      </c>
      <c r="I290" s="1">
        <f>(Plan2!I290/Plan2!$J290)*100</f>
        <v>73.962134394394837</v>
      </c>
      <c r="J290" s="1">
        <f>(Plan2!J290/Plan2!$J290)*100</f>
        <v>100</v>
      </c>
      <c r="K290" s="36"/>
      <c r="L290" s="31"/>
      <c r="M290" s="31"/>
      <c r="N290" s="31"/>
      <c r="O290" s="31"/>
      <c r="P290" s="31"/>
      <c r="Q290" s="31"/>
    </row>
    <row r="291" spans="1:17" x14ac:dyDescent="0.25">
      <c r="A291" s="3">
        <v>44866</v>
      </c>
      <c r="B291" s="1">
        <f>(Plan2!B291/Plan2!$J291)*100</f>
        <v>51.956423152633256</v>
      </c>
      <c r="C291" s="1">
        <f>(Plan2!C291/Plan2!$J291)*100</f>
        <v>0.79293912496525187</v>
      </c>
      <c r="D291" s="1">
        <f>(Plan2!D291/Plan2!$J291)*100</f>
        <v>3.0021939363101526</v>
      </c>
      <c r="E291" s="1">
        <f>(Plan2!E291/Plan2!$J291)*100</f>
        <v>0.4635063528359889</v>
      </c>
      <c r="F291" s="1">
        <f>(Plan2!F291/Plan2!$J291)*100</f>
        <v>2.2456701033186031</v>
      </c>
      <c r="G291" s="1">
        <f>(Plan2!G291/Plan2!$J291)*100</f>
        <v>9.5210302414052421</v>
      </c>
      <c r="H291" s="1">
        <f>(Plan2!H291/Plan2!$J291)*100</f>
        <v>5.9467629810590097</v>
      </c>
      <c r="I291" s="1">
        <f>(Plan2!I291/Plan2!$J291)*100</f>
        <v>76.236354675070771</v>
      </c>
      <c r="J291" s="1">
        <f>(Plan2!J291/Plan2!$J291)*100</f>
        <v>100</v>
      </c>
      <c r="K291" s="36"/>
      <c r="L291" s="31"/>
      <c r="M291" s="31"/>
      <c r="N291" s="31"/>
      <c r="O291" s="31"/>
      <c r="P291" s="31"/>
      <c r="Q291" s="31"/>
    </row>
    <row r="292" spans="1:17" x14ac:dyDescent="0.25">
      <c r="A292" s="3">
        <v>44896</v>
      </c>
      <c r="B292" s="1">
        <f>(Plan2!B292/Plan2!$J292)*100</f>
        <v>51.163734811359483</v>
      </c>
      <c r="C292" s="1">
        <f>(Plan2!C292/Plan2!$J292)*100</f>
        <v>0.88508212704366507</v>
      </c>
      <c r="D292" s="1">
        <f>(Plan2!D292/Plan2!$J292)*100</f>
        <v>7.9243219546355164</v>
      </c>
      <c r="E292" s="1">
        <f>(Plan2!E292/Plan2!$J292)*100</f>
        <v>0.5521252525815098</v>
      </c>
      <c r="F292" s="1">
        <f>(Plan2!F292/Plan2!$J292)*100</f>
        <v>2.2782474626444285</v>
      </c>
      <c r="G292" s="1">
        <f>(Plan2!G292/Plan2!$J292)*100</f>
        <v>9.9833359030272675</v>
      </c>
      <c r="H292" s="1">
        <f>(Plan2!H292/Plan2!$J292)*100</f>
        <v>2.0412319201815223</v>
      </c>
      <c r="I292" s="1">
        <f>(Plan2!I292/Plan2!$J292)*100</f>
        <v>76.310756638712277</v>
      </c>
      <c r="J292" s="1">
        <f>(Plan2!J292/Plan2!$J292)*100</f>
        <v>100</v>
      </c>
      <c r="K292" s="36"/>
      <c r="L292" s="31"/>
      <c r="M292" s="31"/>
      <c r="N292" s="31"/>
      <c r="O292" s="31"/>
      <c r="P292" s="31"/>
      <c r="Q292" s="31"/>
    </row>
    <row r="293" spans="1:17" x14ac:dyDescent="0.25">
      <c r="A293" s="3">
        <v>44957</v>
      </c>
      <c r="B293" s="1">
        <f>(Plan2!B293/Plan2!$J293)*100</f>
        <v>60.591920967387935</v>
      </c>
      <c r="C293" s="1">
        <f>(Plan2!C293/Plan2!$J293)*100</f>
        <v>2.3491790190204282</v>
      </c>
      <c r="D293" s="1">
        <f>(Plan2!D293/Plan2!$J293)*100</f>
        <v>3.2375585496098305</v>
      </c>
      <c r="E293" s="1">
        <f>(Plan2!E293/Plan2!$J293)*100</f>
        <v>0.62722825183498609</v>
      </c>
      <c r="F293" s="1">
        <f>(Plan2!F293/Plan2!$J293)*100</f>
        <v>2.8677483068704932</v>
      </c>
      <c r="G293" s="1">
        <f>(Plan2!G293/Plan2!$J293)*100</f>
        <v>9.5714819099706716</v>
      </c>
      <c r="H293" s="1">
        <f>(Plan2!H293/Plan2!$J293)*100</f>
        <v>1.8648146780357588</v>
      </c>
      <c r="I293" s="1">
        <f>(Plan2!I293/Plan2!$J293)*100</f>
        <v>71.768492127452603</v>
      </c>
      <c r="J293" s="1">
        <f>(Plan2!J293/Plan2!$J293)*100</f>
        <v>100</v>
      </c>
      <c r="K293" s="36"/>
      <c r="L293" s="31"/>
      <c r="M293" s="31"/>
      <c r="N293" s="31"/>
      <c r="O293" s="31"/>
      <c r="P293" s="31"/>
      <c r="Q293" s="31"/>
    </row>
    <row r="294" spans="1:17" x14ac:dyDescent="0.25">
      <c r="A294" s="3">
        <v>44985</v>
      </c>
      <c r="B294" s="1">
        <f>(Plan2!B294/Plan2!$J294)*100</f>
        <v>53.207494224247654</v>
      </c>
      <c r="C294" s="1">
        <f>(Plan2!C294/Plan2!$J294)*100</f>
        <v>1.9027576657186649</v>
      </c>
      <c r="D294" s="1">
        <f>(Plan2!D294/Plan2!$J294)*100</f>
        <v>3.0919696026135823</v>
      </c>
      <c r="E294" s="1">
        <f>(Plan2!E294/Plan2!$J294)*100</f>
        <v>0.47573774824698145</v>
      </c>
      <c r="F294" s="1">
        <f>(Plan2!F294/Plan2!$J294)*100</f>
        <v>2.4307646307171922</v>
      </c>
      <c r="G294" s="1">
        <f>(Plan2!G294/Plan2!$J294)*100</f>
        <v>13.824416557936248</v>
      </c>
      <c r="H294" s="1">
        <f>(Plan2!H294/Plan2!$J294)*100</f>
        <v>5.8387767935446888</v>
      </c>
      <c r="I294" s="1">
        <f>(Plan2!I294/Plan2!$J294)*100</f>
        <v>74.23300970159265</v>
      </c>
      <c r="J294" s="1">
        <f>(Plan2!J294/Plan2!$J294)*100</f>
        <v>100</v>
      </c>
      <c r="K294" s="36"/>
      <c r="L294" s="31"/>
      <c r="M294" s="31"/>
      <c r="N294" s="31"/>
      <c r="O294" s="31"/>
      <c r="P294" s="31"/>
      <c r="Q294" s="31"/>
    </row>
    <row r="295" spans="1:17" x14ac:dyDescent="0.25">
      <c r="A295" s="3">
        <v>45016</v>
      </c>
      <c r="B295" s="15">
        <f>(Plan2!B295/Plan2!$J295)*100</f>
        <v>53.158822616951603</v>
      </c>
      <c r="C295" s="15">
        <f>(Plan2!C295/Plan2!$J295)*100</f>
        <v>3.5600179584329283</v>
      </c>
      <c r="D295" s="15">
        <f>(Plan2!D295/Plan2!$J295)*100</f>
        <v>3.8953733884297375</v>
      </c>
      <c r="E295" s="15">
        <f>(Plan2!E295/Plan2!$J295)*100</f>
        <v>0.67466911372255367</v>
      </c>
      <c r="F295" s="15">
        <f>(Plan2!F295/Plan2!$J295)*100</f>
        <v>3.4571994943970239</v>
      </c>
      <c r="G295" s="15">
        <f>(Plan2!G295/Plan2!$J295)*100</f>
        <v>8.7220936102540101</v>
      </c>
      <c r="H295" s="15">
        <f>(Plan2!H295/Plan2!$J295)*100</f>
        <v>2.2642135203645251</v>
      </c>
      <c r="I295" s="15">
        <f>(Plan2!I295/Plan2!$J295)*100</f>
        <v>72.927456371282162</v>
      </c>
      <c r="J295" s="15">
        <f>(Plan2!J295/Plan2!$J295)*100</f>
        <v>100</v>
      </c>
      <c r="K295" s="1"/>
      <c r="L295" s="1"/>
      <c r="M295" s="1"/>
      <c r="N295" s="1"/>
    </row>
    <row r="296" spans="1:17" x14ac:dyDescent="0.25">
      <c r="A296" s="3">
        <v>45046</v>
      </c>
      <c r="B296" s="15">
        <f>(Plan2!B296/Plan2!$J296)*100</f>
        <v>51.554905130795639</v>
      </c>
      <c r="C296" s="15">
        <f>(Plan2!C296/Plan2!$J296)*100</f>
        <v>11.365366959564689</v>
      </c>
      <c r="D296" s="15">
        <f>(Plan2!D296/Plan2!$J296)*100</f>
        <v>2.9336414252222371</v>
      </c>
      <c r="E296" s="15">
        <f>(Plan2!E296/Plan2!$J296)*100</f>
        <v>0.34907295511494507</v>
      </c>
      <c r="F296" s="15">
        <f>(Plan2!F296/Plan2!$J296)*100</f>
        <v>3.5342583247915429</v>
      </c>
      <c r="G296" s="15">
        <f>(Plan2!G296/Plan2!$J296)*100</f>
        <v>7.6797977029272007</v>
      </c>
      <c r="H296" s="15">
        <f>(Plan2!H296/Plan2!$J296)*100</f>
        <v>1.6496490039496801</v>
      </c>
      <c r="I296" s="15">
        <f>(Plan2!I296/Plan2!$J296)*100</f>
        <v>70.372396012979749</v>
      </c>
      <c r="J296" s="15">
        <f>(Plan2!J296/Plan2!$J296)*100</f>
        <v>100</v>
      </c>
      <c r="K296" s="1"/>
      <c r="L296" s="1"/>
      <c r="M296" s="1"/>
      <c r="N296" s="1"/>
    </row>
    <row r="297" spans="1:17" x14ac:dyDescent="0.25">
      <c r="A297" s="3">
        <v>45077</v>
      </c>
      <c r="B297" s="15">
        <f>(Plan2!B297/Plan2!$J297)*100</f>
        <v>48.713603153101452</v>
      </c>
      <c r="C297" s="15">
        <f>(Plan2!C297/Plan2!$J297)*100</f>
        <v>3.9881878003268789</v>
      </c>
      <c r="D297" s="15">
        <f>(Plan2!D297/Plan2!$J297)*100</f>
        <v>3.1989227812764707</v>
      </c>
      <c r="E297" s="15">
        <f>(Plan2!E297/Plan2!$J297)*100</f>
        <v>0.49016006339296248</v>
      </c>
      <c r="F297" s="15">
        <f>(Plan2!F297/Plan2!$J297)*100</f>
        <v>2.8298889877050373</v>
      </c>
      <c r="G297" s="15">
        <f>(Plan2!G297/Plan2!$J297)*100</f>
        <v>8.8415315983746847</v>
      </c>
      <c r="H297" s="15">
        <f>(Plan2!H297/Plan2!$J297)*100</f>
        <v>5.5878384739796827</v>
      </c>
      <c r="I297" s="15">
        <f>(Plan2!I297/Plan2!$J297)*100</f>
        <v>75.768708552656136</v>
      </c>
      <c r="J297" s="15">
        <f>(Plan2!J297/Plan2!$J297)*100</f>
        <v>100</v>
      </c>
      <c r="K297" s="1"/>
      <c r="L297" s="1"/>
      <c r="M297" s="1"/>
      <c r="N297" s="1"/>
    </row>
    <row r="298" spans="1:17" x14ac:dyDescent="0.25">
      <c r="A298" s="3">
        <v>45107</v>
      </c>
      <c r="B298" s="15">
        <f>(Plan2!B298/Plan2!$J298)*100</f>
        <v>57.725339465123895</v>
      </c>
      <c r="C298" s="15">
        <f>(Plan2!C298/Plan2!$J298)*100</f>
        <v>3.7207306643406275</v>
      </c>
      <c r="D298" s="15">
        <f>(Plan2!D298/Plan2!$J298)*100</f>
        <v>3.5050844669617662</v>
      </c>
      <c r="E298" s="15">
        <f>(Plan2!E298/Plan2!$J298)*100</f>
        <v>0.58473938430811889</v>
      </c>
      <c r="F298" s="15">
        <f>(Plan2!F298/Plan2!$J298)*100</f>
        <v>2.9906247650258653</v>
      </c>
      <c r="G298" s="15">
        <f>(Plan2!G298/Plan2!$J298)*100</f>
        <v>9.681335252391273</v>
      </c>
      <c r="H298" s="15">
        <f>(Plan2!H298/Plan2!$J298)*100</f>
        <v>2.1626801999408309</v>
      </c>
      <c r="I298" s="15">
        <f>(Plan2!I298/Plan2!$J298)*100</f>
        <v>71.975146418501154</v>
      </c>
      <c r="J298" s="15">
        <f>(Plan2!J298/Plan2!$J298)*100</f>
        <v>100</v>
      </c>
      <c r="K298" s="1"/>
      <c r="L298" s="1"/>
      <c r="M298" s="1"/>
      <c r="N298" s="1"/>
    </row>
    <row r="299" spans="1:17" x14ac:dyDescent="0.25">
      <c r="A299" s="3">
        <v>45108</v>
      </c>
      <c r="B299" s="15">
        <f>(Plan2!B299/Plan2!$J299)*100</f>
        <v>46.246286876029693</v>
      </c>
      <c r="C299" s="15">
        <f>(Plan2!C299/Plan2!$J299)*100</f>
        <v>2.7451520751715441</v>
      </c>
      <c r="D299" s="15">
        <f>(Plan2!D299/Plan2!$J299)*100</f>
        <v>3.0161764683437973</v>
      </c>
      <c r="E299" s="15">
        <f>(Plan2!E299/Plan2!$J299)*100</f>
        <v>0.37862871307729878</v>
      </c>
      <c r="F299" s="15">
        <f>(Plan2!F299/Plan2!$J299)*100</f>
        <v>2.4492715016252902</v>
      </c>
      <c r="G299" s="15">
        <f>(Plan2!G299/Plan2!$J299)*100</f>
        <v>5.739229364522525</v>
      </c>
      <c r="H299" s="15">
        <f>(Plan2!H299/Plan2!$J299)*100</f>
        <v>1.5205097552414693</v>
      </c>
      <c r="I299" s="15">
        <f>(Plan2!I299/Plan2!$J299)*100</f>
        <v>78.051985064993772</v>
      </c>
      <c r="J299" s="15">
        <f>(Plan2!J299/Plan2!$J299)*100</f>
        <v>100</v>
      </c>
      <c r="K299" s="1"/>
      <c r="L299" s="1"/>
      <c r="M299" s="1"/>
      <c r="N299" s="1"/>
    </row>
    <row r="300" spans="1:17" x14ac:dyDescent="0.25">
      <c r="A300" s="3">
        <v>45139</v>
      </c>
      <c r="B300" s="15">
        <f>(Plan2!B300/Plan2!$J300)*100</f>
        <v>50.111065858865757</v>
      </c>
      <c r="C300" s="15">
        <f>(Plan2!C300/Plan2!$J300)*100</f>
        <v>2.5649523025345209</v>
      </c>
      <c r="D300" s="15">
        <f>(Plan2!D300/Plan2!$J300)*100</f>
        <v>3.1765777851482047</v>
      </c>
      <c r="E300" s="15">
        <f>(Plan2!E300/Plan2!$J300)*100</f>
        <v>0.46490026045437444</v>
      </c>
      <c r="F300" s="15">
        <f>(Plan2!F300/Plan2!$J300)*100</f>
        <v>2.5597633395015964</v>
      </c>
      <c r="G300" s="15">
        <f>(Plan2!G300/Plan2!$J300)*100</f>
        <v>6.6163455899729069</v>
      </c>
      <c r="H300" s="15">
        <f>(Plan2!H300/Plan2!$J300)*100</f>
        <v>6.7694011391694788</v>
      </c>
      <c r="I300" s="15">
        <f>(Plan2!I300/Plan2!$J300)*100</f>
        <v>76.32197385476131</v>
      </c>
      <c r="J300" s="15">
        <f>(Plan2!J300/Plan2!$J300)*100</f>
        <v>100</v>
      </c>
      <c r="K300" s="1"/>
      <c r="L300" s="1"/>
      <c r="M300" s="1"/>
      <c r="N300" s="1"/>
    </row>
    <row r="301" spans="1:17" x14ac:dyDescent="0.25">
      <c r="A301" s="3">
        <v>45170</v>
      </c>
      <c r="B301" s="15">
        <f>(Plan2!B301/Plan2!$J301)*100</f>
        <v>53.392877218174895</v>
      </c>
      <c r="C301" s="15">
        <f>(Plan2!C301/Plan2!$J301)*100</f>
        <v>2.2311676075284046</v>
      </c>
      <c r="D301" s="15">
        <f>(Plan2!D301/Plan2!$J301)*100</f>
        <v>3.3602621118860769</v>
      </c>
      <c r="E301" s="15">
        <f>(Plan2!E301/Plan2!$J301)*100</f>
        <v>0.48809636167487402</v>
      </c>
      <c r="F301" s="15">
        <f>(Plan2!F301/Plan2!$J301)*100</f>
        <v>3.4296294421673061</v>
      </c>
      <c r="G301" s="15">
        <f>(Plan2!G301/Plan2!$J301)*100</f>
        <v>6.3434236958536063</v>
      </c>
      <c r="H301" s="15">
        <f>(Plan2!H301/Plan2!$J301)*100</f>
        <v>2.0080300789156054</v>
      </c>
      <c r="I301" s="15">
        <f>(Plan2!I301/Plan2!$J301)*100</f>
        <v>74.920521232997814</v>
      </c>
      <c r="J301" s="15">
        <f>(Plan2!J301/Plan2!$J301)*100</f>
        <v>100</v>
      </c>
      <c r="K301" s="1"/>
      <c r="L301" s="1"/>
      <c r="M301" s="1"/>
      <c r="N301" s="1"/>
    </row>
    <row r="302" spans="1:17" x14ac:dyDescent="0.25">
      <c r="A302" s="3">
        <v>45200</v>
      </c>
      <c r="B302" s="15">
        <f>(Plan2!B302/Plan2!$J302)*100</f>
        <v>54.638629922674006</v>
      </c>
      <c r="C302" s="15">
        <f>(Plan2!C302/Plan2!$J302)*100</f>
        <v>2.42566334378634</v>
      </c>
      <c r="D302" s="15">
        <f>(Plan2!D302/Plan2!$J302)*100</f>
        <v>3.3938524598368103</v>
      </c>
      <c r="E302" s="15">
        <f>(Plan2!E302/Plan2!$J302)*100</f>
        <v>0.4400045346340864</v>
      </c>
      <c r="F302" s="15">
        <f>(Plan2!F302/Plan2!$J302)*100</f>
        <v>4.398714889953256</v>
      </c>
      <c r="G302" s="15">
        <f>(Plan2!G302/Plan2!$J302)*100</f>
        <v>7.3048049049345369</v>
      </c>
      <c r="H302" s="15">
        <f>(Plan2!H302/Plan2!$J302)*100</f>
        <v>2.5636535785279282</v>
      </c>
      <c r="I302" s="15">
        <f>(Plan2!I302/Plan2!$J302)*100</f>
        <v>73.676460916501085</v>
      </c>
      <c r="J302" s="15">
        <f>(Plan2!J302/Plan2!$J302)*100</f>
        <v>100</v>
      </c>
      <c r="K302" s="1"/>
      <c r="L302" s="1"/>
      <c r="M302" s="1"/>
      <c r="N302" s="1"/>
    </row>
    <row r="303" spans="1:17" x14ac:dyDescent="0.25">
      <c r="A303" s="3">
        <v>45231</v>
      </c>
      <c r="B303" s="15">
        <f>(Plan2!B303/Plan2!$J303)*100</f>
        <v>48.928747111563077</v>
      </c>
      <c r="C303" s="15">
        <f>(Plan2!C303/Plan2!$J303)*100</f>
        <v>0.98703979790578067</v>
      </c>
      <c r="D303" s="15">
        <f>(Plan2!D303/Plan2!$J303)*100</f>
        <v>3.4485791609729248</v>
      </c>
      <c r="E303" s="15">
        <f>(Plan2!E303/Plan2!$J303)*100</f>
        <v>0.46644707493854848</v>
      </c>
      <c r="F303" s="15">
        <f>(Plan2!F303/Plan2!$J303)*100</f>
        <v>2.4606614973819396</v>
      </c>
      <c r="G303" s="15">
        <f>(Plan2!G303/Plan2!$J303)*100</f>
        <v>8.2646688040004435</v>
      </c>
      <c r="H303" s="15">
        <f>(Plan2!H303/Plan2!$J303)*100</f>
        <v>10.200790769499681</v>
      </c>
      <c r="I303" s="15">
        <f>(Plan2!I303/Plan2!$J303)*100</f>
        <v>75.135783703658845</v>
      </c>
      <c r="J303" s="15">
        <f>(Plan2!J303/Plan2!$J303)*100</f>
        <v>100</v>
      </c>
      <c r="K303" s="1"/>
      <c r="L303" s="1"/>
      <c r="M303" s="1"/>
      <c r="N303" s="1"/>
    </row>
    <row r="304" spans="1:17" x14ac:dyDescent="0.25">
      <c r="A304" s="3">
        <v>45261</v>
      </c>
      <c r="B304" s="15">
        <f>(Plan2!B304/Plan2!$J304)*100</f>
        <v>50.039576652104543</v>
      </c>
      <c r="C304" s="15">
        <f>(Plan2!C304/Plan2!$J304)*100</f>
        <v>0.78493621441408035</v>
      </c>
      <c r="D304" s="15">
        <f>(Plan2!D304/Plan2!$J304)*100</f>
        <v>6.5257343237528094</v>
      </c>
      <c r="E304" s="15">
        <f>(Plan2!E304/Plan2!$J304)*100</f>
        <v>0.40234168818872224</v>
      </c>
      <c r="F304" s="15">
        <f>(Plan2!F304/Plan2!$J304)*100</f>
        <v>2.0621695486538889</v>
      </c>
      <c r="G304" s="15">
        <f>(Plan2!G304/Plan2!$J304)*100</f>
        <v>8.8563071400581403</v>
      </c>
      <c r="H304" s="15">
        <f>(Plan2!H304/Plan2!$J304)*100</f>
        <v>1.915582759812364</v>
      </c>
      <c r="I304" s="15">
        <f>(Plan2!I304/Plan2!$J304)*100</f>
        <v>74.415159494207188</v>
      </c>
      <c r="J304" s="15">
        <f>(Plan2!J304/Plan2!$J304)*100</f>
        <v>100</v>
      </c>
      <c r="K304" s="1"/>
      <c r="L304" s="1"/>
      <c r="M304" s="1"/>
      <c r="N304" s="1"/>
    </row>
    <row r="305" spans="1:17" x14ac:dyDescent="0.25">
      <c r="A305" s="3">
        <v>45292</v>
      </c>
      <c r="B305" s="15">
        <f>(Plan2!B305/Plan2!$J305)*100</f>
        <v>61.661367940531051</v>
      </c>
      <c r="C305" s="15">
        <f>(Plan2!C305/Plan2!$J305)*100</f>
        <v>2.3269923492154851</v>
      </c>
      <c r="D305" s="15">
        <f>(Plan2!D305/Plan2!$J305)*100</f>
        <v>3.2931868319639133</v>
      </c>
      <c r="E305" s="15">
        <f>(Plan2!E305/Plan2!$J305)*100</f>
        <v>0.51701936971411078</v>
      </c>
      <c r="F305" s="15">
        <f>(Plan2!F305/Plan2!$J305)*100</f>
        <v>2.3164694407426007</v>
      </c>
      <c r="G305" s="15">
        <f>(Plan2!G305/Plan2!$J305)*100</f>
        <v>8.5469684984195951</v>
      </c>
      <c r="H305" s="15">
        <f>(Plan2!H305/Plan2!$J305)*100</f>
        <v>1.6975060263975499</v>
      </c>
      <c r="I305" s="15">
        <f>(Plan2!I305/Plan2!$J305)*100</f>
        <v>71.473831372421188</v>
      </c>
      <c r="J305" s="15">
        <f>(Plan2!J305/Plan2!$J305)*100</f>
        <v>100</v>
      </c>
      <c r="K305" s="1"/>
      <c r="L305" s="1"/>
      <c r="M305" s="1"/>
      <c r="N305" s="1"/>
    </row>
    <row r="306" spans="1:17" x14ac:dyDescent="0.25">
      <c r="A306" s="3">
        <v>45323</v>
      </c>
      <c r="B306" s="15">
        <f>(Plan2!B306/Plan2!$J306)*100</f>
        <v>51.60707039177295</v>
      </c>
      <c r="C306" s="15">
        <f>(Plan2!C306/Plan2!$J306)*100</f>
        <v>1.8971707953337005</v>
      </c>
      <c r="D306" s="15">
        <f>(Plan2!D306/Plan2!$J306)*100</f>
        <v>3.0638423949163327</v>
      </c>
      <c r="E306" s="15">
        <f>(Plan2!E306/Plan2!$J306)*100</f>
        <v>0.58319820072309869</v>
      </c>
      <c r="F306" s="15">
        <f>(Plan2!F306/Plan2!$J306)*100</f>
        <v>2.0278408697731543</v>
      </c>
      <c r="G306" s="15">
        <f>(Plan2!G306/Plan2!$J306)*100</f>
        <v>11.665832972925328</v>
      </c>
      <c r="H306" s="15">
        <f>(Plan2!H306/Plan2!$J306)*100</f>
        <v>8.6692610894297619</v>
      </c>
      <c r="I306" s="15">
        <f>(Plan2!I306/Plan2!$J306)*100</f>
        <v>75.124820324955422</v>
      </c>
      <c r="J306" s="15">
        <f>(Plan2!J306/Plan2!$J306)*100</f>
        <v>100</v>
      </c>
      <c r="K306" s="1"/>
      <c r="L306" s="1"/>
      <c r="M306" s="1"/>
      <c r="N306" s="1"/>
    </row>
    <row r="307" spans="1:17" x14ac:dyDescent="0.25">
      <c r="A307" s="3">
        <v>45352</v>
      </c>
      <c r="B307" s="15">
        <f>(Plan2!B307/Plan2!$J307)*100</f>
        <v>53.620401687194942</v>
      </c>
      <c r="C307" s="15">
        <f>(Plan2!C307/Plan2!$J307)*100</f>
        <v>3.2973562756554191</v>
      </c>
      <c r="D307" s="15">
        <f>(Plan2!D307/Plan2!$J307)*100</f>
        <v>5.9232440464286897</v>
      </c>
      <c r="E307" s="15">
        <f>(Plan2!E307/Plan2!$J307)*100</f>
        <v>0.52985395563758275</v>
      </c>
      <c r="F307" s="15">
        <f>(Plan2!F307/Plan2!$J307)*100</f>
        <v>2.4964979229231714</v>
      </c>
      <c r="G307" s="15">
        <f>(Plan2!G307/Plan2!$J307)*100</f>
        <v>7.4819932895943477</v>
      </c>
      <c r="H307" s="15">
        <f>(Plan2!H307/Plan2!$J307)*100</f>
        <v>2.071571145298619</v>
      </c>
      <c r="I307" s="15">
        <f>(Plan2!I307/Plan2!$J307)*100</f>
        <v>74.24440316209359</v>
      </c>
      <c r="J307" s="15">
        <f>(Plan2!J307/Plan2!$J307)*100</f>
        <v>100</v>
      </c>
      <c r="K307" s="1"/>
      <c r="L307" s="1"/>
      <c r="M307" s="1"/>
      <c r="N307" s="1"/>
    </row>
    <row r="308" spans="1:17" x14ac:dyDescent="0.25">
      <c r="A308" s="3">
        <v>45383</v>
      </c>
      <c r="B308" s="15">
        <f>(Plan2!B308/Plan2!$J308)*100</f>
        <v>51.764597248339228</v>
      </c>
      <c r="C308" s="15">
        <f>(Plan2!C308/Plan2!$J308)*100</f>
        <v>10.824228598414534</v>
      </c>
      <c r="D308" s="15">
        <f>(Plan2!D308/Plan2!$J308)*100</f>
        <v>1.1432234921846978</v>
      </c>
      <c r="E308" s="15">
        <f>(Plan2!E308/Plan2!$J308)*100</f>
        <v>0.46594524840627827</v>
      </c>
      <c r="F308" s="15">
        <f>(Plan2!F308/Plan2!$J308)*100</f>
        <v>3.140978416082199</v>
      </c>
      <c r="G308" s="15">
        <f>(Plan2!G308/Plan2!$J308)*100</f>
        <v>6.5638650898457387</v>
      </c>
      <c r="H308" s="15">
        <f>(Plan2!H308/Plan2!$J308)*100</f>
        <v>4.6865945593973004</v>
      </c>
      <c r="I308" s="15">
        <f>(Plan2!I308/Plan2!$J308)*100</f>
        <v>70.574803702653639</v>
      </c>
      <c r="J308" s="15">
        <f>(Plan2!J308/Plan2!$J308)*100</f>
        <v>100</v>
      </c>
      <c r="K308" s="1"/>
      <c r="L308" s="1"/>
      <c r="M308" s="1"/>
      <c r="N308" s="1"/>
    </row>
    <row r="309" spans="1:17" x14ac:dyDescent="0.25">
      <c r="A309" s="3">
        <v>45413</v>
      </c>
      <c r="B309" s="15">
        <f>(Plan2!B309/Plan2!$J309)*100</f>
        <v>51.709115855444054</v>
      </c>
      <c r="C309" s="15">
        <f>(Plan2!C309/Plan2!$J309)*100</f>
        <v>3.4371536492509702</v>
      </c>
      <c r="D309" s="15">
        <f>(Plan2!D309/Plan2!$J309)*100</f>
        <v>3.4628753861386898</v>
      </c>
      <c r="E309" s="15">
        <f>(Plan2!E309/Plan2!$J309)*100</f>
        <v>0.52278648496119173</v>
      </c>
      <c r="F309" s="15">
        <f>(Plan2!F309/Plan2!$J309)*100</f>
        <v>2.1356547200656091</v>
      </c>
      <c r="G309" s="15">
        <f>(Plan2!G309/Plan2!$J309)*100</f>
        <v>8.2680611561147934</v>
      </c>
      <c r="H309" s="15">
        <f>(Plan2!H309/Plan2!$J309)*100</f>
        <v>8.4183631771007121</v>
      </c>
      <c r="I309" s="15">
        <f>(Plan2!I309/Plan2!$J309)*100</f>
        <v>74.841614221316206</v>
      </c>
      <c r="J309" s="15">
        <f>(Plan2!J309/Plan2!$J309)*100</f>
        <v>100</v>
      </c>
      <c r="K309" s="1"/>
      <c r="L309" s="1"/>
      <c r="M309" s="1"/>
      <c r="N309" s="1"/>
    </row>
    <row r="310" spans="1:17" x14ac:dyDescent="0.25">
      <c r="A310" s="3">
        <v>45444</v>
      </c>
      <c r="B310" s="15">
        <f>(Plan2!B310/Plan2!$J310)*100</f>
        <v>57.632381768584231</v>
      </c>
      <c r="C310" s="15">
        <f>(Plan2!C310/Plan2!$J310)*100</f>
        <v>2.8782394107994889</v>
      </c>
      <c r="D310" s="15">
        <f>(Plan2!D310/Plan2!$J310)*100</f>
        <v>3.2141744854941381</v>
      </c>
      <c r="E310" s="15">
        <f>(Plan2!E310/Plan2!$J310)*100</f>
        <v>0.36685442234932975</v>
      </c>
      <c r="F310" s="15">
        <f>(Plan2!F310/Plan2!$J310)*100</f>
        <v>1.970188012995401</v>
      </c>
      <c r="G310" s="15">
        <f>(Plan2!G310/Plan2!$J310)*100</f>
        <v>8.779942070595526</v>
      </c>
      <c r="H310" s="15">
        <f>(Plan2!H310/Plan2!$J310)*100</f>
        <v>1.9635437916660767</v>
      </c>
      <c r="I310" s="15">
        <f>(Plan2!I310/Plan2!$J310)*100</f>
        <v>72.679722751373944</v>
      </c>
      <c r="J310" s="15">
        <f>(Plan2!J310/Plan2!$J310)*100</f>
        <v>100</v>
      </c>
      <c r="K310" s="1"/>
      <c r="L310" s="1"/>
      <c r="M310" s="1"/>
      <c r="N310" s="1"/>
    </row>
    <row r="311" spans="1:17" x14ac:dyDescent="0.25">
      <c r="A311" s="3">
        <v>45474</v>
      </c>
      <c r="B311" s="15">
        <f>(Plan2!B311/Plan2!$J311)*100</f>
        <v>59.345849089563806</v>
      </c>
      <c r="C311" s="15">
        <f>(Plan2!C311/Plan2!$J311)*100</f>
        <v>3.2147464245305133</v>
      </c>
      <c r="D311" s="15">
        <f>(Plan2!D311/Plan2!$J311)*100</f>
        <v>4.1055408525986747</v>
      </c>
      <c r="E311" s="15">
        <f>(Plan2!E311/Plan2!$J311)*100</f>
        <v>0.72815838397792643</v>
      </c>
      <c r="F311" s="15">
        <f>(Plan2!F311/Plan2!$J311)*100</f>
        <v>2.409902707269306</v>
      </c>
      <c r="G311" s="15">
        <f>(Plan2!G311/Plan2!$J311)*100</f>
        <v>5.9782517576904972</v>
      </c>
      <c r="H311" s="15">
        <f>(Plan2!H311/Plan2!$J311)*100</f>
        <v>0.11068342850866647</v>
      </c>
      <c r="I311" s="15">
        <f>(Plan2!I311/Plan2!$J311)*100</f>
        <v>72.509314514742741</v>
      </c>
      <c r="J311" s="15">
        <f>(Plan2!J311/Plan2!$J311)*100</f>
        <v>100</v>
      </c>
      <c r="K311" s="1"/>
      <c r="L311" s="1"/>
      <c r="M311" s="1"/>
      <c r="N311" s="1"/>
    </row>
    <row r="312" spans="1:17" x14ac:dyDescent="0.25">
      <c r="A312" s="3">
        <v>45505</v>
      </c>
      <c r="B312" s="15">
        <f>(Plan2!B312/Plan2!$J312)*100</f>
        <v>51.803079396281234</v>
      </c>
      <c r="C312" s="15">
        <f>(Plan2!C312/Plan2!$J312)*100</f>
        <v>2.5344064984034289</v>
      </c>
      <c r="D312" s="15">
        <f>(Plan2!D312/Plan2!$J312)*100</f>
        <v>2.8751435780151517</v>
      </c>
      <c r="E312" s="15">
        <f>(Plan2!E312/Plan2!$J312)*100</f>
        <v>0.61920455452148893</v>
      </c>
      <c r="F312" s="15">
        <f>(Plan2!F312/Plan2!$J312)*100</f>
        <v>2.2231621424140595</v>
      </c>
      <c r="G312" s="15">
        <f>(Plan2!G312/Plan2!$J312)*100</f>
        <v>7.998163091813784</v>
      </c>
      <c r="H312" s="15">
        <f>(Plan2!H312/Plan2!$J312)*100</f>
        <v>7.8854713800488847</v>
      </c>
      <c r="I312" s="15">
        <f>(Plan2!I312/Plan2!$J312)*100</f>
        <v>75.121454863946056</v>
      </c>
      <c r="J312" s="15">
        <f>(Plan2!J312/Plan2!$J312)*100</f>
        <v>100</v>
      </c>
      <c r="K312" s="1"/>
      <c r="L312" s="1"/>
      <c r="M312" s="1"/>
      <c r="N312" s="1"/>
    </row>
    <row r="313" spans="1:17" x14ac:dyDescent="0.25">
      <c r="A313" s="3">
        <v>45536</v>
      </c>
      <c r="B313" s="15">
        <f>(Plan2!B313/Plan2!$J313)*100</f>
        <v>56.655318772438221</v>
      </c>
      <c r="C313" s="15">
        <f>(Plan2!C313/Plan2!$J313)*100</f>
        <v>2.9238165609648097</v>
      </c>
      <c r="D313" s="15">
        <f>(Plan2!D313/Plan2!$J313)*100</f>
        <v>3.6820368658475635</v>
      </c>
      <c r="E313" s="15">
        <f>(Plan2!E313/Plan2!$J313)*100</f>
        <v>0.51224636685727265</v>
      </c>
      <c r="F313" s="15">
        <f>(Plan2!F313/Plan2!$J313)*100</f>
        <v>4.405778764965242</v>
      </c>
      <c r="G313" s="15">
        <f>(Plan2!G313/Plan2!$J313)*100</f>
        <v>6.2564662834221592</v>
      </c>
      <c r="H313" s="15">
        <f>(Plan2!H313/Plan2!$J313)*100</f>
        <v>2.015784521711566</v>
      </c>
      <c r="I313" s="15">
        <f>(Plan2!I313/Plan2!$J313)*100</f>
        <v>73.445932054045187</v>
      </c>
      <c r="J313" s="15">
        <f>(Plan2!J313/Plan2!$J313)*100</f>
        <v>100</v>
      </c>
      <c r="K313" s="1"/>
      <c r="L313" s="1"/>
      <c r="M313" s="1"/>
      <c r="N313" s="1"/>
    </row>
    <row r="314" spans="1:17" x14ac:dyDescent="0.25">
      <c r="A314" s="3">
        <v>45566</v>
      </c>
      <c r="B314" s="15">
        <f>(Plan2!B314/Plan2!$J314)*100</f>
        <v>56.009139143522169</v>
      </c>
      <c r="C314" s="15">
        <f>(Plan2!C314/Plan2!$J314)*100</f>
        <v>1.85326839443434</v>
      </c>
      <c r="D314" s="15">
        <f>(Plan2!D314/Plan2!$J314)*100</f>
        <v>3.8703576920014062</v>
      </c>
      <c r="E314" s="15">
        <f>(Plan2!E314/Plan2!$J314)*100</f>
        <v>0.6905914705790811</v>
      </c>
      <c r="F314" s="15">
        <f>(Plan2!F314/Plan2!$J314)*100</f>
        <v>3.087054277887225</v>
      </c>
      <c r="G314" s="15">
        <f>(Plan2!G314/Plan2!$J314)*100</f>
        <v>7.0089927579792404</v>
      </c>
      <c r="H314" s="15">
        <f>(Plan2!H314/Plan2!$J314)*100</f>
        <v>1.9847219159997862</v>
      </c>
      <c r="I314" s="15">
        <f>(Plan2!I314/Plan2!$J314)*100</f>
        <v>74.141222172836848</v>
      </c>
      <c r="J314" s="15">
        <f>(Plan2!J314/Plan2!$J314)*100</f>
        <v>100</v>
      </c>
      <c r="K314" s="1"/>
      <c r="L314" s="1"/>
      <c r="M314" s="1"/>
      <c r="N314" s="1"/>
    </row>
    <row r="315" spans="1:17" x14ac:dyDescent="0.25">
      <c r="A315" s="3">
        <v>45597</v>
      </c>
      <c r="B315" s="15">
        <f>(Plan2!B315/Plan2!$J315)*100</f>
        <v>56.914163984656859</v>
      </c>
      <c r="C315" s="15">
        <f>(Plan2!C315/Plan2!$J315)*100</f>
        <v>1.0179701261801983</v>
      </c>
      <c r="D315" s="15">
        <f>(Plan2!D315/Plan2!$J315)*100</f>
        <v>3.438667284805867</v>
      </c>
      <c r="E315" s="15">
        <f>(Plan2!E315/Plan2!$J315)*100</f>
        <v>0.57083455742368738</v>
      </c>
      <c r="F315" s="15">
        <f>(Plan2!F315/Plan2!$J315)*100</f>
        <v>2.1873378942817179</v>
      </c>
      <c r="G315" s="15">
        <f>(Plan2!G315/Plan2!$J315)*100</f>
        <v>8.6093917549730996</v>
      </c>
      <c r="H315" s="15">
        <f>(Plan2!H315/Plan2!$J315)*100</f>
        <v>7.1041274306844553</v>
      </c>
      <c r="I315" s="15">
        <f>(Plan2!I315/Plan2!$J315)*100</f>
        <v>74.085171314534676</v>
      </c>
      <c r="J315" s="15">
        <f>(Plan2!J315/Plan2!$J315)*100</f>
        <v>100</v>
      </c>
      <c r="K315" s="1"/>
      <c r="L315" s="1"/>
      <c r="M315" s="1"/>
      <c r="N315" s="1"/>
    </row>
    <row r="316" spans="1:17" x14ac:dyDescent="0.25">
      <c r="A316" s="3">
        <v>45627</v>
      </c>
      <c r="B316" s="15">
        <f>(Plan2!B316/Plan2!$J316)*100</f>
        <v>38.303324495613232</v>
      </c>
      <c r="C316" s="15">
        <f>(Plan2!C316/Plan2!$J316)*100</f>
        <v>0.61197672862150598</v>
      </c>
      <c r="D316" s="15">
        <f>(Plan2!D316/Plan2!$J316)*100</f>
        <v>5.2918258096684481</v>
      </c>
      <c r="E316" s="15">
        <f>(Plan2!E316/Plan2!$J316)*100</f>
        <v>0.5592548919003113</v>
      </c>
      <c r="F316" s="15">
        <f>(Plan2!F316/Plan2!$J316)*100</f>
        <v>1.4617169490679323</v>
      </c>
      <c r="G316" s="15">
        <f>(Plan2!G316/Plan2!$J316)*100</f>
        <v>6.662148886415677</v>
      </c>
      <c r="H316" s="15">
        <f>(Plan2!H316/Plan2!$J316)*100</f>
        <v>1.401047785482898</v>
      </c>
      <c r="I316" s="15">
        <f>(Plan2!I316/Plan2!$J316)*100</f>
        <v>82.259575588738272</v>
      </c>
      <c r="J316" s="15">
        <f>(Plan2!J316/Plan2!$J316)*100</f>
        <v>100</v>
      </c>
      <c r="K316" s="1"/>
      <c r="L316" s="1"/>
      <c r="M316" s="1"/>
      <c r="N316" s="1"/>
    </row>
    <row r="317" spans="1:17" x14ac:dyDescent="0.25">
      <c r="A317" s="3">
        <v>45658</v>
      </c>
      <c r="B317" s="15">
        <f>(Plan2!B317/Plan2!$J317)*100</f>
        <v>61.288867205835018</v>
      </c>
      <c r="C317" s="15">
        <f>(Plan2!C317/Plan2!$J317)*100</f>
        <v>2.3169394418015345</v>
      </c>
      <c r="D317" s="15">
        <f>(Plan2!D317/Plan2!$J317)*100</f>
        <v>3.9440336941028828</v>
      </c>
      <c r="E317" s="15">
        <f>(Plan2!E317/Plan2!$J317)*100</f>
        <v>0.74990086809111178</v>
      </c>
      <c r="F317" s="15">
        <f>(Plan2!F317/Plan2!$J317)*100</f>
        <v>2.9436961836907303</v>
      </c>
      <c r="G317" s="15">
        <f>(Plan2!G317/Plan2!$J317)*100</f>
        <v>9.299274191579638</v>
      </c>
      <c r="H317" s="15">
        <f>(Plan2!H317/Plan2!$J317)*100</f>
        <v>1.3770319651309888</v>
      </c>
      <c r="I317" s="15">
        <f>(Plan2!I317/Plan2!$J317)*100</f>
        <v>72.411168736895732</v>
      </c>
      <c r="J317" s="15">
        <f>(Plan2!J317/Plan2!$J317)*100</f>
        <v>100</v>
      </c>
      <c r="K317" s="1"/>
      <c r="L317" s="1"/>
      <c r="M317" s="1"/>
      <c r="N317" s="1"/>
    </row>
    <row r="318" spans="1:17" x14ac:dyDescent="0.25">
      <c r="A318" s="3">
        <v>45689</v>
      </c>
      <c r="B318" s="15">
        <f>(Plan2!B318/Plan2!$J318)*100</f>
        <v>53.451676585601994</v>
      </c>
      <c r="C318" s="15">
        <f>(Plan2!C318/Plan2!$J318)*100</f>
        <v>1.9674959169310371</v>
      </c>
      <c r="D318" s="15">
        <f>(Plan2!D318/Plan2!$J318)*100</f>
        <v>3.4024748300938192</v>
      </c>
      <c r="E318" s="15">
        <f>(Plan2!E318/Plan2!$J318)*100</f>
        <v>0.54009405623132656</v>
      </c>
      <c r="F318" s="15">
        <f>(Plan2!F318/Plan2!$J318)*100</f>
        <v>2.6575615061294586</v>
      </c>
      <c r="G318" s="15">
        <f>(Plan2!G318/Plan2!$J318)*100</f>
        <v>12.017070361737122</v>
      </c>
      <c r="H318" s="15">
        <f>(Plan2!H318/Plan2!$J318)*100</f>
        <v>4.0175413812284591</v>
      </c>
      <c r="I318" s="15">
        <f>(Plan2!I318/Plan2!$J318)*100</f>
        <v>76.396857093586931</v>
      </c>
      <c r="J318" s="15">
        <f>(Plan2!J318/Plan2!$J318)*100</f>
        <v>100</v>
      </c>
      <c r="K318" s="1"/>
      <c r="L318" s="1"/>
      <c r="M318" s="1"/>
      <c r="N318" s="1"/>
    </row>
    <row r="319" spans="1:17" x14ac:dyDescent="0.25">
      <c r="A319" s="3">
        <v>45717</v>
      </c>
      <c r="B319" s="15">
        <f>(Plan2!B319/Plan2!$J319)*100</f>
        <v>57.92647999548015</v>
      </c>
      <c r="C319" s="15">
        <f>(Plan2!C319/Plan2!$J319)*100</f>
        <v>4.0421952732120978</v>
      </c>
      <c r="D319" s="15">
        <f>(Plan2!D319/Plan2!$J319)*100</f>
        <v>3.8315436272840544</v>
      </c>
      <c r="E319" s="15">
        <f>(Plan2!E319/Plan2!$J319)*100</f>
        <v>0.63095170267441769</v>
      </c>
      <c r="F319" s="15">
        <f>(Plan2!F319/Plan2!$J319)*100</f>
        <v>3.0522643794900297</v>
      </c>
      <c r="G319" s="15">
        <f>(Plan2!G319/Plan2!$J319)*100</f>
        <v>8.6809725425777469</v>
      </c>
      <c r="H319" s="15">
        <f>(Plan2!H319/Plan2!$J319)*100</f>
        <v>2.4969791414523197</v>
      </c>
      <c r="I319" s="15">
        <f>(Plan2!I319/Plan2!$J319)*100</f>
        <v>74.047533533682071</v>
      </c>
      <c r="J319" s="15">
        <f>(Plan2!J319/Plan2!$J319)*100</f>
        <v>100</v>
      </c>
      <c r="K319" s="1"/>
      <c r="L319" s="1"/>
      <c r="M319" s="1"/>
      <c r="N319" s="1"/>
    </row>
    <row r="320" spans="1:17" x14ac:dyDescent="0.25">
      <c r="A320" s="3">
        <v>45748</v>
      </c>
      <c r="B320" s="1">
        <f>(Plan2!B320/Plan2!$J320)*100</f>
        <v>52.361654088364851</v>
      </c>
      <c r="C320" s="1">
        <f>(Plan2!C320/Plan2!$J320)*100</f>
        <v>12.203796791620885</v>
      </c>
      <c r="D320" s="1">
        <f>(Plan2!D320/Plan2!$J320)*100</f>
        <v>3.2657576310373777</v>
      </c>
      <c r="E320" s="1">
        <f>(Plan2!E320/Plan2!$J320)*100</f>
        <v>0.30312178751640323</v>
      </c>
      <c r="F320" s="1">
        <f>(Plan2!F320/Plan2!$J320)*100</f>
        <v>3.7097568765634916</v>
      </c>
      <c r="G320" s="1">
        <f>(Plan2!G320/Plan2!$J320)*100</f>
        <v>7.3264409210785431</v>
      </c>
      <c r="H320" s="1">
        <f>(Plan2!H320/Plan2!$J320)*100</f>
        <v>1.6177194387076135</v>
      </c>
      <c r="I320" s="1">
        <f>(Plan2!I320/Plan2!$J320)*100</f>
        <v>71.29718966498676</v>
      </c>
      <c r="J320" s="1">
        <f>(Plan2!J320/Plan2!$J320)*100</f>
        <v>100</v>
      </c>
      <c r="K320" s="1"/>
      <c r="L320" s="31"/>
      <c r="N320" s="31"/>
      <c r="O320" s="31"/>
      <c r="P320" s="31"/>
      <c r="Q320" s="31"/>
    </row>
    <row r="321" spans="1:17" x14ac:dyDescent="0.25">
      <c r="A321" s="56">
        <v>45778</v>
      </c>
      <c r="B321" s="54">
        <f>(Plan2!B321/Plan2!$J321)*100</f>
        <v>52.702595782840348</v>
      </c>
      <c r="C321" s="55">
        <f>(Plan2!C321/Plan2!$J321)*100</f>
        <v>3.4825483267489994</v>
      </c>
      <c r="D321" s="57">
        <f>(Plan2!D321/Plan2!$J321)*100</f>
        <v>3.7512624344154788</v>
      </c>
      <c r="E321" s="1">
        <f>(Plan2!E321/Plan2!$J321)*100</f>
        <v>0.29805288042075212</v>
      </c>
      <c r="F321" s="1">
        <f>(Plan2!F321/Plan2!$J321)*100</f>
        <v>2.6177723898742946</v>
      </c>
      <c r="G321" s="1">
        <f>(Plan2!G321/Plan2!$J321)*100</f>
        <v>9.2526102597755404</v>
      </c>
      <c r="H321" s="1">
        <f>(Plan2!H321/Plan2!$J321)*100</f>
        <v>6.1333213208395296</v>
      </c>
      <c r="I321" s="1">
        <f>(Plan2!I321/Plan2!$J321)*100</f>
        <v>76.277467056957647</v>
      </c>
      <c r="J321" s="57">
        <f>(Plan2!J321/Plan2!$J321)*100</f>
        <v>100</v>
      </c>
      <c r="K321" s="1"/>
      <c r="L321" s="31"/>
      <c r="N321" s="31"/>
      <c r="O321" s="31"/>
      <c r="P321" s="31"/>
      <c r="Q321" s="31"/>
    </row>
    <row r="322" spans="1:17" x14ac:dyDescent="0.25">
      <c r="A322" s="56">
        <v>45809</v>
      </c>
      <c r="B322" s="54">
        <f>(Plan2!B322/Plan2!$J322)*100</f>
        <v>50.601458723030305</v>
      </c>
      <c r="C322" s="55">
        <f>(Plan2!C322/Plan2!$J322)*100</f>
        <v>2.8063443540483819</v>
      </c>
      <c r="D322" s="57">
        <f>(Plan2!D322/Plan2!$J322)*100</f>
        <v>3.2516005263509657</v>
      </c>
      <c r="E322" s="1">
        <f>(Plan2!E322/Plan2!$J322)*100</f>
        <v>0.44282381124641551</v>
      </c>
      <c r="F322" s="1">
        <f>(Plan2!F322/Plan2!$J322)*100</f>
        <v>2.2999974686716147</v>
      </c>
      <c r="G322" s="1">
        <f>(Plan2!G322/Plan2!$J322)*100</f>
        <v>8.9477013708263406</v>
      </c>
      <c r="H322" s="1">
        <f>(Plan2!H322/Plan2!$J322)*100</f>
        <v>1.5690145041594585</v>
      </c>
      <c r="I322" s="1">
        <f>(Plan2!I322/Plan2!$J322)*100</f>
        <v>75.487904523455271</v>
      </c>
      <c r="J322" s="57">
        <f>(Plan2!J322/Plan2!$J322)*100</f>
        <v>100</v>
      </c>
      <c r="K322" s="1"/>
      <c r="L322" s="31"/>
      <c r="N322" s="31"/>
      <c r="O322" s="31"/>
      <c r="P322" s="31"/>
      <c r="Q322" s="31"/>
    </row>
    <row r="323" spans="1:17" x14ac:dyDescent="0.25">
      <c r="A323" s="56">
        <v>45839</v>
      </c>
      <c r="B323" s="62">
        <f>(Plan2!B323/Plan2!$J323)*100</f>
        <v>59.192720945386554</v>
      </c>
      <c r="C323" s="64">
        <f>(Plan2!C323/Plan2!$J323)*100</f>
        <v>3.2750709862908352</v>
      </c>
      <c r="D323" s="1">
        <f>(Plan2!D323/Plan2!$J323)*100</f>
        <v>3.6986997000963417</v>
      </c>
      <c r="E323" s="1">
        <f>(Plan2!E323/Plan2!$J323)*100</f>
        <v>0.46095623178275458</v>
      </c>
      <c r="F323" s="1">
        <f>(Plan2!F323/Plan2!$J323)*100</f>
        <v>2.9554326287179542</v>
      </c>
      <c r="G323" s="1">
        <f>(Plan2!G323/Plan2!$J323)*100</f>
        <v>6.1339670114049669</v>
      </c>
      <c r="H323" s="1">
        <f>(Plan2!H323/Plan2!$J323)*100</f>
        <v>1.681435728714828</v>
      </c>
      <c r="I323" s="1">
        <f>(Plan2!I323/Plan2!$J323)*100</f>
        <v>72.292293509464713</v>
      </c>
      <c r="J323" s="1">
        <f>(Plan2!J323/Plan2!$J323)*100</f>
        <v>100</v>
      </c>
      <c r="K323" s="1"/>
      <c r="L323" s="31"/>
      <c r="N323" s="31"/>
      <c r="O323" s="31"/>
      <c r="P323" s="31"/>
      <c r="Q323" s="31"/>
    </row>
    <row r="324" spans="1:17" x14ac:dyDescent="0.25">
      <c r="A324" s="71">
        <v>45870</v>
      </c>
      <c r="B324" s="72">
        <f>(Plan2!B324/Plan2!$J324)*100</f>
        <v>41.533727324252681</v>
      </c>
      <c r="C324" s="64">
        <f>(Plan2!C324/Plan2!$J324)*100</f>
        <v>2.1697692685125958</v>
      </c>
      <c r="D324" s="1">
        <f>(Plan2!D324/Plan2!$J324)*100</f>
        <v>3.0700841042435063</v>
      </c>
      <c r="E324" s="1">
        <f>(Plan2!E324/Plan2!$J324)*100</f>
        <v>0.41742605478450079</v>
      </c>
      <c r="F324" s="1">
        <f>(Plan2!F324/Plan2!$J324)*100</f>
        <v>2.3983913658922504</v>
      </c>
      <c r="G324" s="1">
        <f>(Plan2!G324/Plan2!$J324)*100</f>
        <v>6.1131966570604437</v>
      </c>
      <c r="H324" s="1">
        <f>(Plan2!H324/Plan2!$J324)*100</f>
        <v>4.3461205872847231</v>
      </c>
      <c r="I324" s="1">
        <f>(Plan2!I324/Plan2!$J324)*100</f>
        <v>80.155691028136943</v>
      </c>
      <c r="J324" s="1">
        <f>(Plan2!J324/Plan2!$J324)*100</f>
        <v>100</v>
      </c>
      <c r="K324" s="1"/>
      <c r="L324" s="31"/>
      <c r="N324" s="31"/>
      <c r="O324" s="31"/>
      <c r="P324" s="31"/>
      <c r="Q324" s="31"/>
    </row>
    <row r="325" spans="1:17" x14ac:dyDescent="0.25">
      <c r="A325" s="71">
        <v>45901</v>
      </c>
      <c r="B325" s="72">
        <f>(Plan2!B325/Plan2!$J325)*100</f>
        <v>56.331237799637634</v>
      </c>
      <c r="C325" s="64">
        <f>(Plan2!C325/Plan2!$J325)*100</f>
        <v>3.5627322430890338</v>
      </c>
      <c r="D325" s="1">
        <f>(Plan2!D325/Plan2!$J325)*100</f>
        <v>3.4439377795104877</v>
      </c>
      <c r="E325" s="1">
        <f>(Plan2!E325/Plan2!$J325)*100</f>
        <v>0.66611920899836263</v>
      </c>
      <c r="F325" s="1">
        <f>(Plan2!F325/Plan2!$J325)*100</f>
        <v>5.8852307511611679</v>
      </c>
      <c r="G325" s="1">
        <f>(Plan2!G325/Plan2!$J325)*100</f>
        <v>6.9126128693626363</v>
      </c>
      <c r="H325" s="1">
        <f>(Plan2!H325/Plan2!$J325)*100</f>
        <v>2.228983912124761</v>
      </c>
      <c r="I325" s="1">
        <f>(Plan2!I325/Plan2!$J325)*100</f>
        <v>72.929810969366457</v>
      </c>
      <c r="J325" s="1">
        <f>(Plan2!J325/Plan2!$J325)*100</f>
        <v>100</v>
      </c>
      <c r="K325" s="1"/>
      <c r="L325" s="31"/>
      <c r="N325" s="31"/>
      <c r="O325" s="31"/>
      <c r="P325" s="31"/>
      <c r="Q325" s="31"/>
    </row>
    <row r="326" spans="1:17" x14ac:dyDescent="0.25">
      <c r="A326" s="71">
        <v>45931</v>
      </c>
      <c r="B326" s="72">
        <f>(Plan2!B326/Plan2!$J326)*100</f>
        <v>57.005886194333435</v>
      </c>
      <c r="C326" s="64">
        <f>(Plan2!C326/Plan2!$J326)*100</f>
        <v>1.7443701492718524</v>
      </c>
      <c r="D326" s="1">
        <f>(Plan2!D326/Plan2!$J326)*100</f>
        <v>3.8565547000608853</v>
      </c>
      <c r="E326" s="1">
        <f>(Plan2!E326/Plan2!$J326)*100</f>
        <v>0.78010494459919577</v>
      </c>
      <c r="F326" s="1">
        <f>(Plan2!F326/Plan2!$J326)*100</f>
        <v>3.5273468221670559</v>
      </c>
      <c r="G326" s="1">
        <f>(Plan2!G326/Plan2!$J326)*100</f>
        <v>6.8910472363200981</v>
      </c>
      <c r="H326" s="1">
        <f>(Plan2!H326/Plan2!$J326)*100</f>
        <v>2.2685616147147187</v>
      </c>
      <c r="I326" s="1">
        <f>(Plan2!I326/Plan2!$J326)*100</f>
        <v>73.553411256392479</v>
      </c>
      <c r="J326" s="1">
        <f>(Plan2!J326/Plan2!$J326)*100</f>
        <v>100</v>
      </c>
      <c r="K326" s="1"/>
      <c r="L326" s="31"/>
      <c r="N326" s="31"/>
      <c r="O326" s="31"/>
      <c r="P326" s="31"/>
      <c r="Q326" s="31"/>
    </row>
    <row r="327" spans="1:17" x14ac:dyDescent="0.25">
      <c r="A327" s="71">
        <v>45962</v>
      </c>
      <c r="B327" s="72">
        <f>(Plan2!B327/Plan2!$J327)*100</f>
        <v>51.472329002475639</v>
      </c>
      <c r="C327" s="64">
        <f>(Plan2!C327/Plan2!$J327)*100</f>
        <v>0.90292921589355957</v>
      </c>
      <c r="D327" s="1">
        <f>(Plan2!D327/Plan2!$J327)*100</f>
        <v>3.4325346813306892</v>
      </c>
      <c r="E327" s="1">
        <f>(Plan2!E327/Plan2!$J327)*100</f>
        <v>0.67987828111203508</v>
      </c>
      <c r="F327" s="1">
        <f>(Plan2!F327/Plan2!$J327)*100</f>
        <v>2.4490289080081529</v>
      </c>
      <c r="G327" s="1">
        <f>(Plan2!G327/Plan2!$J327)*100</f>
        <v>8.4450448510982241</v>
      </c>
      <c r="H327" s="1">
        <f>(Plan2!H327/Plan2!$J327)*100</f>
        <v>9.4359268261401237</v>
      </c>
      <c r="I327" s="1">
        <f>(Plan2!I327/Plan2!$J327)*100</f>
        <v>76.263976113550214</v>
      </c>
      <c r="J327" s="1">
        <f>(Plan2!J327/Plan2!$J327)*100</f>
        <v>100</v>
      </c>
      <c r="K327" s="1"/>
      <c r="L327" s="31"/>
      <c r="N327" s="31"/>
      <c r="O327" s="31"/>
      <c r="P327" s="31"/>
      <c r="Q327" s="31"/>
    </row>
    <row r="328" spans="1:17" x14ac:dyDescent="0.25">
      <c r="A328" s="3">
        <v>45992</v>
      </c>
      <c r="B328" s="1">
        <f>(Plan2!B328/Plan2!$J328)*100</f>
        <v>56.207241017638843</v>
      </c>
      <c r="C328" s="1">
        <f>(Plan2!C328/Plan2!$J328)*100</f>
        <v>0.8491087438226399</v>
      </c>
      <c r="D328" s="1">
        <f>(Plan2!D328/Plan2!$J328)*100</f>
        <v>7.7363883209419111</v>
      </c>
      <c r="E328" s="1">
        <f>(Plan2!E328/Plan2!$J328)*100</f>
        <v>0.8445923066361174</v>
      </c>
      <c r="F328" s="1">
        <f>(Plan2!F328/Plan2!$J328)*100</f>
        <v>2.4292073688163716</v>
      </c>
      <c r="G328" s="1">
        <f>(Plan2!G328/Plan2!$J328)*100</f>
        <v>10.028137709669457</v>
      </c>
      <c r="H328" s="1">
        <f>(Plan2!H328/Plan2!$J328)*100</f>
        <v>1.9599959212771518</v>
      </c>
      <c r="I328" s="1">
        <f>(Plan2!I328/Plan2!$J328)*100</f>
        <v>72.09708121338862</v>
      </c>
      <c r="J328" s="1">
        <f>(Plan2!J328/Plan2!$J328)*100</f>
        <v>100</v>
      </c>
      <c r="K328" s="1"/>
      <c r="L328" s="31"/>
      <c r="N328" s="31"/>
      <c r="O328" s="31"/>
      <c r="P328" s="31"/>
      <c r="Q328" s="31"/>
    </row>
    <row r="329" spans="1:17" x14ac:dyDescent="0.25">
      <c r="A329" s="71">
        <v>46023</v>
      </c>
      <c r="B329" s="72">
        <f>(Plan2!B329/Plan2!$J329)*100</f>
        <v>60.750857583355334</v>
      </c>
      <c r="C329" s="64">
        <f>(Plan2!C329/Plan2!$J329)*100</f>
        <v>2.3074383125279421</v>
      </c>
      <c r="D329" s="1">
        <f>(Plan2!D329/Plan2!$J329)*100</f>
        <v>3.2403752096540508</v>
      </c>
      <c r="E329" s="1">
        <f>(Plan2!E329/Plan2!$J329)*100</f>
        <v>0.39029278240745791</v>
      </c>
      <c r="F329" s="1">
        <f>(Plan2!F329/Plan2!$J329)*100</f>
        <v>2.8505444375933151</v>
      </c>
      <c r="G329" s="1">
        <f>(Plan2!G329/Plan2!$J329)*100</f>
        <v>9.0268827852419733</v>
      </c>
      <c r="H329" s="1">
        <f>(Plan2!H329/Plan2!$J329)*100</f>
        <v>1.8747847192639118</v>
      </c>
      <c r="I329" s="1">
        <f>(Plan2!I329/Plan2!$J329)*100</f>
        <v>71.733830588218368</v>
      </c>
      <c r="J329" s="1">
        <f>(Plan2!J329/Plan2!$J329)*100</f>
        <v>100</v>
      </c>
      <c r="K329" s="1"/>
      <c r="L329" s="31"/>
      <c r="N329" s="31"/>
      <c r="O329" s="31"/>
      <c r="P329" s="31"/>
      <c r="Q329" s="31"/>
    </row>
    <row r="330" spans="1:17" x14ac:dyDescent="0.25">
      <c r="A330" s="71">
        <v>46054</v>
      </c>
      <c r="B330" s="72">
        <f>(Plan2!B330/Plan2!$J330)*100</f>
        <v>52.033735620482069</v>
      </c>
      <c r="C330" s="64">
        <f>(Plan2!C330/Plan2!$J330)*100</f>
        <v>1.8627541329159736</v>
      </c>
      <c r="D330" s="106">
        <f>(Plan2!D330/Plan2!$J330)*100</f>
        <v>3.1750251187063059</v>
      </c>
      <c r="E330" s="106">
        <f>(Plan2!E330/Plan2!$J330)*100</f>
        <v>0.93831701015806601</v>
      </c>
      <c r="F330" s="106">
        <f>(Plan2!F330/Plan2!$J330)*100</f>
        <v>2.3894741030307873</v>
      </c>
      <c r="G330" s="106">
        <f>(Plan2!G330/Plan2!$J330)*100</f>
        <v>11.003978983301915</v>
      </c>
      <c r="H330" s="106">
        <f>(Plan2!H330/Plan2!$J330)*100</f>
        <v>7.4386452349164536</v>
      </c>
      <c r="I330" s="106">
        <f>(Plan2!I330/Plan2!$J330)*100</f>
        <v>75.039344806994009</v>
      </c>
      <c r="J330" s="106">
        <f>(Plan2!J330/Plan2!$J330)*100</f>
        <v>100</v>
      </c>
      <c r="K330" s="1"/>
      <c r="L330" s="31"/>
      <c r="N330" s="31"/>
      <c r="O330" s="31"/>
      <c r="P330" s="31"/>
      <c r="Q330" s="31"/>
    </row>
    <row r="331" spans="1:17" x14ac:dyDescent="0.25">
      <c r="A331" s="74">
        <v>46082</v>
      </c>
      <c r="B331" s="75">
        <f>(Plan2!B331/Plan2!$J331)*100</f>
        <v>54.610268007477657</v>
      </c>
      <c r="C331" s="69">
        <f>(Plan2!C331/Plan2!$J331)*100</f>
        <v>6.0259819297042192</v>
      </c>
      <c r="D331" s="12">
        <f>(Plan2!D331/Plan2!$J331)*100</f>
        <v>2.0719644864986937</v>
      </c>
      <c r="E331" s="12">
        <f>(Plan2!E331/Plan2!$J331)*100</f>
        <v>0.77481096708232344</v>
      </c>
      <c r="F331" s="12">
        <f>(Plan2!F331/Plan2!$J331)*100</f>
        <v>3.5671401429915699</v>
      </c>
      <c r="G331" s="12">
        <f>(Plan2!G331/Plan2!$J331)*100</f>
        <v>7.4780665136887707</v>
      </c>
      <c r="H331" s="12">
        <f>(Plan2!H331/Plan2!$J331)*100</f>
        <v>1.7550639279882714</v>
      </c>
      <c r="I331" s="12">
        <f>(Plan2!I331/Plan2!$J331)*100</f>
        <v>72.113976498747348</v>
      </c>
      <c r="J331" s="12">
        <f>(Plan2!J331/Plan2!$J331)*100</f>
        <v>100</v>
      </c>
      <c r="K331" s="1"/>
      <c r="L331" s="31"/>
      <c r="N331" s="31"/>
      <c r="O331" s="31"/>
      <c r="P331" s="31"/>
      <c r="Q331" s="31"/>
    </row>
    <row r="332" spans="1:17" x14ac:dyDescent="0.25">
      <c r="A332" s="44" t="s">
        <v>11</v>
      </c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7" x14ac:dyDescent="0.25">
      <c r="A333" s="4"/>
      <c r="B333" s="1"/>
      <c r="C333" s="1"/>
      <c r="D333" s="1"/>
      <c r="E333" s="1"/>
      <c r="F333" s="1"/>
      <c r="G333" s="1"/>
      <c r="H333" s="1"/>
      <c r="I333" s="1"/>
      <c r="J333" s="1"/>
    </row>
    <row r="334" spans="1:17" x14ac:dyDescent="0.25">
      <c r="A334" s="4"/>
      <c r="E334" s="5"/>
    </row>
    <row r="335" spans="1:17" x14ac:dyDescent="0.25">
      <c r="A335" s="4"/>
      <c r="B335" s="20"/>
      <c r="F335" s="1"/>
    </row>
    <row r="336" spans="1:17" x14ac:dyDescent="0.25">
      <c r="A336" s="4"/>
      <c r="B336" s="20"/>
      <c r="F336" s="1"/>
    </row>
    <row r="337" spans="2:8" x14ac:dyDescent="0.25">
      <c r="B337" s="21"/>
      <c r="C337" s="21"/>
      <c r="D337" s="21"/>
      <c r="E337" s="21"/>
      <c r="F337" s="1"/>
      <c r="G337" s="21"/>
      <c r="H337" s="21"/>
    </row>
    <row r="338" spans="2:8" x14ac:dyDescent="0.25">
      <c r="B338" s="20"/>
      <c r="C338" s="20"/>
      <c r="D338" s="20"/>
      <c r="E338" s="20"/>
      <c r="F338" s="20"/>
      <c r="G338" s="20"/>
      <c r="H338" s="20"/>
    </row>
    <row r="339" spans="2:8" x14ac:dyDescent="0.25">
      <c r="B339" s="21"/>
      <c r="C339" s="21"/>
      <c r="D339" s="21"/>
      <c r="E339" s="21"/>
      <c r="F339" s="21"/>
      <c r="G339" s="21"/>
      <c r="H339" s="21"/>
    </row>
    <row r="340" spans="2:8" x14ac:dyDescent="0.25">
      <c r="B340" s="24"/>
      <c r="C340" s="24"/>
      <c r="D340" s="24"/>
      <c r="E340" s="24"/>
      <c r="F340" s="24"/>
      <c r="G340" s="24"/>
      <c r="H340" s="24"/>
    </row>
    <row r="341" spans="2:8" x14ac:dyDescent="0.25">
      <c r="B341" s="20"/>
    </row>
    <row r="342" spans="2:8" x14ac:dyDescent="0.25">
      <c r="B342" s="20"/>
    </row>
    <row r="343" spans="2:8" x14ac:dyDescent="0.25">
      <c r="B343" s="20"/>
    </row>
    <row r="344" spans="2:8" x14ac:dyDescent="0.25">
      <c r="B344" s="20"/>
    </row>
    <row r="345" spans="2:8" x14ac:dyDescent="0.25">
      <c r="B345" s="20"/>
    </row>
    <row r="346" spans="2:8" x14ac:dyDescent="0.25">
      <c r="B346" s="20"/>
    </row>
    <row r="347" spans="2:8" x14ac:dyDescent="0.25">
      <c r="B347" s="20"/>
    </row>
    <row r="348" spans="2:8" x14ac:dyDescent="0.25">
      <c r="B348" s="20"/>
    </row>
    <row r="349" spans="2:8" x14ac:dyDescent="0.25">
      <c r="B349" s="20"/>
    </row>
    <row r="350" spans="2:8" x14ac:dyDescent="0.25">
      <c r="B350" s="20"/>
    </row>
    <row r="351" spans="2:8" x14ac:dyDescent="0.25">
      <c r="B351" s="20"/>
    </row>
    <row r="352" spans="2:8" x14ac:dyDescent="0.25">
      <c r="B352" s="20"/>
    </row>
    <row r="353" spans="2:2" x14ac:dyDescent="0.25">
      <c r="B353" s="20"/>
    </row>
    <row r="354" spans="2:2" x14ac:dyDescent="0.25">
      <c r="B354" s="20"/>
    </row>
    <row r="355" spans="2:2" x14ac:dyDescent="0.25">
      <c r="B355" s="20"/>
    </row>
    <row r="356" spans="2:2" x14ac:dyDescent="0.25">
      <c r="B356" s="20"/>
    </row>
    <row r="357" spans="2:2" x14ac:dyDescent="0.25">
      <c r="B357" s="20"/>
    </row>
    <row r="358" spans="2:2" x14ac:dyDescent="0.25">
      <c r="B358" s="20"/>
    </row>
    <row r="359" spans="2:2" x14ac:dyDescent="0.25">
      <c r="B359" s="20"/>
    </row>
    <row r="360" spans="2:2" x14ac:dyDescent="0.25">
      <c r="B360" s="20"/>
    </row>
    <row r="361" spans="2:2" x14ac:dyDescent="0.25">
      <c r="B361" s="20"/>
    </row>
    <row r="362" spans="2:2" x14ac:dyDescent="0.25">
      <c r="B362" s="20"/>
    </row>
    <row r="363" spans="2:2" x14ac:dyDescent="0.25">
      <c r="B363" s="20"/>
    </row>
    <row r="364" spans="2:2" x14ac:dyDescent="0.25">
      <c r="B364" s="20"/>
    </row>
    <row r="365" spans="2:2" x14ac:dyDescent="0.25">
      <c r="B365" s="20"/>
    </row>
    <row r="366" spans="2:2" x14ac:dyDescent="0.25">
      <c r="B366" s="20"/>
    </row>
    <row r="367" spans="2:2" x14ac:dyDescent="0.25">
      <c r="B367" s="20"/>
    </row>
    <row r="368" spans="2:2" x14ac:dyDescent="0.25">
      <c r="B368" s="20"/>
    </row>
    <row r="369" spans="2:2" x14ac:dyDescent="0.25">
      <c r="B369" s="20"/>
    </row>
    <row r="370" spans="2:2" x14ac:dyDescent="0.25">
      <c r="B370" s="20"/>
    </row>
    <row r="371" spans="2:2" x14ac:dyDescent="0.25">
      <c r="B371" s="20"/>
    </row>
    <row r="372" spans="2:2" x14ac:dyDescent="0.25">
      <c r="B372" s="20"/>
    </row>
    <row r="373" spans="2:2" x14ac:dyDescent="0.25">
      <c r="B373" s="20"/>
    </row>
    <row r="374" spans="2:2" x14ac:dyDescent="0.25">
      <c r="B374" s="20"/>
    </row>
    <row r="375" spans="2:2" x14ac:dyDescent="0.25">
      <c r="B375" s="20"/>
    </row>
    <row r="376" spans="2:2" x14ac:dyDescent="0.25">
      <c r="B376" s="20"/>
    </row>
    <row r="377" spans="2:2" x14ac:dyDescent="0.25">
      <c r="B377" s="20"/>
    </row>
    <row r="378" spans="2:2" x14ac:dyDescent="0.25">
      <c r="B378" s="20"/>
    </row>
    <row r="379" spans="2:2" x14ac:dyDescent="0.25">
      <c r="B379" s="20"/>
    </row>
    <row r="380" spans="2:2" x14ac:dyDescent="0.25">
      <c r="B380" s="20"/>
    </row>
    <row r="381" spans="2:2" x14ac:dyDescent="0.25">
      <c r="B381" s="20"/>
    </row>
    <row r="382" spans="2:2" x14ac:dyDescent="0.25">
      <c r="B382" s="20"/>
    </row>
    <row r="383" spans="2:2" x14ac:dyDescent="0.25">
      <c r="B383" s="20"/>
    </row>
    <row r="384" spans="2:2" x14ac:dyDescent="0.25">
      <c r="B384" s="20"/>
    </row>
    <row r="385" spans="2:2" x14ac:dyDescent="0.25">
      <c r="B385" s="20"/>
    </row>
    <row r="386" spans="2:2" x14ac:dyDescent="0.25">
      <c r="B386" s="20"/>
    </row>
    <row r="387" spans="2:2" x14ac:dyDescent="0.25">
      <c r="B387" s="20"/>
    </row>
    <row r="388" spans="2:2" x14ac:dyDescent="0.25">
      <c r="B388" s="20"/>
    </row>
    <row r="389" spans="2:2" x14ac:dyDescent="0.25">
      <c r="B389" s="20"/>
    </row>
    <row r="390" spans="2:2" x14ac:dyDescent="0.25">
      <c r="B390" s="20"/>
    </row>
    <row r="391" spans="2:2" x14ac:dyDescent="0.25">
      <c r="B391" s="20"/>
    </row>
    <row r="392" spans="2:2" x14ac:dyDescent="0.25">
      <c r="B392" s="20"/>
    </row>
    <row r="393" spans="2:2" x14ac:dyDescent="0.25">
      <c r="B393" s="20"/>
    </row>
    <row r="394" spans="2:2" x14ac:dyDescent="0.25">
      <c r="B394" s="20"/>
    </row>
    <row r="395" spans="2:2" x14ac:dyDescent="0.25">
      <c r="B395" s="20"/>
    </row>
    <row r="396" spans="2:2" x14ac:dyDescent="0.25">
      <c r="B396" s="20"/>
    </row>
    <row r="397" spans="2:2" x14ac:dyDescent="0.25">
      <c r="B397" s="20"/>
    </row>
    <row r="398" spans="2:2" x14ac:dyDescent="0.25">
      <c r="B398" s="20"/>
    </row>
    <row r="399" spans="2:2" x14ac:dyDescent="0.25">
      <c r="B399" s="20"/>
    </row>
    <row r="400" spans="2:2" x14ac:dyDescent="0.25">
      <c r="B400" s="20"/>
    </row>
    <row r="401" spans="2:2" x14ac:dyDescent="0.25">
      <c r="B401" s="20"/>
    </row>
    <row r="402" spans="2:2" x14ac:dyDescent="0.25">
      <c r="B402" s="20"/>
    </row>
    <row r="403" spans="2:2" x14ac:dyDescent="0.25">
      <c r="B403" s="20"/>
    </row>
    <row r="404" spans="2:2" x14ac:dyDescent="0.25">
      <c r="B404" s="20"/>
    </row>
    <row r="405" spans="2:2" x14ac:dyDescent="0.25">
      <c r="B405" s="20"/>
    </row>
    <row r="406" spans="2:2" x14ac:dyDescent="0.25">
      <c r="B406" s="20"/>
    </row>
    <row r="407" spans="2:2" x14ac:dyDescent="0.25">
      <c r="B407" s="20"/>
    </row>
    <row r="408" spans="2:2" x14ac:dyDescent="0.25">
      <c r="B408" s="20"/>
    </row>
    <row r="409" spans="2:2" x14ac:dyDescent="0.25">
      <c r="B409" s="20"/>
    </row>
    <row r="410" spans="2:2" x14ac:dyDescent="0.25">
      <c r="B410" s="20"/>
    </row>
    <row r="411" spans="2:2" x14ac:dyDescent="0.25">
      <c r="B411" s="20"/>
    </row>
    <row r="412" spans="2:2" x14ac:dyDescent="0.25">
      <c r="B412" s="20"/>
    </row>
    <row r="413" spans="2:2" x14ac:dyDescent="0.25">
      <c r="B413" s="20"/>
    </row>
    <row r="414" spans="2:2" x14ac:dyDescent="0.25">
      <c r="B414" s="20"/>
    </row>
    <row r="415" spans="2:2" x14ac:dyDescent="0.25">
      <c r="B415" s="20"/>
    </row>
    <row r="416" spans="2:2" x14ac:dyDescent="0.25">
      <c r="B416" s="20"/>
    </row>
    <row r="417" spans="2:2" x14ac:dyDescent="0.25">
      <c r="B417" s="20"/>
    </row>
    <row r="418" spans="2:2" x14ac:dyDescent="0.25">
      <c r="B418" s="20"/>
    </row>
    <row r="419" spans="2:2" x14ac:dyDescent="0.25">
      <c r="B419" s="20"/>
    </row>
    <row r="420" spans="2:2" x14ac:dyDescent="0.25">
      <c r="B420" s="20"/>
    </row>
    <row r="421" spans="2:2" x14ac:dyDescent="0.25">
      <c r="B421" s="20"/>
    </row>
    <row r="422" spans="2:2" x14ac:dyDescent="0.25">
      <c r="B422" s="20"/>
    </row>
    <row r="423" spans="2:2" x14ac:dyDescent="0.25">
      <c r="B423" s="20"/>
    </row>
    <row r="424" spans="2:2" x14ac:dyDescent="0.25">
      <c r="B424" s="20"/>
    </row>
    <row r="425" spans="2:2" x14ac:dyDescent="0.25">
      <c r="B425" s="20"/>
    </row>
    <row r="426" spans="2:2" x14ac:dyDescent="0.25">
      <c r="B426" s="20"/>
    </row>
    <row r="427" spans="2:2" x14ac:dyDescent="0.25">
      <c r="B427" s="20"/>
    </row>
    <row r="428" spans="2:2" x14ac:dyDescent="0.25">
      <c r="B428" s="20"/>
    </row>
    <row r="429" spans="2:2" x14ac:dyDescent="0.25">
      <c r="B429" s="20"/>
    </row>
    <row r="430" spans="2:2" x14ac:dyDescent="0.25">
      <c r="B430" s="20"/>
    </row>
    <row r="431" spans="2:2" x14ac:dyDescent="0.25">
      <c r="B431" s="20"/>
    </row>
    <row r="432" spans="2:2" x14ac:dyDescent="0.25">
      <c r="B432" s="20"/>
    </row>
    <row r="433" spans="2:2" x14ac:dyDescent="0.25">
      <c r="B433" s="20"/>
    </row>
    <row r="434" spans="2:2" x14ac:dyDescent="0.25">
      <c r="B434" s="20"/>
    </row>
    <row r="435" spans="2:2" x14ac:dyDescent="0.25">
      <c r="B435" s="20"/>
    </row>
    <row r="436" spans="2:2" x14ac:dyDescent="0.25">
      <c r="B436" s="20"/>
    </row>
    <row r="437" spans="2:2" x14ac:dyDescent="0.25">
      <c r="B437" s="20"/>
    </row>
    <row r="438" spans="2:2" x14ac:dyDescent="0.25">
      <c r="B438" s="20"/>
    </row>
    <row r="439" spans="2:2" x14ac:dyDescent="0.25">
      <c r="B439" s="20"/>
    </row>
    <row r="440" spans="2:2" x14ac:dyDescent="0.25">
      <c r="B440" s="20"/>
    </row>
    <row r="441" spans="2:2" x14ac:dyDescent="0.25">
      <c r="B441" s="20"/>
    </row>
    <row r="442" spans="2:2" x14ac:dyDescent="0.25">
      <c r="B442" s="20"/>
    </row>
    <row r="443" spans="2:2" x14ac:dyDescent="0.25">
      <c r="B443" s="20"/>
    </row>
    <row r="444" spans="2:2" x14ac:dyDescent="0.25">
      <c r="B444" s="20"/>
    </row>
    <row r="445" spans="2:2" x14ac:dyDescent="0.25">
      <c r="B445" s="20"/>
    </row>
    <row r="446" spans="2:2" x14ac:dyDescent="0.25">
      <c r="B446" s="20"/>
    </row>
    <row r="447" spans="2:2" x14ac:dyDescent="0.25">
      <c r="B447" s="20"/>
    </row>
    <row r="448" spans="2:2" x14ac:dyDescent="0.25">
      <c r="B448" s="20"/>
    </row>
    <row r="449" spans="2:2" x14ac:dyDescent="0.25">
      <c r="B449" s="20"/>
    </row>
    <row r="450" spans="2:2" x14ac:dyDescent="0.25">
      <c r="B450" s="20"/>
    </row>
    <row r="451" spans="2:2" x14ac:dyDescent="0.25">
      <c r="B451" s="20"/>
    </row>
    <row r="452" spans="2:2" x14ac:dyDescent="0.25">
      <c r="B452" s="20"/>
    </row>
    <row r="453" spans="2:2" x14ac:dyDescent="0.25">
      <c r="B453" s="20"/>
    </row>
    <row r="454" spans="2:2" x14ac:dyDescent="0.25">
      <c r="B454" s="20"/>
    </row>
    <row r="455" spans="2:2" x14ac:dyDescent="0.25">
      <c r="B455" s="20"/>
    </row>
    <row r="456" spans="2:2" x14ac:dyDescent="0.25">
      <c r="B456" s="20"/>
    </row>
    <row r="457" spans="2:2" x14ac:dyDescent="0.25">
      <c r="B457" s="20"/>
    </row>
    <row r="458" spans="2:2" x14ac:dyDescent="0.25">
      <c r="B458" s="20"/>
    </row>
    <row r="459" spans="2:2" x14ac:dyDescent="0.25">
      <c r="B459" s="20"/>
    </row>
    <row r="460" spans="2:2" x14ac:dyDescent="0.25">
      <c r="B460" s="20"/>
    </row>
    <row r="461" spans="2:2" x14ac:dyDescent="0.25">
      <c r="B461" s="20"/>
    </row>
    <row r="462" spans="2:2" x14ac:dyDescent="0.25">
      <c r="B462" s="20"/>
    </row>
    <row r="463" spans="2:2" x14ac:dyDescent="0.25">
      <c r="B463" s="20"/>
    </row>
    <row r="464" spans="2:2" x14ac:dyDescent="0.25">
      <c r="B464" s="20"/>
    </row>
    <row r="465" spans="2:2" x14ac:dyDescent="0.25">
      <c r="B465" s="20"/>
    </row>
    <row r="466" spans="2:2" x14ac:dyDescent="0.25">
      <c r="B466" s="20"/>
    </row>
    <row r="467" spans="2:2" x14ac:dyDescent="0.25">
      <c r="B467" s="20"/>
    </row>
    <row r="468" spans="2:2" x14ac:dyDescent="0.25">
      <c r="B468" s="20"/>
    </row>
    <row r="469" spans="2:2" x14ac:dyDescent="0.25">
      <c r="B469" s="20"/>
    </row>
    <row r="470" spans="2:2" x14ac:dyDescent="0.25">
      <c r="B470" s="20"/>
    </row>
    <row r="471" spans="2:2" x14ac:dyDescent="0.25">
      <c r="B471" s="20"/>
    </row>
    <row r="472" spans="2:2" x14ac:dyDescent="0.25">
      <c r="B472" s="20"/>
    </row>
    <row r="473" spans="2:2" x14ac:dyDescent="0.25">
      <c r="B473" s="20"/>
    </row>
    <row r="474" spans="2:2" x14ac:dyDescent="0.25">
      <c r="B474" s="20"/>
    </row>
    <row r="475" spans="2:2" x14ac:dyDescent="0.25">
      <c r="B475" s="20"/>
    </row>
    <row r="476" spans="2:2" x14ac:dyDescent="0.25">
      <c r="B476" s="20"/>
    </row>
    <row r="477" spans="2:2" x14ac:dyDescent="0.25">
      <c r="B477" s="20"/>
    </row>
    <row r="478" spans="2:2" x14ac:dyDescent="0.25">
      <c r="B478" s="20"/>
    </row>
    <row r="479" spans="2:2" x14ac:dyDescent="0.25">
      <c r="B479" s="10"/>
    </row>
    <row r="480" spans="2:2" x14ac:dyDescent="0.25">
      <c r="B480" s="20"/>
    </row>
    <row r="481" spans="2:2" x14ac:dyDescent="0.25">
      <c r="B481" s="20"/>
    </row>
    <row r="482" spans="2:2" x14ac:dyDescent="0.25">
      <c r="B482" s="20"/>
    </row>
    <row r="483" spans="2:2" x14ac:dyDescent="0.25">
      <c r="B483" s="10"/>
    </row>
    <row r="484" spans="2:2" x14ac:dyDescent="0.25">
      <c r="B484" s="10"/>
    </row>
    <row r="485" spans="2:2" x14ac:dyDescent="0.25">
      <c r="B485" s="10"/>
    </row>
    <row r="486" spans="2:2" x14ac:dyDescent="0.25">
      <c r="B486" s="10"/>
    </row>
    <row r="487" spans="2:2" x14ac:dyDescent="0.25">
      <c r="B487" s="10"/>
    </row>
    <row r="488" spans="2:2" x14ac:dyDescent="0.25">
      <c r="B488" s="10"/>
    </row>
    <row r="489" spans="2:2" x14ac:dyDescent="0.25">
      <c r="B489" s="10"/>
    </row>
    <row r="490" spans="2:2" x14ac:dyDescent="0.25">
      <c r="B490" s="10"/>
    </row>
    <row r="491" spans="2:2" x14ac:dyDescent="0.25">
      <c r="B491" s="10"/>
    </row>
    <row r="492" spans="2:2" x14ac:dyDescent="0.25">
      <c r="B492" s="10"/>
    </row>
    <row r="493" spans="2:2" x14ac:dyDescent="0.25">
      <c r="B493" s="10"/>
    </row>
    <row r="494" spans="2:2" x14ac:dyDescent="0.25">
      <c r="B494" s="10"/>
    </row>
    <row r="495" spans="2:2" x14ac:dyDescent="0.25">
      <c r="B495" s="10"/>
    </row>
    <row r="496" spans="2:2" x14ac:dyDescent="0.25">
      <c r="B496" s="10"/>
    </row>
    <row r="497" spans="2:2" x14ac:dyDescent="0.25">
      <c r="B497" s="10"/>
    </row>
    <row r="498" spans="2:2" x14ac:dyDescent="0.25">
      <c r="B498" s="10"/>
    </row>
    <row r="499" spans="2:2" x14ac:dyDescent="0.25">
      <c r="B499" s="10"/>
    </row>
    <row r="500" spans="2:2" x14ac:dyDescent="0.25">
      <c r="B500" s="10"/>
    </row>
    <row r="501" spans="2:2" x14ac:dyDescent="0.25">
      <c r="B501" s="10"/>
    </row>
    <row r="502" spans="2:2" x14ac:dyDescent="0.25">
      <c r="B502" s="10"/>
    </row>
    <row r="503" spans="2:2" x14ac:dyDescent="0.25">
      <c r="B503" s="10"/>
    </row>
    <row r="504" spans="2:2" x14ac:dyDescent="0.25">
      <c r="B504" s="10"/>
    </row>
    <row r="505" spans="2:2" x14ac:dyDescent="0.25">
      <c r="B505" s="10"/>
    </row>
    <row r="506" spans="2:2" x14ac:dyDescent="0.25">
      <c r="B506" s="10"/>
    </row>
    <row r="507" spans="2:2" x14ac:dyDescent="0.25">
      <c r="B507" s="10"/>
    </row>
    <row r="508" spans="2:2" x14ac:dyDescent="0.25">
      <c r="B508" s="10"/>
    </row>
    <row r="509" spans="2:2" x14ac:dyDescent="0.25">
      <c r="B509" s="10"/>
    </row>
    <row r="510" spans="2:2" x14ac:dyDescent="0.25">
      <c r="B510" s="10"/>
    </row>
    <row r="511" spans="2:2" x14ac:dyDescent="0.25">
      <c r="B511" s="10"/>
    </row>
    <row r="512" spans="2:2" x14ac:dyDescent="0.25">
      <c r="B512" s="10"/>
    </row>
    <row r="513" spans="2:2" x14ac:dyDescent="0.25">
      <c r="B513" s="10"/>
    </row>
    <row r="514" spans="2:2" x14ac:dyDescent="0.25">
      <c r="B514" s="10"/>
    </row>
    <row r="515" spans="2:2" x14ac:dyDescent="0.25">
      <c r="B515" s="10"/>
    </row>
    <row r="516" spans="2:2" x14ac:dyDescent="0.25">
      <c r="B516" s="10"/>
    </row>
    <row r="517" spans="2:2" x14ac:dyDescent="0.25">
      <c r="B517" s="10"/>
    </row>
    <row r="518" spans="2:2" x14ac:dyDescent="0.25">
      <c r="B518" s="10"/>
    </row>
    <row r="519" spans="2:2" x14ac:dyDescent="0.25">
      <c r="B519" s="10"/>
    </row>
  </sheetData>
  <mergeCells count="6">
    <mergeCell ref="M2:Q2"/>
    <mergeCell ref="A3:A4"/>
    <mergeCell ref="B3:F3"/>
    <mergeCell ref="G3:H3"/>
    <mergeCell ref="I3:I4"/>
    <mergeCell ref="J3:J4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51"/>
  <sheetViews>
    <sheetView workbookViewId="0">
      <selection activeCell="B6" sqref="B6:F6"/>
    </sheetView>
  </sheetViews>
  <sheetFormatPr defaultRowHeight="15" x14ac:dyDescent="0.25"/>
  <cols>
    <col min="2" max="2" width="114" customWidth="1"/>
    <col min="3" max="4" width="17.140625" customWidth="1"/>
  </cols>
  <sheetData>
    <row r="1" spans="1:5" ht="30" customHeight="1" thickBot="1" x14ac:dyDescent="0.3">
      <c r="A1" s="26" t="s">
        <v>35</v>
      </c>
      <c r="B1" s="26" t="s">
        <v>34</v>
      </c>
      <c r="C1" s="26" t="s">
        <v>32</v>
      </c>
      <c r="D1" s="26" t="s">
        <v>33</v>
      </c>
      <c r="E1" s="26" t="s">
        <v>40</v>
      </c>
    </row>
    <row r="2" spans="1:5" ht="30" customHeight="1" thickBot="1" x14ac:dyDescent="0.3">
      <c r="A2" s="3">
        <v>44562</v>
      </c>
      <c r="B2" s="27" t="s">
        <v>26</v>
      </c>
      <c r="C2" s="28">
        <v>0</v>
      </c>
      <c r="D2" s="28">
        <v>6338703.5199999996</v>
      </c>
      <c r="E2" t="s">
        <v>4</v>
      </c>
    </row>
    <row r="3" spans="1:5" ht="30" customHeight="1" thickBot="1" x14ac:dyDescent="0.3">
      <c r="A3" s="3">
        <v>44562</v>
      </c>
      <c r="B3" s="27" t="s">
        <v>27</v>
      </c>
      <c r="C3" s="28">
        <v>0</v>
      </c>
      <c r="D3" s="28">
        <v>8572876.9399999995</v>
      </c>
      <c r="E3" t="s">
        <v>4</v>
      </c>
    </row>
    <row r="4" spans="1:5" ht="30" customHeight="1" thickBot="1" x14ac:dyDescent="0.3">
      <c r="A4" s="3">
        <v>44562</v>
      </c>
      <c r="B4" s="27" t="s">
        <v>28</v>
      </c>
      <c r="C4" s="28">
        <v>0</v>
      </c>
      <c r="D4" s="28">
        <v>786518.28</v>
      </c>
      <c r="E4" t="s">
        <v>4</v>
      </c>
    </row>
    <row r="5" spans="1:5" ht="33.75" thickBot="1" x14ac:dyDescent="0.3">
      <c r="A5" s="3">
        <v>44562</v>
      </c>
      <c r="B5" s="27" t="s">
        <v>29</v>
      </c>
      <c r="C5" s="28">
        <v>0</v>
      </c>
      <c r="D5" s="28">
        <v>1619483.44</v>
      </c>
      <c r="E5" t="s">
        <v>4</v>
      </c>
    </row>
    <row r="6" spans="1:5" ht="33.75" thickBot="1" x14ac:dyDescent="0.3">
      <c r="A6" s="3">
        <v>44562</v>
      </c>
      <c r="B6" s="27" t="s">
        <v>30</v>
      </c>
      <c r="C6" s="28">
        <v>0</v>
      </c>
      <c r="D6" s="28">
        <v>659531.26</v>
      </c>
      <c r="E6" t="s">
        <v>4</v>
      </c>
    </row>
    <row r="7" spans="1:5" ht="33.75" thickBot="1" x14ac:dyDescent="0.3">
      <c r="A7" s="3">
        <v>44562</v>
      </c>
      <c r="B7" s="27" t="s">
        <v>31</v>
      </c>
      <c r="C7" s="28">
        <v>0</v>
      </c>
      <c r="D7" s="28">
        <v>1461718989.03</v>
      </c>
      <c r="E7" t="s">
        <v>4</v>
      </c>
    </row>
    <row r="8" spans="1:5" ht="17.25" thickBot="1" x14ac:dyDescent="0.3">
      <c r="A8" s="3">
        <v>44593</v>
      </c>
      <c r="B8" s="27" t="s">
        <v>26</v>
      </c>
      <c r="C8" s="28">
        <v>0</v>
      </c>
      <c r="D8" s="28">
        <v>5658078.4000000004</v>
      </c>
      <c r="E8" t="s">
        <v>4</v>
      </c>
    </row>
    <row r="9" spans="1:5" ht="33.75" thickBot="1" x14ac:dyDescent="0.3">
      <c r="A9" s="3">
        <v>44593</v>
      </c>
      <c r="B9" s="27" t="s">
        <v>27</v>
      </c>
      <c r="C9" s="28">
        <v>0</v>
      </c>
      <c r="D9" s="28">
        <v>8640422.4800000004</v>
      </c>
      <c r="E9" t="s">
        <v>4</v>
      </c>
    </row>
    <row r="10" spans="1:5" ht="50.25" thickBot="1" x14ac:dyDescent="0.3">
      <c r="A10" s="3">
        <v>44593</v>
      </c>
      <c r="B10" s="27" t="s">
        <v>28</v>
      </c>
      <c r="C10" s="28">
        <v>0</v>
      </c>
      <c r="D10" s="28">
        <v>836161.88</v>
      </c>
      <c r="E10" t="s">
        <v>4</v>
      </c>
    </row>
    <row r="11" spans="1:5" ht="33.75" thickBot="1" x14ac:dyDescent="0.3">
      <c r="A11" s="3">
        <v>44593</v>
      </c>
      <c r="B11" s="27" t="s">
        <v>29</v>
      </c>
      <c r="C11" s="28">
        <v>0</v>
      </c>
      <c r="D11" s="28">
        <v>2748428.33</v>
      </c>
      <c r="E11" t="s">
        <v>4</v>
      </c>
    </row>
    <row r="12" spans="1:5" ht="33.75" thickBot="1" x14ac:dyDescent="0.3">
      <c r="A12" s="3">
        <v>44593</v>
      </c>
      <c r="B12" s="27" t="s">
        <v>30</v>
      </c>
      <c r="C12" s="28">
        <v>0</v>
      </c>
      <c r="D12" s="28">
        <v>792705.61</v>
      </c>
      <c r="E12" t="s">
        <v>4</v>
      </c>
    </row>
    <row r="13" spans="1:5" ht="33.75" thickBot="1" x14ac:dyDescent="0.3">
      <c r="A13" s="3">
        <v>44593</v>
      </c>
      <c r="B13" s="27" t="s">
        <v>31</v>
      </c>
      <c r="C13" s="28">
        <v>0</v>
      </c>
      <c r="D13" s="28">
        <v>1361468731.9400001</v>
      </c>
      <c r="E13" t="s">
        <v>4</v>
      </c>
    </row>
    <row r="14" spans="1:5" ht="17.25" thickBot="1" x14ac:dyDescent="0.3">
      <c r="A14" s="3">
        <v>44621</v>
      </c>
      <c r="B14" s="27" t="s">
        <v>26</v>
      </c>
      <c r="C14" s="28">
        <v>0</v>
      </c>
      <c r="D14" s="28">
        <v>5283946.1100000003</v>
      </c>
      <c r="E14" t="s">
        <v>4</v>
      </c>
    </row>
    <row r="15" spans="1:5" ht="33.75" thickBot="1" x14ac:dyDescent="0.3">
      <c r="A15" s="3">
        <v>44621</v>
      </c>
      <c r="B15" s="27" t="s">
        <v>27</v>
      </c>
      <c r="C15" s="28">
        <v>0</v>
      </c>
      <c r="D15" s="28">
        <v>9359404.2899999991</v>
      </c>
      <c r="E15" t="s">
        <v>4</v>
      </c>
    </row>
    <row r="16" spans="1:5" ht="50.25" thickBot="1" x14ac:dyDescent="0.3">
      <c r="A16" s="3">
        <v>44621</v>
      </c>
      <c r="B16" s="27" t="s">
        <v>28</v>
      </c>
      <c r="C16" s="28">
        <v>0</v>
      </c>
      <c r="D16" s="28">
        <v>983964.04</v>
      </c>
      <c r="E16" t="s">
        <v>4</v>
      </c>
    </row>
    <row r="17" spans="1:5" ht="33.75" thickBot="1" x14ac:dyDescent="0.3">
      <c r="A17" s="3">
        <v>44621</v>
      </c>
      <c r="B17" s="27" t="s">
        <v>29</v>
      </c>
      <c r="C17" s="28">
        <v>0</v>
      </c>
      <c r="D17" s="28">
        <v>2517267.25</v>
      </c>
      <c r="E17" t="s">
        <v>4</v>
      </c>
    </row>
    <row r="18" spans="1:5" ht="33.75" thickBot="1" x14ac:dyDescent="0.3">
      <c r="A18" s="3">
        <v>44621</v>
      </c>
      <c r="B18" s="27" t="s">
        <v>30</v>
      </c>
      <c r="C18" s="28">
        <v>0</v>
      </c>
      <c r="D18" s="28">
        <v>1091490.1000000001</v>
      </c>
      <c r="E18" t="s">
        <v>4</v>
      </c>
    </row>
    <row r="19" spans="1:5" ht="33.75" thickBot="1" x14ac:dyDescent="0.3">
      <c r="A19" s="3">
        <v>44621</v>
      </c>
      <c r="B19" s="27" t="s">
        <v>31</v>
      </c>
      <c r="C19" s="28">
        <v>0</v>
      </c>
      <c r="D19" s="28">
        <v>1303038578.5699999</v>
      </c>
      <c r="E19" t="s">
        <v>4</v>
      </c>
    </row>
    <row r="20" spans="1:5" ht="17.25" thickBot="1" x14ac:dyDescent="0.3">
      <c r="A20" s="3">
        <v>44652</v>
      </c>
      <c r="B20" s="27" t="s">
        <v>26</v>
      </c>
      <c r="C20" s="28">
        <v>0</v>
      </c>
      <c r="D20" s="28">
        <v>5971535.5999999996</v>
      </c>
      <c r="E20" t="s">
        <v>4</v>
      </c>
    </row>
    <row r="21" spans="1:5" ht="33.75" thickBot="1" x14ac:dyDescent="0.3">
      <c r="A21" s="3">
        <v>44652</v>
      </c>
      <c r="B21" s="27" t="s">
        <v>27</v>
      </c>
      <c r="C21" s="28">
        <v>0</v>
      </c>
      <c r="D21" s="28">
        <v>8590149.9399999995</v>
      </c>
      <c r="E21" t="s">
        <v>4</v>
      </c>
    </row>
    <row r="22" spans="1:5" ht="50.25" thickBot="1" x14ac:dyDescent="0.3">
      <c r="A22" s="3">
        <v>44652</v>
      </c>
      <c r="B22" s="27" t="s">
        <v>28</v>
      </c>
      <c r="C22" s="28">
        <v>0</v>
      </c>
      <c r="D22" s="28">
        <v>1090267.54</v>
      </c>
      <c r="E22" t="s">
        <v>4</v>
      </c>
    </row>
    <row r="23" spans="1:5" ht="33.75" thickBot="1" x14ac:dyDescent="0.3">
      <c r="A23" s="3">
        <v>44652</v>
      </c>
      <c r="B23" s="27" t="s">
        <v>29</v>
      </c>
      <c r="C23" s="28">
        <v>0</v>
      </c>
      <c r="D23" s="28">
        <v>2612591.4900000002</v>
      </c>
      <c r="E23" t="s">
        <v>4</v>
      </c>
    </row>
    <row r="24" spans="1:5" ht="33.75" thickBot="1" x14ac:dyDescent="0.3">
      <c r="A24" s="3">
        <v>44652</v>
      </c>
      <c r="B24" s="27" t="s">
        <v>30</v>
      </c>
      <c r="C24" s="28">
        <v>0</v>
      </c>
      <c r="D24" s="28">
        <v>1083002.03</v>
      </c>
      <c r="E24" t="s">
        <v>4</v>
      </c>
    </row>
    <row r="25" spans="1:5" ht="33.75" thickBot="1" x14ac:dyDescent="0.3">
      <c r="A25" s="3">
        <v>44652</v>
      </c>
      <c r="B25" s="27" t="s">
        <v>31</v>
      </c>
      <c r="C25" s="28">
        <v>0</v>
      </c>
      <c r="D25" s="28">
        <v>1430331865.48</v>
      </c>
      <c r="E25" t="s">
        <v>4</v>
      </c>
    </row>
    <row r="26" spans="1:5" ht="17.25" thickBot="1" x14ac:dyDescent="0.3">
      <c r="A26" s="3">
        <v>44682</v>
      </c>
      <c r="B26" s="27" t="s">
        <v>26</v>
      </c>
      <c r="C26" s="28">
        <v>0</v>
      </c>
      <c r="D26" s="28">
        <v>6468981.4000000004</v>
      </c>
      <c r="E26" t="s">
        <v>4</v>
      </c>
    </row>
    <row r="27" spans="1:5" ht="33.75" thickBot="1" x14ac:dyDescent="0.3">
      <c r="A27" s="3">
        <v>44682</v>
      </c>
      <c r="B27" s="27" t="s">
        <v>27</v>
      </c>
      <c r="C27" s="28">
        <v>0</v>
      </c>
      <c r="D27" s="28">
        <v>9514542.0099999998</v>
      </c>
      <c r="E27" t="s">
        <v>4</v>
      </c>
    </row>
    <row r="28" spans="1:5" ht="50.25" thickBot="1" x14ac:dyDescent="0.3">
      <c r="A28" s="3">
        <v>44682</v>
      </c>
      <c r="B28" s="27" t="s">
        <v>28</v>
      </c>
      <c r="C28" s="28">
        <v>0</v>
      </c>
      <c r="D28" s="28">
        <v>1124996.1499999999</v>
      </c>
      <c r="E28" t="s">
        <v>4</v>
      </c>
    </row>
    <row r="29" spans="1:5" ht="33.75" thickBot="1" x14ac:dyDescent="0.3">
      <c r="A29" s="3">
        <v>44682</v>
      </c>
      <c r="B29" s="27" t="s">
        <v>29</v>
      </c>
      <c r="C29" s="28">
        <v>0</v>
      </c>
      <c r="D29" s="28">
        <v>3457704.58</v>
      </c>
      <c r="E29" t="s">
        <v>4</v>
      </c>
    </row>
    <row r="30" spans="1:5" ht="33.75" thickBot="1" x14ac:dyDescent="0.3">
      <c r="A30" s="3">
        <v>44682</v>
      </c>
      <c r="B30" s="27" t="s">
        <v>30</v>
      </c>
      <c r="C30" s="28">
        <v>0</v>
      </c>
      <c r="D30" s="28">
        <v>1921796.46</v>
      </c>
      <c r="E30" t="s">
        <v>4</v>
      </c>
    </row>
    <row r="31" spans="1:5" ht="33.75" thickBot="1" x14ac:dyDescent="0.3">
      <c r="A31" s="3">
        <v>44682</v>
      </c>
      <c r="B31" s="27" t="s">
        <v>31</v>
      </c>
      <c r="C31" s="28">
        <v>0</v>
      </c>
      <c r="D31" s="28">
        <v>1447164184.21</v>
      </c>
      <c r="E31" t="s">
        <v>4</v>
      </c>
    </row>
    <row r="32" spans="1:5" ht="17.25" thickBot="1" x14ac:dyDescent="0.3">
      <c r="A32" s="3">
        <v>44562</v>
      </c>
      <c r="B32" s="27" t="s">
        <v>36</v>
      </c>
      <c r="C32" s="28">
        <v>0</v>
      </c>
      <c r="D32" s="28">
        <v>41697234.030000001</v>
      </c>
      <c r="E32" t="s">
        <v>10</v>
      </c>
    </row>
    <row r="33" spans="1:5" ht="17.25" thickBot="1" x14ac:dyDescent="0.3">
      <c r="A33" s="3">
        <v>44562</v>
      </c>
      <c r="B33" s="27" t="s">
        <v>37</v>
      </c>
      <c r="C33" s="28">
        <v>0</v>
      </c>
      <c r="D33" s="28">
        <v>198384859.75</v>
      </c>
      <c r="E33" t="s">
        <v>9</v>
      </c>
    </row>
    <row r="34" spans="1:5" ht="17.25" thickBot="1" x14ac:dyDescent="0.3">
      <c r="A34" s="3">
        <v>44562</v>
      </c>
      <c r="B34" s="27" t="s">
        <v>38</v>
      </c>
      <c r="C34" s="28">
        <v>0</v>
      </c>
      <c r="D34" s="28">
        <v>154709.21</v>
      </c>
      <c r="E34" t="s">
        <v>10</v>
      </c>
    </row>
    <row r="35" spans="1:5" ht="17.25" thickBot="1" x14ac:dyDescent="0.3">
      <c r="A35" s="3">
        <v>44562</v>
      </c>
      <c r="B35" s="27" t="s">
        <v>39</v>
      </c>
      <c r="C35" s="28">
        <v>0</v>
      </c>
      <c r="D35" s="28">
        <v>32718250.780000001</v>
      </c>
      <c r="E35" t="s">
        <v>10</v>
      </c>
    </row>
    <row r="36" spans="1:5" ht="17.25" thickBot="1" x14ac:dyDescent="0.3">
      <c r="A36" s="3">
        <v>44593</v>
      </c>
      <c r="B36" s="27" t="s">
        <v>36</v>
      </c>
      <c r="C36" s="28">
        <v>0</v>
      </c>
      <c r="D36" s="28">
        <v>40395658.549999997</v>
      </c>
      <c r="E36" t="s">
        <v>10</v>
      </c>
    </row>
    <row r="37" spans="1:5" ht="17.25" thickBot="1" x14ac:dyDescent="0.3">
      <c r="A37" s="3">
        <v>44593</v>
      </c>
      <c r="B37" s="27" t="s">
        <v>37</v>
      </c>
      <c r="C37" s="28">
        <v>0</v>
      </c>
      <c r="D37" s="28">
        <v>307415603.83999997</v>
      </c>
      <c r="E37" t="s">
        <v>9</v>
      </c>
    </row>
    <row r="38" spans="1:5" ht="17.25" thickBot="1" x14ac:dyDescent="0.3">
      <c r="A38" s="3">
        <v>44593</v>
      </c>
      <c r="B38" s="27" t="s">
        <v>38</v>
      </c>
      <c r="C38" s="28">
        <v>0</v>
      </c>
      <c r="D38" s="28">
        <v>406314582.60000002</v>
      </c>
      <c r="E38" t="s">
        <v>10</v>
      </c>
    </row>
    <row r="39" spans="1:5" ht="17.25" thickBot="1" x14ac:dyDescent="0.3">
      <c r="A39" s="3">
        <v>44593</v>
      </c>
      <c r="B39" s="27" t="s">
        <v>39</v>
      </c>
      <c r="C39" s="28">
        <v>0</v>
      </c>
      <c r="D39" s="28">
        <v>31756003.190000001</v>
      </c>
      <c r="E39" t="s">
        <v>10</v>
      </c>
    </row>
    <row r="40" spans="1:5" ht="17.25" thickBot="1" x14ac:dyDescent="0.3">
      <c r="A40" s="3">
        <v>44621</v>
      </c>
      <c r="B40" s="27" t="s">
        <v>36</v>
      </c>
      <c r="C40" s="28">
        <v>0</v>
      </c>
      <c r="D40" s="28">
        <v>44160085.619999997</v>
      </c>
      <c r="E40" t="s">
        <v>10</v>
      </c>
    </row>
    <row r="41" spans="1:5" ht="17.25" thickBot="1" x14ac:dyDescent="0.3">
      <c r="A41" s="3">
        <v>44621</v>
      </c>
      <c r="B41" s="27" t="s">
        <v>37</v>
      </c>
      <c r="C41" s="28">
        <v>0</v>
      </c>
      <c r="D41" s="28">
        <v>175547564.53999999</v>
      </c>
      <c r="E41" t="s">
        <v>9</v>
      </c>
    </row>
    <row r="42" spans="1:5" ht="17.25" thickBot="1" x14ac:dyDescent="0.3">
      <c r="A42" s="3">
        <v>44621</v>
      </c>
      <c r="B42" s="27" t="s">
        <v>38</v>
      </c>
      <c r="C42" s="28">
        <v>0</v>
      </c>
      <c r="D42" s="28">
        <v>3941448</v>
      </c>
      <c r="E42" t="s">
        <v>10</v>
      </c>
    </row>
    <row r="43" spans="1:5" ht="17.25" thickBot="1" x14ac:dyDescent="0.3">
      <c r="A43" s="3">
        <v>44621</v>
      </c>
      <c r="B43" s="27" t="s">
        <v>39</v>
      </c>
      <c r="C43" s="28">
        <v>0</v>
      </c>
      <c r="D43" s="28">
        <v>35151286.600000001</v>
      </c>
      <c r="E43" t="s">
        <v>10</v>
      </c>
    </row>
    <row r="44" spans="1:5" ht="17.25" thickBot="1" x14ac:dyDescent="0.3">
      <c r="A44" s="3">
        <v>44652</v>
      </c>
      <c r="B44" s="27" t="s">
        <v>36</v>
      </c>
      <c r="C44" s="28">
        <v>0</v>
      </c>
      <c r="D44" s="28">
        <v>36141809.18</v>
      </c>
      <c r="E44" t="s">
        <v>10</v>
      </c>
    </row>
    <row r="45" spans="1:5" ht="17.25" thickBot="1" x14ac:dyDescent="0.3">
      <c r="A45" s="3">
        <v>44652</v>
      </c>
      <c r="B45" s="27" t="s">
        <v>37</v>
      </c>
      <c r="C45" s="28">
        <v>0</v>
      </c>
      <c r="D45" s="28">
        <v>215301444.33000001</v>
      </c>
      <c r="E45" t="s">
        <v>9</v>
      </c>
    </row>
    <row r="46" spans="1:5" ht="17.25" thickBot="1" x14ac:dyDescent="0.3">
      <c r="A46" s="3">
        <v>44652</v>
      </c>
      <c r="B46" s="27" t="s">
        <v>38</v>
      </c>
      <c r="C46" s="28">
        <v>0</v>
      </c>
      <c r="D46" s="28">
        <v>185819.96</v>
      </c>
      <c r="E46" t="s">
        <v>10</v>
      </c>
    </row>
    <row r="47" spans="1:5" ht="17.25" thickBot="1" x14ac:dyDescent="0.3">
      <c r="A47" s="3">
        <v>44652</v>
      </c>
      <c r="B47" s="27" t="s">
        <v>39</v>
      </c>
      <c r="C47" s="28">
        <v>0</v>
      </c>
      <c r="D47" s="28">
        <v>28805904.84</v>
      </c>
      <c r="E47" t="s">
        <v>10</v>
      </c>
    </row>
    <row r="48" spans="1:5" ht="17.25" thickBot="1" x14ac:dyDescent="0.3">
      <c r="A48" s="3">
        <v>44682</v>
      </c>
      <c r="B48" s="27" t="s">
        <v>36</v>
      </c>
      <c r="C48" s="28">
        <v>0</v>
      </c>
      <c r="D48" s="28">
        <v>42778281.689999998</v>
      </c>
      <c r="E48" t="s">
        <v>10</v>
      </c>
    </row>
    <row r="49" spans="1:5" ht="17.25" thickBot="1" x14ac:dyDescent="0.3">
      <c r="A49" s="3">
        <v>44682</v>
      </c>
      <c r="B49" s="27" t="s">
        <v>37</v>
      </c>
      <c r="C49" s="28">
        <v>0</v>
      </c>
      <c r="D49" s="28">
        <v>230537365.41999999</v>
      </c>
      <c r="E49" t="s">
        <v>9</v>
      </c>
    </row>
    <row r="50" spans="1:5" ht="17.25" thickBot="1" x14ac:dyDescent="0.3">
      <c r="A50" s="3">
        <v>44682</v>
      </c>
      <c r="B50" s="27" t="s">
        <v>38</v>
      </c>
      <c r="C50" s="28">
        <v>0</v>
      </c>
      <c r="D50" s="28">
        <v>311054997.05000001</v>
      </c>
      <c r="E50" t="s">
        <v>10</v>
      </c>
    </row>
    <row r="51" spans="1:5" ht="17.25" thickBot="1" x14ac:dyDescent="0.3">
      <c r="A51" s="3">
        <v>44682</v>
      </c>
      <c r="B51" s="27" t="s">
        <v>39</v>
      </c>
      <c r="C51" s="28">
        <v>0</v>
      </c>
      <c r="D51" s="28">
        <v>34459034.130000003</v>
      </c>
      <c r="E51" t="s">
        <v>10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SUMÁRIO</vt:lpstr>
      <vt:lpstr>Plan1</vt:lpstr>
      <vt:lpstr>Plan2</vt:lpstr>
      <vt:lpstr>Plan3</vt:lpstr>
      <vt:lpstr>Plan4</vt:lpstr>
      <vt:lpstr>Plan5</vt:lpstr>
      <vt:lpstr>Plan6</vt:lpstr>
      <vt:lpstr>Plan7</vt:lpstr>
      <vt:lpstr>2022</vt:lpstr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Lorena Perestelo Silva</dc:creator>
  <cp:lastModifiedBy>Luiza Giuberti Borghi</cp:lastModifiedBy>
  <dcterms:created xsi:type="dcterms:W3CDTF">2014-12-10T14:35:56Z</dcterms:created>
  <dcterms:modified xsi:type="dcterms:W3CDTF">2026-04-10T14:09:08Z</dcterms:modified>
</cp:coreProperties>
</file>